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19416" windowHeight="11016"/>
  </bookViews>
  <sheets>
    <sheet name="2020年" sheetId="23" r:id="rId1"/>
  </sheets>
  <definedNames>
    <definedName name="_xlnm.Print_Titles" localSheetId="0">'2020年'!$2:$5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23"/>
  <c r="C12" s="1"/>
  <c r="F10"/>
  <c r="C10" s="1"/>
  <c r="F22"/>
  <c r="C22" s="1"/>
  <c r="F8"/>
  <c r="C8" s="1"/>
  <c r="F9"/>
  <c r="C9" s="1"/>
  <c r="F15"/>
  <c r="C15" s="1"/>
  <c r="F16"/>
  <c r="C16" s="1"/>
  <c r="E49"/>
  <c r="C48"/>
  <c r="C43"/>
  <c r="C42"/>
  <c r="C41"/>
  <c r="C40"/>
  <c r="D38"/>
  <c r="D49" s="1"/>
  <c r="C37"/>
  <c r="C36"/>
  <c r="C35"/>
  <c r="C34"/>
  <c r="C33"/>
  <c r="C32"/>
  <c r="C31"/>
  <c r="C30"/>
  <c r="C46"/>
  <c r="C45"/>
  <c r="C44"/>
  <c r="C39"/>
  <c r="C29"/>
  <c r="C28"/>
  <c r="C27"/>
  <c r="C26"/>
  <c r="C25"/>
  <c r="C24"/>
  <c r="C23"/>
  <c r="C21"/>
  <c r="C20"/>
  <c r="C19"/>
  <c r="C18"/>
  <c r="C17"/>
  <c r="C14"/>
  <c r="C13"/>
  <c r="C11"/>
  <c r="C6"/>
  <c r="C38" l="1"/>
  <c r="F49"/>
  <c r="C49" s="1"/>
  <c r="C7"/>
</calcChain>
</file>

<file path=xl/sharedStrings.xml><?xml version="1.0" encoding="utf-8"?>
<sst xmlns="http://schemas.openxmlformats.org/spreadsheetml/2006/main" count="57" uniqueCount="57">
  <si>
    <t>部门名称</t>
  </si>
  <si>
    <t>分组名称</t>
  </si>
  <si>
    <t>人员经费</t>
  </si>
  <si>
    <t>日常经费</t>
  </si>
  <si>
    <t>古美路街道社区平安办公室</t>
  </si>
  <si>
    <t>古美路街道社区管理办公室</t>
  </si>
  <si>
    <t>古美路街道社区服务办公室</t>
  </si>
  <si>
    <t>古美路街道社区保障办公室</t>
  </si>
  <si>
    <t>古美路街道社区自治办公室</t>
  </si>
  <si>
    <t>古美路街道社区发展办公室</t>
  </si>
  <si>
    <t>古美路街道社区信访办</t>
  </si>
  <si>
    <t>古美路街道总工会</t>
  </si>
  <si>
    <t>古美路街道团工委</t>
  </si>
  <si>
    <t>古美路街道妇联</t>
  </si>
  <si>
    <t>古美路街道司法所</t>
  </si>
  <si>
    <t>古美路街道派出所</t>
  </si>
  <si>
    <t>古美路街道安监所</t>
  </si>
  <si>
    <t>万人就业项目专户</t>
  </si>
  <si>
    <t>古美路街道社区事务受理服务中心</t>
  </si>
  <si>
    <t>古美路街道城市网格化综合管理中心</t>
  </si>
  <si>
    <t>古美路街道社区党建服务中心</t>
  </si>
  <si>
    <t>古美路街道城市管理行政执法中队</t>
  </si>
  <si>
    <t>闵行区古美路街道水务管理站</t>
  </si>
  <si>
    <t>上海市闵行区古美路街道房管办事处</t>
  </si>
  <si>
    <t>上海市闵行区古美路街道规划和土地管理所</t>
  </si>
  <si>
    <t>总计</t>
  </si>
  <si>
    <t>专项经费</t>
    <phoneticPr fontId="3" type="noConversion"/>
  </si>
  <si>
    <t>干部人事组</t>
    <phoneticPr fontId="3" type="noConversion"/>
  </si>
  <si>
    <t>城市管理组</t>
    <phoneticPr fontId="3" type="noConversion"/>
  </si>
  <si>
    <t>联动处置组</t>
    <phoneticPr fontId="3" type="noConversion"/>
  </si>
  <si>
    <t>党建组</t>
    <phoneticPr fontId="3" type="noConversion"/>
  </si>
  <si>
    <t>宣传统战、文明创建组</t>
    <phoneticPr fontId="3" type="noConversion"/>
  </si>
  <si>
    <t>卫生计生组</t>
    <phoneticPr fontId="3" type="noConversion"/>
  </si>
  <si>
    <t>窗口受理组</t>
    <phoneticPr fontId="3" type="noConversion"/>
  </si>
  <si>
    <t>街道预算内合计</t>
    <phoneticPr fontId="3" type="noConversion"/>
  </si>
  <si>
    <t>古美路街道党政办公室</t>
    <phoneticPr fontId="6" type="noConversion"/>
  </si>
  <si>
    <t>信息</t>
    <phoneticPr fontId="6" type="noConversion"/>
  </si>
  <si>
    <t>古美街道社区党建办公室</t>
    <phoneticPr fontId="3" type="noConversion"/>
  </si>
  <si>
    <t>社工工资</t>
    <phoneticPr fontId="3" type="noConversion"/>
  </si>
  <si>
    <t>科普</t>
    <phoneticPr fontId="6" type="noConversion"/>
  </si>
  <si>
    <t>其他</t>
    <phoneticPr fontId="6" type="noConversion"/>
  </si>
  <si>
    <t>企业服务办</t>
    <phoneticPr fontId="3" type="noConversion"/>
  </si>
  <si>
    <t>纪委</t>
    <phoneticPr fontId="3" type="noConversion"/>
  </si>
  <si>
    <t>人大办</t>
    <phoneticPr fontId="6" type="noConversion"/>
  </si>
  <si>
    <t>古美路街道居委会</t>
    <phoneticPr fontId="9" type="noConversion"/>
  </si>
  <si>
    <t>社会救助组</t>
    <phoneticPr fontId="3" type="noConversion"/>
  </si>
  <si>
    <t>慈善中心</t>
    <phoneticPr fontId="6" type="noConversion"/>
  </si>
  <si>
    <t>事务保障组</t>
    <phoneticPr fontId="3" type="noConversion"/>
  </si>
  <si>
    <t>文化站</t>
    <phoneticPr fontId="6" type="noConversion"/>
  </si>
  <si>
    <t>社区学校</t>
    <phoneticPr fontId="3" type="noConversion"/>
  </si>
  <si>
    <t>菜场</t>
    <phoneticPr fontId="9" type="noConversion"/>
  </si>
  <si>
    <t>预备费</t>
    <phoneticPr fontId="3" type="noConversion"/>
  </si>
  <si>
    <t>单位：元</t>
    <phoneticPr fontId="14" type="noConversion"/>
  </si>
  <si>
    <t>机关办事处（人员、公用经费）</t>
    <phoneticPr fontId="3" type="noConversion"/>
  </si>
  <si>
    <t>古美路街道人民武装部</t>
    <phoneticPr fontId="14" type="noConversion"/>
  </si>
  <si>
    <t>附件1：</t>
    <phoneticPr fontId="14" type="noConversion"/>
  </si>
  <si>
    <t>2020年预算核定汇总表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</si>
</sst>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* #,##0_ ;_ * \-#,##0_ ;_ * &quot;-&quot;??_ ;_ @_ "/>
  </numFmts>
  <fonts count="17"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黑体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宋体"/>
      <charset val="134"/>
    </font>
    <font>
      <sz val="12"/>
      <color indexed="8"/>
      <name val="黑体"/>
      <family val="3"/>
      <charset val="134"/>
    </font>
    <font>
      <sz val="18"/>
      <color indexed="8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24">
    <xf numFmtId="0" fontId="0" fillId="0" borderId="0" xfId="0" applyAlignment="1"/>
    <xf numFmtId="176" fontId="8" fillId="0" borderId="1" xfId="1" applyNumberFormat="1" applyFont="1" applyFill="1" applyBorder="1" applyAlignment="1"/>
    <xf numFmtId="0" fontId="4" fillId="0" borderId="0" xfId="0" applyFont="1" applyFill="1" applyBorder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/>
    <xf numFmtId="0" fontId="7" fillId="0" borderId="0" xfId="0" applyFont="1" applyFill="1" applyBorder="1" applyAlignment="1"/>
    <xf numFmtId="0" fontId="13" fillId="0" borderId="1" xfId="0" applyFont="1" applyFill="1" applyBorder="1" applyAlignment="1">
      <alignment horizontal="left"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/>
    <xf numFmtId="0" fontId="8" fillId="0" borderId="1" xfId="0" applyFont="1" applyFill="1" applyBorder="1" applyAlignment="1"/>
    <xf numFmtId="176" fontId="11" fillId="0" borderId="1" xfId="0" applyNumberFormat="1" applyFont="1" applyFill="1" applyBorder="1" applyAlignment="1">
      <alignment horizontal="left" vertical="center" wrapText="1"/>
    </xf>
    <xf numFmtId="176" fontId="12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176" fontId="10" fillId="0" borderId="1" xfId="1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workbookViewId="0">
      <selection activeCell="A2" sqref="A2:F2"/>
    </sheetView>
  </sheetViews>
  <sheetFormatPr defaultColWidth="17.21875" defaultRowHeight="14.4"/>
  <cols>
    <col min="1" max="1" width="32.6640625" style="3" customWidth="1"/>
    <col min="2" max="2" width="20.33203125" style="4" customWidth="1"/>
    <col min="3" max="3" width="23.44140625" style="16" customWidth="1"/>
    <col min="4" max="4" width="17.109375" style="5" customWidth="1"/>
    <col min="5" max="5" width="17.44140625" style="5" customWidth="1"/>
    <col min="6" max="6" width="18.77734375" style="5" customWidth="1"/>
    <col min="7" max="16384" width="17.21875" style="5"/>
  </cols>
  <sheetData>
    <row r="1" spans="1:6" ht="25.2" customHeight="1">
      <c r="A1" s="18" t="s">
        <v>55</v>
      </c>
    </row>
    <row r="2" spans="1:6" s="2" customFormat="1" ht="25.2">
      <c r="A2" s="19" t="s">
        <v>56</v>
      </c>
      <c r="B2" s="19"/>
      <c r="C2" s="19"/>
      <c r="D2" s="19"/>
      <c r="E2" s="19"/>
      <c r="F2" s="19"/>
    </row>
    <row r="3" spans="1:6">
      <c r="F3" s="5" t="s">
        <v>52</v>
      </c>
    </row>
    <row r="4" spans="1:6" s="6" customFormat="1">
      <c r="A4" s="20" t="s">
        <v>0</v>
      </c>
      <c r="B4" s="20" t="s">
        <v>1</v>
      </c>
      <c r="C4" s="21" t="s">
        <v>34</v>
      </c>
      <c r="D4" s="20" t="s">
        <v>2</v>
      </c>
      <c r="E4" s="20" t="s">
        <v>3</v>
      </c>
      <c r="F4" s="20" t="s">
        <v>26</v>
      </c>
    </row>
    <row r="5" spans="1:6" s="6" customFormat="1">
      <c r="A5" s="20"/>
      <c r="B5" s="20"/>
      <c r="C5" s="21"/>
      <c r="D5" s="20"/>
      <c r="E5" s="20"/>
      <c r="F5" s="20"/>
    </row>
    <row r="6" spans="1:6">
      <c r="A6" s="15" t="s">
        <v>53</v>
      </c>
      <c r="B6" s="9"/>
      <c r="C6" s="17">
        <f>SUM(D6:F6)</f>
        <v>26211968</v>
      </c>
      <c r="D6" s="10">
        <v>19368640</v>
      </c>
      <c r="E6" s="10">
        <v>6843328</v>
      </c>
      <c r="F6" s="11"/>
    </row>
    <row r="7" spans="1:6" s="8" customFormat="1">
      <c r="A7" s="23" t="s">
        <v>37</v>
      </c>
      <c r="B7" s="9" t="s">
        <v>27</v>
      </c>
      <c r="C7" s="17">
        <f t="shared" ref="C7:C49" si="0">SUM(D7:F7)</f>
        <v>744800</v>
      </c>
      <c r="D7" s="12"/>
      <c r="E7" s="12"/>
      <c r="F7" s="1">
        <v>744800</v>
      </c>
    </row>
    <row r="8" spans="1:6">
      <c r="A8" s="23"/>
      <c r="B8" s="9" t="s">
        <v>31</v>
      </c>
      <c r="C8" s="17">
        <f t="shared" si="0"/>
        <v>4352100</v>
      </c>
      <c r="D8" s="12"/>
      <c r="E8" s="12"/>
      <c r="F8" s="14">
        <f>4352100</f>
        <v>4352100</v>
      </c>
    </row>
    <row r="9" spans="1:6" s="8" customFormat="1">
      <c r="A9" s="15" t="s">
        <v>4</v>
      </c>
      <c r="B9" s="9"/>
      <c r="C9" s="17">
        <f t="shared" si="0"/>
        <v>1273885</v>
      </c>
      <c r="D9" s="1"/>
      <c r="E9" s="1"/>
      <c r="F9" s="14">
        <f>1273885</f>
        <v>1273885</v>
      </c>
    </row>
    <row r="10" spans="1:6" s="8" customFormat="1">
      <c r="A10" s="23" t="s">
        <v>5</v>
      </c>
      <c r="B10" s="9"/>
      <c r="C10" s="17">
        <f t="shared" si="0"/>
        <v>10696720</v>
      </c>
      <c r="D10" s="1"/>
      <c r="E10" s="1"/>
      <c r="F10" s="1">
        <f>2468720+8228000</f>
        <v>10696720</v>
      </c>
    </row>
    <row r="11" spans="1:6" hidden="1">
      <c r="A11" s="23"/>
      <c r="B11" s="9" t="s">
        <v>32</v>
      </c>
      <c r="C11" s="17">
        <f t="shared" si="0"/>
        <v>0</v>
      </c>
      <c r="D11" s="1"/>
      <c r="E11" s="1"/>
      <c r="F11" s="1"/>
    </row>
    <row r="12" spans="1:6">
      <c r="A12" s="15" t="s">
        <v>6</v>
      </c>
      <c r="B12" s="9"/>
      <c r="C12" s="17">
        <f t="shared" si="0"/>
        <v>16680575</v>
      </c>
      <c r="D12" s="1"/>
      <c r="E12" s="1"/>
      <c r="F12" s="14">
        <f>3385237+5583878+5572460+2139000</f>
        <v>16680575</v>
      </c>
    </row>
    <row r="13" spans="1:6">
      <c r="A13" s="15" t="s">
        <v>35</v>
      </c>
      <c r="B13" s="9"/>
      <c r="C13" s="17">
        <f t="shared" si="0"/>
        <v>19471581</v>
      </c>
      <c r="D13" s="1"/>
      <c r="E13" s="1"/>
      <c r="F13" s="14">
        <v>19471581</v>
      </c>
    </row>
    <row r="14" spans="1:6">
      <c r="A14" s="15" t="s">
        <v>7</v>
      </c>
      <c r="B14" s="9"/>
      <c r="C14" s="17">
        <f t="shared" si="0"/>
        <v>1050000</v>
      </c>
      <c r="D14" s="1"/>
      <c r="E14" s="1"/>
      <c r="F14" s="1">
        <v>1050000</v>
      </c>
    </row>
    <row r="15" spans="1:6">
      <c r="A15" s="15" t="s">
        <v>8</v>
      </c>
      <c r="B15" s="9"/>
      <c r="C15" s="17">
        <f t="shared" si="0"/>
        <v>2090000</v>
      </c>
      <c r="D15" s="1"/>
      <c r="E15" s="1"/>
      <c r="F15" s="14">
        <f>50000+2040000</f>
        <v>2090000</v>
      </c>
    </row>
    <row r="16" spans="1:6">
      <c r="A16" s="23" t="s">
        <v>9</v>
      </c>
      <c r="B16" s="9"/>
      <c r="C16" s="17">
        <f t="shared" si="0"/>
        <v>520000</v>
      </c>
      <c r="D16" s="1"/>
      <c r="E16" s="1"/>
      <c r="F16" s="14">
        <f>465000+55000</f>
        <v>520000</v>
      </c>
    </row>
    <row r="17" spans="1:6" hidden="1">
      <c r="A17" s="23"/>
      <c r="B17" s="9" t="s">
        <v>36</v>
      </c>
      <c r="C17" s="17">
        <f t="shared" si="0"/>
        <v>0</v>
      </c>
      <c r="D17" s="1"/>
      <c r="E17" s="1"/>
      <c r="F17" s="14"/>
    </row>
    <row r="18" spans="1:6" hidden="1">
      <c r="A18" s="23"/>
      <c r="B18" s="9" t="s">
        <v>39</v>
      </c>
      <c r="C18" s="17">
        <f t="shared" si="0"/>
        <v>0</v>
      </c>
      <c r="D18" s="1"/>
      <c r="E18" s="1"/>
      <c r="F18" s="14"/>
    </row>
    <row r="19" spans="1:6" hidden="1">
      <c r="A19" s="23"/>
      <c r="B19" s="9" t="s">
        <v>40</v>
      </c>
      <c r="C19" s="17">
        <f t="shared" si="0"/>
        <v>0</v>
      </c>
      <c r="D19" s="1"/>
      <c r="E19" s="1"/>
      <c r="F19" s="14"/>
    </row>
    <row r="20" spans="1:6">
      <c r="A20" s="15" t="s">
        <v>41</v>
      </c>
      <c r="B20" s="9"/>
      <c r="C20" s="17">
        <f t="shared" si="0"/>
        <v>230175</v>
      </c>
      <c r="D20" s="1"/>
      <c r="E20" s="1"/>
      <c r="F20" s="14">
        <v>230175</v>
      </c>
    </row>
    <row r="21" spans="1:6">
      <c r="A21" s="15" t="s">
        <v>10</v>
      </c>
      <c r="B21" s="9"/>
      <c r="C21" s="17">
        <f t="shared" si="0"/>
        <v>1627500</v>
      </c>
      <c r="D21" s="1"/>
      <c r="E21" s="1"/>
      <c r="F21" s="14">
        <v>1627500</v>
      </c>
    </row>
    <row r="22" spans="1:6">
      <c r="A22" s="15" t="s">
        <v>54</v>
      </c>
      <c r="B22" s="9"/>
      <c r="C22" s="17">
        <f t="shared" si="0"/>
        <v>4206000</v>
      </c>
      <c r="D22" s="1"/>
      <c r="E22" s="1"/>
      <c r="F22" s="14">
        <f>420000+3786000</f>
        <v>4206000</v>
      </c>
    </row>
    <row r="23" spans="1:6">
      <c r="A23" s="15" t="s">
        <v>11</v>
      </c>
      <c r="B23" s="9"/>
      <c r="C23" s="17">
        <f t="shared" si="0"/>
        <v>548390</v>
      </c>
      <c r="D23" s="1"/>
      <c r="E23" s="1"/>
      <c r="F23" s="14">
        <v>548390</v>
      </c>
    </row>
    <row r="24" spans="1:6" hidden="1">
      <c r="A24" s="15" t="s">
        <v>42</v>
      </c>
      <c r="B24" s="9"/>
      <c r="C24" s="17">
        <f t="shared" si="0"/>
        <v>0</v>
      </c>
      <c r="D24" s="1"/>
      <c r="E24" s="1"/>
      <c r="F24" s="1"/>
    </row>
    <row r="25" spans="1:6">
      <c r="A25" s="15" t="s">
        <v>43</v>
      </c>
      <c r="B25" s="9"/>
      <c r="C25" s="17">
        <f t="shared" si="0"/>
        <v>110000</v>
      </c>
      <c r="D25" s="1"/>
      <c r="E25" s="1"/>
      <c r="F25" s="14">
        <v>110000</v>
      </c>
    </row>
    <row r="26" spans="1:6">
      <c r="A26" s="15" t="s">
        <v>12</v>
      </c>
      <c r="B26" s="9"/>
      <c r="C26" s="17">
        <f t="shared" si="0"/>
        <v>93000</v>
      </c>
      <c r="D26" s="1"/>
      <c r="E26" s="1"/>
      <c r="F26" s="14">
        <v>93000</v>
      </c>
    </row>
    <row r="27" spans="1:6">
      <c r="A27" s="15" t="s">
        <v>13</v>
      </c>
      <c r="B27" s="9"/>
      <c r="C27" s="17">
        <f t="shared" si="0"/>
        <v>417000</v>
      </c>
      <c r="D27" s="1"/>
      <c r="E27" s="1"/>
      <c r="F27" s="14">
        <v>417000</v>
      </c>
    </row>
    <row r="28" spans="1:6">
      <c r="A28" s="15" t="s">
        <v>14</v>
      </c>
      <c r="B28" s="9"/>
      <c r="C28" s="17">
        <f t="shared" si="0"/>
        <v>667500</v>
      </c>
      <c r="D28" s="1"/>
      <c r="E28" s="1"/>
      <c r="F28" s="14">
        <v>667500</v>
      </c>
    </row>
    <row r="29" spans="1:6" s="8" customFormat="1">
      <c r="A29" s="15" t="s">
        <v>15</v>
      </c>
      <c r="B29" s="9"/>
      <c r="C29" s="17">
        <f t="shared" si="0"/>
        <v>5575311</v>
      </c>
      <c r="D29" s="1"/>
      <c r="E29" s="1"/>
      <c r="F29" s="1">
        <v>5575311</v>
      </c>
    </row>
    <row r="30" spans="1:6">
      <c r="A30" s="23" t="s">
        <v>18</v>
      </c>
      <c r="B30" s="9" t="s">
        <v>45</v>
      </c>
      <c r="C30" s="17">
        <f t="shared" si="0"/>
        <v>31773860</v>
      </c>
      <c r="D30" s="1">
        <v>4304860</v>
      </c>
      <c r="E30" s="1">
        <v>1776000</v>
      </c>
      <c r="F30" s="1">
        <v>25693000</v>
      </c>
    </row>
    <row r="31" spans="1:6">
      <c r="A31" s="23"/>
      <c r="B31" s="9" t="s">
        <v>46</v>
      </c>
      <c r="C31" s="17">
        <f t="shared" si="0"/>
        <v>581500</v>
      </c>
      <c r="D31" s="1"/>
      <c r="E31" s="1"/>
      <c r="F31" s="1">
        <v>581500</v>
      </c>
    </row>
    <row r="32" spans="1:6" s="8" customFormat="1">
      <c r="A32" s="23"/>
      <c r="B32" s="9" t="s">
        <v>47</v>
      </c>
      <c r="C32" s="17">
        <f t="shared" si="0"/>
        <v>775000</v>
      </c>
      <c r="D32" s="1"/>
      <c r="E32" s="1"/>
      <c r="F32" s="1">
        <v>775000</v>
      </c>
    </row>
    <row r="33" spans="1:6" s="8" customFormat="1">
      <c r="A33" s="23"/>
      <c r="B33" s="9" t="s">
        <v>33</v>
      </c>
      <c r="C33" s="17">
        <f>SUM(D33:F33)</f>
        <v>1610000</v>
      </c>
      <c r="D33" s="1"/>
      <c r="E33" s="1"/>
      <c r="F33" s="1">
        <v>1610000</v>
      </c>
    </row>
    <row r="34" spans="1:6" s="8" customFormat="1">
      <c r="A34" s="23" t="s">
        <v>19</v>
      </c>
      <c r="B34" s="9" t="s">
        <v>28</v>
      </c>
      <c r="C34" s="17">
        <f t="shared" si="0"/>
        <v>81299733</v>
      </c>
      <c r="D34" s="1">
        <v>2595916</v>
      </c>
      <c r="E34" s="1">
        <v>770360</v>
      </c>
      <c r="F34" s="1">
        <v>77933457</v>
      </c>
    </row>
    <row r="35" spans="1:6" s="8" customFormat="1">
      <c r="A35" s="23"/>
      <c r="B35" s="9" t="s">
        <v>29</v>
      </c>
      <c r="C35" s="17">
        <f>SUM(D35:F35)</f>
        <v>2729533</v>
      </c>
      <c r="D35" s="1"/>
      <c r="E35" s="1"/>
      <c r="F35" s="14">
        <v>2729533</v>
      </c>
    </row>
    <row r="36" spans="1:6">
      <c r="A36" s="23" t="s">
        <v>20</v>
      </c>
      <c r="B36" s="9" t="s">
        <v>30</v>
      </c>
      <c r="C36" s="17">
        <f t="shared" si="0"/>
        <v>16358664</v>
      </c>
      <c r="D36" s="1">
        <v>13077224</v>
      </c>
      <c r="E36" s="1">
        <v>2597440</v>
      </c>
      <c r="F36" s="14">
        <v>684000</v>
      </c>
    </row>
    <row r="37" spans="1:6">
      <c r="A37" s="23"/>
      <c r="B37" s="9" t="s">
        <v>48</v>
      </c>
      <c r="C37" s="17">
        <f t="shared" si="0"/>
        <v>2727000</v>
      </c>
      <c r="D37" s="1"/>
      <c r="E37" s="1"/>
      <c r="F37" s="14">
        <v>2727000</v>
      </c>
    </row>
    <row r="38" spans="1:6">
      <c r="A38" s="23"/>
      <c r="B38" s="9" t="s">
        <v>49</v>
      </c>
      <c r="C38" s="17">
        <f t="shared" si="0"/>
        <v>2557318</v>
      </c>
      <c r="D38" s="1">
        <f>1133608+350000</f>
        <v>1483608</v>
      </c>
      <c r="E38" s="1">
        <v>397960</v>
      </c>
      <c r="F38" s="14">
        <v>675750</v>
      </c>
    </row>
    <row r="39" spans="1:6">
      <c r="A39" s="15" t="s">
        <v>16</v>
      </c>
      <c r="B39" s="9"/>
      <c r="C39" s="17">
        <f>SUM(D39:F39)</f>
        <v>2225916</v>
      </c>
      <c r="D39" s="1">
        <v>1209796</v>
      </c>
      <c r="E39" s="1">
        <v>238120</v>
      </c>
      <c r="F39" s="14">
        <v>778000</v>
      </c>
    </row>
    <row r="40" spans="1:6">
      <c r="A40" s="15" t="s">
        <v>21</v>
      </c>
      <c r="B40" s="9"/>
      <c r="C40" s="17">
        <f t="shared" si="0"/>
        <v>12446188</v>
      </c>
      <c r="D40" s="1">
        <v>10233796</v>
      </c>
      <c r="E40" s="1">
        <v>1396120</v>
      </c>
      <c r="F40" s="14">
        <v>816272</v>
      </c>
    </row>
    <row r="41" spans="1:6">
      <c r="A41" s="15" t="s">
        <v>22</v>
      </c>
      <c r="B41" s="9"/>
      <c r="C41" s="17">
        <f t="shared" si="0"/>
        <v>2232664</v>
      </c>
      <c r="D41" s="1">
        <v>950472</v>
      </c>
      <c r="E41" s="1">
        <v>209760</v>
      </c>
      <c r="F41" s="14">
        <v>1072432</v>
      </c>
    </row>
    <row r="42" spans="1:6">
      <c r="A42" s="15" t="s">
        <v>23</v>
      </c>
      <c r="B42" s="9"/>
      <c r="C42" s="17">
        <f t="shared" si="0"/>
        <v>6884876</v>
      </c>
      <c r="D42" s="1">
        <v>2500916</v>
      </c>
      <c r="E42" s="1">
        <v>463960</v>
      </c>
      <c r="F42" s="14">
        <v>3920000</v>
      </c>
    </row>
    <row r="43" spans="1:6" ht="24">
      <c r="A43" s="15" t="s">
        <v>24</v>
      </c>
      <c r="B43" s="9"/>
      <c r="C43" s="17">
        <f t="shared" si="0"/>
        <v>1038192</v>
      </c>
      <c r="D43" s="1">
        <v>926472</v>
      </c>
      <c r="E43" s="1">
        <v>111720</v>
      </c>
      <c r="F43" s="14"/>
    </row>
    <row r="44" spans="1:6">
      <c r="A44" s="15" t="s">
        <v>44</v>
      </c>
      <c r="B44" s="9"/>
      <c r="C44" s="17">
        <f>SUM(D44:F44)</f>
        <v>6432500</v>
      </c>
      <c r="D44" s="1"/>
      <c r="E44" s="1"/>
      <c r="F44" s="1">
        <v>6432500</v>
      </c>
    </row>
    <row r="45" spans="1:6">
      <c r="A45" s="15" t="s">
        <v>38</v>
      </c>
      <c r="B45" s="9"/>
      <c r="C45" s="17">
        <f>SUM(D45:F45)</f>
        <v>75000000</v>
      </c>
      <c r="D45" s="1"/>
      <c r="E45" s="1"/>
      <c r="F45" s="14">
        <v>75000000</v>
      </c>
    </row>
    <row r="46" spans="1:6">
      <c r="A46" s="15" t="s">
        <v>17</v>
      </c>
      <c r="B46" s="9"/>
      <c r="C46" s="17">
        <f>SUM(D46:F46)</f>
        <v>28656160</v>
      </c>
      <c r="D46" s="1"/>
      <c r="E46" s="1"/>
      <c r="F46" s="1">
        <v>28656160</v>
      </c>
    </row>
    <row r="47" spans="1:6">
      <c r="A47" s="15" t="s">
        <v>50</v>
      </c>
      <c r="B47" s="9"/>
      <c r="C47" s="17"/>
      <c r="D47" s="1"/>
      <c r="E47" s="1"/>
      <c r="F47" s="1">
        <v>1670800</v>
      </c>
    </row>
    <row r="48" spans="1:6">
      <c r="A48" s="15" t="s">
        <v>51</v>
      </c>
      <c r="B48" s="9"/>
      <c r="C48" s="17">
        <f>SUM(D48:F48)</f>
        <v>15000000</v>
      </c>
      <c r="D48" s="1"/>
      <c r="E48" s="1"/>
      <c r="F48" s="1">
        <v>15000000</v>
      </c>
    </row>
    <row r="49" spans="1:6" s="7" customFormat="1">
      <c r="A49" s="22" t="s">
        <v>25</v>
      </c>
      <c r="B49" s="22"/>
      <c r="C49" s="17">
        <f t="shared" si="0"/>
        <v>388566409</v>
      </c>
      <c r="D49" s="13">
        <f>SUM(D6:D48)</f>
        <v>56651700</v>
      </c>
      <c r="E49" s="13">
        <f>SUM(E6:E48)</f>
        <v>14804768</v>
      </c>
      <c r="F49" s="13">
        <f>SUM(F7:F48)</f>
        <v>317109941</v>
      </c>
    </row>
  </sheetData>
  <mergeCells count="14">
    <mergeCell ref="A49:B49"/>
    <mergeCell ref="F4:F5"/>
    <mergeCell ref="A7:A8"/>
    <mergeCell ref="A10:A11"/>
    <mergeCell ref="A16:A19"/>
    <mergeCell ref="A30:A33"/>
    <mergeCell ref="A34:A35"/>
    <mergeCell ref="A36:A38"/>
    <mergeCell ref="A2:F2"/>
    <mergeCell ref="A4:A5"/>
    <mergeCell ref="B4:B5"/>
    <mergeCell ref="C4:C5"/>
    <mergeCell ref="D4:D5"/>
    <mergeCell ref="E4:E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</vt:lpstr>
      <vt:lpstr>'2020年'!Print_Titles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jiangzh</cp:lastModifiedBy>
  <cp:lastPrinted>2019-10-22T07:13:01Z</cp:lastPrinted>
  <dcterms:created xsi:type="dcterms:W3CDTF">2006-09-16T00:00:00Z</dcterms:created>
  <dcterms:modified xsi:type="dcterms:W3CDTF">2019-10-22T07:13:04Z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