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虹桥镇" sheetId="50" r:id="rId15"/>
    <sheet name="学前科" sheetId="34" state="hidden" r:id="rId16"/>
    <sheet name="普教一科" sheetId="35" state="hidden" r:id="rId17"/>
    <sheet name="普教二科" sheetId="36" state="hidden" r:id="rId18"/>
    <sheet name="考试中心" sheetId="37" state="hidden" r:id="rId19"/>
    <sheet name="教育学院" sheetId="38" state="hidden" r:id="rId20"/>
    <sheet name="虹桥维修" sheetId="47" state="hidden" r:id="rId21"/>
    <sheet name="空气检测" sheetId="48" state="hidden" r:id="rId22"/>
    <sheet name="尾款" sheetId="49" state="hidden" r:id="rId23"/>
  </sheets>
  <externalReferences>
    <externalReference r:id="rId24"/>
    <externalReference r:id="rId25"/>
  </externalReferences>
  <definedNames>
    <definedName name="_xlnm._FilterDatabase" localSheetId="16" hidden="1">普教一科!$A$2:$K$13</definedName>
    <definedName name="_xlnm.Print_Area" localSheetId="20">虹桥维修!$A$1:$J$39</definedName>
    <definedName name="_xlnm.Print_Area" localSheetId="19">教育学院!$A$1:$F$5</definedName>
    <definedName name="_xlnm.Print_Area" localSheetId="18">考试中心!$A$1:$H$4</definedName>
    <definedName name="_xlnm.Print_Area" localSheetId="17">普教二科!$A$1:$H$8</definedName>
    <definedName name="_xlnm.Print_Area" localSheetId="16">普教一科!$A$1:$G$13</definedName>
    <definedName name="_xlnm.Print_Area" localSheetId="22">尾款!#REF!</definedName>
    <definedName name="_xlnm.Print_Area" localSheetId="15">学前科!$A$1:$H$11</definedName>
    <definedName name="_xlnm.Print_Titles" localSheetId="20">虹桥维修!$1:$2</definedName>
    <definedName name="_xlnm.Print_Titles" localSheetId="18">考试中心!$1:$2</definedName>
    <definedName name="_xlnm.Print_Titles" localSheetId="17">普教二科!$1:$2</definedName>
    <definedName name="_xlnm.Print_Titles" localSheetId="16">普教一科!$1:$2</definedName>
    <definedName name="_xlnm.Print_Titles" localSheetId="22">尾款!#REF!</definedName>
    <definedName name="_xlnm.Print_Titles" localSheetId="15">学前科!$1:$2</definedName>
  </definedNames>
  <calcPr calcId="145621"/>
</workbook>
</file>

<file path=xl/calcChain.xml><?xml version="1.0" encoding="utf-8"?>
<calcChain xmlns="http://schemas.openxmlformats.org/spreadsheetml/2006/main">
  <c r="D10" i="50" l="1"/>
  <c r="C9" i="50"/>
  <c r="E9" i="50" s="1"/>
  <c r="C8" i="50"/>
  <c r="E8" i="50" s="1"/>
  <c r="G13" i="35" l="1"/>
  <c r="C6" i="50" s="1"/>
  <c r="E6" i="50" s="1"/>
  <c r="K8" i="49"/>
  <c r="J8" i="49"/>
  <c r="I8" i="49"/>
  <c r="E6" i="48" l="1"/>
  <c r="I34" i="47"/>
  <c r="J34" i="47" s="1"/>
  <c r="I33" i="47"/>
  <c r="J33" i="47" s="1"/>
  <c r="J32" i="47"/>
  <c r="I32" i="47"/>
  <c r="I31" i="47"/>
  <c r="J31" i="47" s="1"/>
  <c r="I30" i="47"/>
  <c r="J30" i="47" s="1"/>
  <c r="I29" i="47"/>
  <c r="J29" i="47" s="1"/>
  <c r="I28" i="47"/>
  <c r="J28" i="47" s="1"/>
  <c r="I27" i="47"/>
  <c r="I35" i="47" s="1"/>
  <c r="I26" i="47"/>
  <c r="J26" i="47" s="1"/>
  <c r="I24" i="47"/>
  <c r="J24" i="47" s="1"/>
  <c r="G20" i="47"/>
  <c r="I20" i="47" s="1"/>
  <c r="J20" i="47" s="1"/>
  <c r="I19" i="47"/>
  <c r="J19" i="47" s="1"/>
  <c r="I18" i="47"/>
  <c r="J18" i="47" s="1"/>
  <c r="I17" i="47"/>
  <c r="J17" i="47" s="1"/>
  <c r="G17" i="47"/>
  <c r="I16" i="47"/>
  <c r="I15" i="47"/>
  <c r="J15" i="47" s="1"/>
  <c r="I10" i="47"/>
  <c r="J10" i="47" s="1"/>
  <c r="I9" i="47"/>
  <c r="I11" i="47" s="1"/>
  <c r="G4" i="47"/>
  <c r="I4" i="47" s="1"/>
  <c r="I3" i="47"/>
  <c r="J3" i="47" s="1"/>
  <c r="H8" i="36"/>
  <c r="C7" i="50" s="1"/>
  <c r="E7" i="50" s="1"/>
  <c r="H11" i="34"/>
  <c r="C5" i="50" s="1"/>
  <c r="E5" i="50" s="1"/>
  <c r="J9" i="47" l="1"/>
  <c r="I21" i="47"/>
  <c r="I22" i="47"/>
  <c r="J22" i="47" s="1"/>
  <c r="I23" i="47"/>
  <c r="J23" i="47" s="1"/>
  <c r="J21" i="47"/>
  <c r="I13" i="47"/>
  <c r="J13" i="47" s="1"/>
  <c r="J11" i="47"/>
  <c r="I14" i="47"/>
  <c r="J14" i="47" s="1"/>
  <c r="I12" i="47"/>
  <c r="J12" i="47" s="1"/>
  <c r="I5" i="47"/>
  <c r="J4" i="47"/>
  <c r="I38" i="47"/>
  <c r="J38" i="47" s="1"/>
  <c r="I36" i="47"/>
  <c r="J36" i="47" s="1"/>
  <c r="I37" i="47"/>
  <c r="J37" i="47" s="1"/>
  <c r="J35" i="47"/>
  <c r="J16" i="47"/>
  <c r="J27" i="47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80" i="23" s="1"/>
  <c r="V79" i="23" s="1"/>
  <c r="S96" i="23"/>
  <c r="R96" i="23"/>
  <c r="Q96" i="23"/>
  <c r="P96" i="23"/>
  <c r="P80" i="23" s="1"/>
  <c r="P79" i="23" s="1"/>
  <c r="O96" i="23"/>
  <c r="N96" i="23"/>
  <c r="M96" i="23"/>
  <c r="L96" i="23"/>
  <c r="L80" i="23" s="1"/>
  <c r="L79" i="23" s="1"/>
  <c r="K96" i="23"/>
  <c r="J96" i="23"/>
  <c r="I96" i="23"/>
  <c r="H96" i="23"/>
  <c r="H80" i="23" s="1"/>
  <c r="H79" i="23" s="1"/>
  <c r="G96" i="23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L89" i="23" s="1"/>
  <c r="L85" i="23" s="1"/>
  <c r="K90" i="23"/>
  <c r="K89" i="23" s="1"/>
  <c r="J90" i="23"/>
  <c r="I90" i="23"/>
  <c r="I89" i="23" s="1"/>
  <c r="H90" i="23"/>
  <c r="G90" i="23"/>
  <c r="G89" i="23" s="1"/>
  <c r="F90" i="23"/>
  <c r="E90" i="23"/>
  <c r="V89" i="23"/>
  <c r="V85" i="23" s="1"/>
  <c r="P89" i="23"/>
  <c r="P85" i="23" s="1"/>
  <c r="H89" i="23"/>
  <c r="W88" i="23"/>
  <c r="W87" i="23"/>
  <c r="V86" i="23"/>
  <c r="S86" i="23"/>
  <c r="R86" i="23"/>
  <c r="Q86" i="23"/>
  <c r="P86" i="23"/>
  <c r="O86" i="23"/>
  <c r="N86" i="23"/>
  <c r="M86" i="23"/>
  <c r="L86" i="23"/>
  <c r="K86" i="23"/>
  <c r="J86" i="23"/>
  <c r="I86" i="23"/>
  <c r="H86" i="23"/>
  <c r="G86" i="23"/>
  <c r="F86" i="23"/>
  <c r="E86" i="23"/>
  <c r="W86" i="23" s="1"/>
  <c r="H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R81" i="23" s="1"/>
  <c r="Q82" i="23"/>
  <c r="Q81" i="23" s="1"/>
  <c r="P82" i="23"/>
  <c r="O82" i="23"/>
  <c r="O81" i="23" s="1"/>
  <c r="N82" i="23"/>
  <c r="N81" i="23" s="1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F81" i="23" s="1"/>
  <c r="E82" i="23"/>
  <c r="V81" i="23"/>
  <c r="P81" i="23"/>
  <c r="L81" i="23"/>
  <c r="H81" i="23"/>
  <c r="S80" i="23"/>
  <c r="S79" i="23" s="1"/>
  <c r="R80" i="23"/>
  <c r="R79" i="23" s="1"/>
  <c r="Q80" i="23"/>
  <c r="Q79" i="23" s="1"/>
  <c r="O80" i="23"/>
  <c r="O79" i="23" s="1"/>
  <c r="N80" i="23"/>
  <c r="N79" i="23" s="1"/>
  <c r="M80" i="23"/>
  <c r="M79" i="23" s="1"/>
  <c r="K80" i="23"/>
  <c r="K79" i="23" s="1"/>
  <c r="J80" i="23"/>
  <c r="J79" i="23" s="1"/>
  <c r="I80" i="23"/>
  <c r="I79" i="23" s="1"/>
  <c r="G80" i="23"/>
  <c r="G79" i="23" s="1"/>
  <c r="F80" i="23"/>
  <c r="F79" i="23" s="1"/>
  <c r="E80" i="23"/>
  <c r="E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Q76" i="23"/>
  <c r="Q75" i="23" s="1"/>
  <c r="P76" i="23"/>
  <c r="P75" i="23" s="1"/>
  <c r="O76" i="23"/>
  <c r="O75" i="23" s="1"/>
  <c r="N76" i="23"/>
  <c r="M76" i="23"/>
  <c r="M75" i="23" s="1"/>
  <c r="L76" i="23"/>
  <c r="K76" i="23"/>
  <c r="K75" i="23" s="1"/>
  <c r="J76" i="23"/>
  <c r="I76" i="23"/>
  <c r="I75" i="23" s="1"/>
  <c r="H76" i="23"/>
  <c r="H75" i="23" s="1"/>
  <c r="G76" i="23"/>
  <c r="G75" i="23" s="1"/>
  <c r="F76" i="23"/>
  <c r="E76" i="23"/>
  <c r="E75" i="23" s="1"/>
  <c r="V75" i="23"/>
  <c r="R75" i="23"/>
  <c r="N75" i="23"/>
  <c r="L75" i="23"/>
  <c r="J75" i="23"/>
  <c r="F75" i="23"/>
  <c r="V74" i="23"/>
  <c r="S74" i="23"/>
  <c r="S73" i="23" s="1"/>
  <c r="R74" i="23"/>
  <c r="Q74" i="23"/>
  <c r="Q73" i="23" s="1"/>
  <c r="P74" i="23"/>
  <c r="P73" i="23" s="1"/>
  <c r="O74" i="23"/>
  <c r="O73" i="23" s="1"/>
  <c r="N74" i="23"/>
  <c r="M74" i="23"/>
  <c r="M73" i="23" s="1"/>
  <c r="L74" i="23"/>
  <c r="K74" i="23"/>
  <c r="K73" i="23" s="1"/>
  <c r="J74" i="23"/>
  <c r="I74" i="23"/>
  <c r="I73" i="23" s="1"/>
  <c r="H74" i="23"/>
  <c r="H73" i="23" s="1"/>
  <c r="G74" i="23"/>
  <c r="G73" i="23" s="1"/>
  <c r="F74" i="23"/>
  <c r="E74" i="23"/>
  <c r="V73" i="23"/>
  <c r="R73" i="23"/>
  <c r="N73" i="23"/>
  <c r="L73" i="23"/>
  <c r="J73" i="23"/>
  <c r="F73" i="23"/>
  <c r="V72" i="23"/>
  <c r="S72" i="23"/>
  <c r="S71" i="23" s="1"/>
  <c r="R72" i="23"/>
  <c r="Q72" i="23"/>
  <c r="Q71" i="23" s="1"/>
  <c r="P72" i="23"/>
  <c r="P71" i="23" s="1"/>
  <c r="O72" i="23"/>
  <c r="O71" i="23" s="1"/>
  <c r="N72" i="23"/>
  <c r="M72" i="23"/>
  <c r="M71" i="23" s="1"/>
  <c r="L72" i="23"/>
  <c r="K72" i="23"/>
  <c r="K71" i="23" s="1"/>
  <c r="J72" i="23"/>
  <c r="I72" i="23"/>
  <c r="I71" i="23" s="1"/>
  <c r="H72" i="23"/>
  <c r="H71" i="23" s="1"/>
  <c r="G72" i="23"/>
  <c r="G71" i="23" s="1"/>
  <c r="F72" i="23"/>
  <c r="E72" i="23"/>
  <c r="E71" i="23" s="1"/>
  <c r="V71" i="23"/>
  <c r="R71" i="23"/>
  <c r="N71" i="23"/>
  <c r="L71" i="23"/>
  <c r="J71" i="23"/>
  <c r="F71" i="23"/>
  <c r="W70" i="23"/>
  <c r="W69" i="23"/>
  <c r="I68" i="23"/>
  <c r="H68" i="23"/>
  <c r="G68" i="23"/>
  <c r="W68" i="23" s="1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5" i="23" s="1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R31" i="23" s="1"/>
  <c r="Q40" i="23"/>
  <c r="P40" i="23"/>
  <c r="P31" i="23" s="1"/>
  <c r="O40" i="23"/>
  <c r="N40" i="23"/>
  <c r="N31" i="23" s="1"/>
  <c r="M40" i="23"/>
  <c r="L40" i="23"/>
  <c r="L31" i="23" s="1"/>
  <c r="K40" i="23"/>
  <c r="J40" i="23"/>
  <c r="J31" i="23" s="1"/>
  <c r="I40" i="23"/>
  <c r="H40" i="23"/>
  <c r="H31" i="23" s="1"/>
  <c r="G40" i="23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S31" i="23"/>
  <c r="Q31" i="23"/>
  <c r="O31" i="23"/>
  <c r="M31" i="23"/>
  <c r="K31" i="23"/>
  <c r="I31" i="23"/>
  <c r="G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W30" i="23" s="1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W29" i="23" s="1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W28" i="23" s="1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W27" i="23" s="1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W26" i="23" s="1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W25" i="23" s="1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W24" i="23" s="1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W23" i="23" s="1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W22" i="23" s="1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W21" i="23" s="1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20" i="23" s="1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V10" i="23"/>
  <c r="V8" i="23" s="1"/>
  <c r="V4" i="23" s="1"/>
  <c r="S10" i="23"/>
  <c r="R10" i="23"/>
  <c r="Q10" i="23"/>
  <c r="P10" i="23"/>
  <c r="P8" i="23" s="1"/>
  <c r="P4" i="23" s="1"/>
  <c r="O10" i="23"/>
  <c r="N10" i="23"/>
  <c r="M10" i="23"/>
  <c r="L10" i="23"/>
  <c r="L8" i="23" s="1"/>
  <c r="L4" i="23" s="1"/>
  <c r="K10" i="23"/>
  <c r="J10" i="23"/>
  <c r="I10" i="23"/>
  <c r="H10" i="23"/>
  <c r="H8" i="23" s="1"/>
  <c r="H4" i="23" s="1"/>
  <c r="G10" i="23"/>
  <c r="F10" i="23"/>
  <c r="E10" i="23"/>
  <c r="W9" i="23"/>
  <c r="S8" i="23"/>
  <c r="R8" i="23"/>
  <c r="Q8" i="23"/>
  <c r="Q4" i="23" s="1"/>
  <c r="O8" i="23"/>
  <c r="N8" i="23"/>
  <c r="M8" i="23"/>
  <c r="M4" i="23" s="1"/>
  <c r="K8" i="23"/>
  <c r="J8" i="23"/>
  <c r="I8" i="23"/>
  <c r="I4" i="23" s="1"/>
  <c r="G8" i="23"/>
  <c r="F8" i="23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S4" i="23"/>
  <c r="R4" i="23"/>
  <c r="O4" i="23"/>
  <c r="N4" i="23"/>
  <c r="K4" i="23"/>
  <c r="J4" i="23"/>
  <c r="G4" i="23"/>
  <c r="F4" i="23"/>
  <c r="Q109" i="19"/>
  <c r="Q108" i="19"/>
  <c r="Q107" i="19"/>
  <c r="Q106" i="19"/>
  <c r="Q105" i="19"/>
  <c r="Q104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M89" i="19"/>
  <c r="L89" i="19"/>
  <c r="K89" i="19"/>
  <c r="K85" i="19" s="1"/>
  <c r="J89" i="19"/>
  <c r="I89" i="19"/>
  <c r="H89" i="19"/>
  <c r="G89" i="19"/>
  <c r="G85" i="19" s="1"/>
  <c r="F89" i="19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Q86" i="19" s="1"/>
  <c r="P85" i="19"/>
  <c r="N85" i="19"/>
  <c r="M85" i="19"/>
  <c r="L85" i="19"/>
  <c r="J85" i="19"/>
  <c r="I85" i="19"/>
  <c r="H85" i="19"/>
  <c r="F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O81" i="19" s="1"/>
  <c r="O52" i="19" s="1"/>
  <c r="N82" i="19"/>
  <c r="N81" i="19" s="1"/>
  <c r="M82" i="19"/>
  <c r="L82" i="19"/>
  <c r="K82" i="19"/>
  <c r="K81" i="19" s="1"/>
  <c r="K52" i="19" s="1"/>
  <c r="J82" i="19"/>
  <c r="J81" i="19" s="1"/>
  <c r="I82" i="19"/>
  <c r="H82" i="19"/>
  <c r="G82" i="19"/>
  <c r="G81" i="19" s="1"/>
  <c r="G52" i="19" s="1"/>
  <c r="E82" i="19"/>
  <c r="E81" i="19" s="1"/>
  <c r="P81" i="19"/>
  <c r="M81" i="19"/>
  <c r="L81" i="19"/>
  <c r="I81" i="19"/>
  <c r="H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P72" i="19"/>
  <c r="O72" i="19"/>
  <c r="N72" i="19"/>
  <c r="M72" i="19"/>
  <c r="L72" i="19"/>
  <c r="K72" i="19"/>
  <c r="J72" i="19"/>
  <c r="I72" i="19"/>
  <c r="H72" i="19"/>
  <c r="G72" i="19"/>
  <c r="F72" i="19"/>
  <c r="E72" i="19"/>
  <c r="Q72" i="19" s="1"/>
  <c r="P71" i="19"/>
  <c r="O71" i="19"/>
  <c r="N71" i="19"/>
  <c r="M71" i="19"/>
  <c r="L71" i="19"/>
  <c r="K71" i="19"/>
  <c r="J71" i="19"/>
  <c r="I71" i="19"/>
  <c r="I52" i="19" s="1"/>
  <c r="H71" i="19"/>
  <c r="G71" i="19"/>
  <c r="F71" i="19"/>
  <c r="E71" i="19"/>
  <c r="Q71" i="19" s="1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M52" i="19" s="1"/>
  <c r="L53" i="19"/>
  <c r="K53" i="19"/>
  <c r="J53" i="19"/>
  <c r="G53" i="19"/>
  <c r="P52" i="19"/>
  <c r="L52" i="19"/>
  <c r="H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O45" i="19"/>
  <c r="N45" i="19"/>
  <c r="M45" i="19"/>
  <c r="L45" i="19"/>
  <c r="K45" i="19"/>
  <c r="J45" i="19"/>
  <c r="I45" i="19"/>
  <c r="H45" i="19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P31" i="19" s="1"/>
  <c r="O40" i="19"/>
  <c r="O31" i="19" s="1"/>
  <c r="N40" i="19"/>
  <c r="M40" i="19"/>
  <c r="L40" i="19"/>
  <c r="L31" i="19" s="1"/>
  <c r="K40" i="19"/>
  <c r="K31" i="19" s="1"/>
  <c r="J40" i="19"/>
  <c r="I40" i="19"/>
  <c r="H40" i="19"/>
  <c r="H31" i="19" s="1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N31" i="19"/>
  <c r="M31" i="19"/>
  <c r="J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Q29" i="19" s="1"/>
  <c r="P28" i="19"/>
  <c r="O28" i="19"/>
  <c r="N28" i="19"/>
  <c r="N27" i="19" s="1"/>
  <c r="M28" i="19"/>
  <c r="M27" i="19" s="1"/>
  <c r="L28" i="19"/>
  <c r="K28" i="19"/>
  <c r="J28" i="19"/>
  <c r="J27" i="19" s="1"/>
  <c r="I28" i="19"/>
  <c r="I27" i="19" s="1"/>
  <c r="H28" i="19"/>
  <c r="G28" i="19"/>
  <c r="E28" i="19"/>
  <c r="E27" i="19" s="1"/>
  <c r="P27" i="19"/>
  <c r="O27" i="19"/>
  <c r="L27" i="19"/>
  <c r="K27" i="19"/>
  <c r="H27" i="19"/>
  <c r="G27" i="19"/>
  <c r="P26" i="19"/>
  <c r="P25" i="19" s="1"/>
  <c r="O26" i="19"/>
  <c r="O25" i="19" s="1"/>
  <c r="N26" i="19"/>
  <c r="M26" i="19"/>
  <c r="L26" i="19"/>
  <c r="L25" i="19" s="1"/>
  <c r="K26" i="19"/>
  <c r="K25" i="19" s="1"/>
  <c r="J26" i="19"/>
  <c r="I26" i="19"/>
  <c r="H26" i="19"/>
  <c r="H25" i="19" s="1"/>
  <c r="G26" i="19"/>
  <c r="G25" i="19" s="1"/>
  <c r="E26" i="19"/>
  <c r="N25" i="19"/>
  <c r="M25" i="19"/>
  <c r="J25" i="19"/>
  <c r="I25" i="19"/>
  <c r="E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O23" i="19"/>
  <c r="N23" i="19"/>
  <c r="M23" i="19"/>
  <c r="M22" i="19" s="1"/>
  <c r="L23" i="19"/>
  <c r="L22" i="19" s="1"/>
  <c r="K23" i="19"/>
  <c r="J23" i="19"/>
  <c r="I23" i="19"/>
  <c r="I22" i="19" s="1"/>
  <c r="H23" i="19"/>
  <c r="H22" i="19" s="1"/>
  <c r="G23" i="19"/>
  <c r="E23" i="19"/>
  <c r="O22" i="19"/>
  <c r="N22" i="19"/>
  <c r="K22" i="19"/>
  <c r="J22" i="19"/>
  <c r="G22" i="19"/>
  <c r="E22" i="19"/>
  <c r="P21" i="19"/>
  <c r="O21" i="19"/>
  <c r="O20" i="19" s="1"/>
  <c r="N21" i="19"/>
  <c r="N20" i="19" s="1"/>
  <c r="M21" i="19"/>
  <c r="L21" i="19"/>
  <c r="K21" i="19"/>
  <c r="K20" i="19" s="1"/>
  <c r="J21" i="19"/>
  <c r="J20" i="19" s="1"/>
  <c r="I21" i="19"/>
  <c r="H21" i="19"/>
  <c r="G21" i="19"/>
  <c r="G20" i="19" s="1"/>
  <c r="E21" i="19"/>
  <c r="E20" i="19" s="1"/>
  <c r="P20" i="19"/>
  <c r="M20" i="19"/>
  <c r="L20" i="19"/>
  <c r="I20" i="19"/>
  <c r="H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O8" i="19" s="1"/>
  <c r="O4" i="19" s="1"/>
  <c r="O3" i="19" s="1"/>
  <c r="N10" i="19"/>
  <c r="N8" i="19" s="1"/>
  <c r="M10" i="19"/>
  <c r="L10" i="19"/>
  <c r="K10" i="19"/>
  <c r="K8" i="19" s="1"/>
  <c r="K4" i="19" s="1"/>
  <c r="K3" i="19" s="1"/>
  <c r="J10" i="19"/>
  <c r="J8" i="19" s="1"/>
  <c r="I10" i="19"/>
  <c r="H10" i="19"/>
  <c r="G10" i="19"/>
  <c r="G8" i="19" s="1"/>
  <c r="G4" i="19" s="1"/>
  <c r="G3" i="19" s="1"/>
  <c r="F10" i="19"/>
  <c r="E10" i="19"/>
  <c r="F9" i="19"/>
  <c r="Q9" i="19" s="1"/>
  <c r="P8" i="19"/>
  <c r="M8" i="19"/>
  <c r="L8" i="19"/>
  <c r="I8" i="19"/>
  <c r="H8" i="19"/>
  <c r="E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J52" i="19" l="1"/>
  <c r="N52" i="19"/>
  <c r="H52" i="23"/>
  <c r="H3" i="23" s="1"/>
  <c r="I4" i="19"/>
  <c r="I3" i="19" s="1"/>
  <c r="H4" i="19"/>
  <c r="H3" i="19" s="1"/>
  <c r="L4" i="19"/>
  <c r="L3" i="19" s="1"/>
  <c r="P4" i="19"/>
  <c r="P3" i="19" s="1"/>
  <c r="M4" i="19"/>
  <c r="M3" i="19" s="1"/>
  <c r="J4" i="19"/>
  <c r="J3" i="19" s="1"/>
  <c r="N4" i="19"/>
  <c r="N3" i="19" s="1"/>
  <c r="Q32" i="19"/>
  <c r="Q42" i="19"/>
  <c r="Q47" i="19"/>
  <c r="Q54" i="19"/>
  <c r="Q63" i="19"/>
  <c r="Q83" i="19"/>
  <c r="Q93" i="19"/>
  <c r="W40" i="23"/>
  <c r="W47" i="23"/>
  <c r="W96" i="23"/>
  <c r="W101" i="23"/>
  <c r="I25" i="47"/>
  <c r="J25" i="47" s="1"/>
  <c r="Q85" i="19"/>
  <c r="W8" i="23"/>
  <c r="W31" i="23"/>
  <c r="W32" i="23"/>
  <c r="W42" i="23"/>
  <c r="G53" i="23"/>
  <c r="W74" i="23"/>
  <c r="W75" i="23"/>
  <c r="W77" i="23"/>
  <c r="G85" i="23"/>
  <c r="K85" i="23"/>
  <c r="O85" i="23"/>
  <c r="S85" i="23"/>
  <c r="W90" i="23"/>
  <c r="W91" i="23"/>
  <c r="F8" i="19"/>
  <c r="Q8" i="19" s="1"/>
  <c r="Q79" i="19"/>
  <c r="Q80" i="19"/>
  <c r="Q96" i="19"/>
  <c r="Q101" i="19"/>
  <c r="W10" i="23"/>
  <c r="W11" i="23"/>
  <c r="W12" i="23"/>
  <c r="W13" i="23"/>
  <c r="W14" i="23"/>
  <c r="W15" i="23"/>
  <c r="L52" i="23"/>
  <c r="L3" i="23" s="1"/>
  <c r="P52" i="23"/>
  <c r="P3" i="23" s="1"/>
  <c r="V52" i="23"/>
  <c r="V3" i="23" s="1"/>
  <c r="W79" i="23"/>
  <c r="W82" i="23"/>
  <c r="W83" i="23"/>
  <c r="F89" i="23"/>
  <c r="F85" i="23" s="1"/>
  <c r="J89" i="23"/>
  <c r="J85" i="23" s="1"/>
  <c r="N89" i="23"/>
  <c r="N85" i="23" s="1"/>
  <c r="N52" i="23" s="1"/>
  <c r="N3" i="23" s="1"/>
  <c r="R89" i="23"/>
  <c r="R85" i="23" s="1"/>
  <c r="W93" i="23"/>
  <c r="E4" i="19"/>
  <c r="F5" i="19"/>
  <c r="Q5" i="19" s="1"/>
  <c r="Q10" i="19"/>
  <c r="Q11" i="19"/>
  <c r="Q12" i="19"/>
  <c r="Q13" i="19"/>
  <c r="Q14" i="19"/>
  <c r="Q15" i="19"/>
  <c r="Q40" i="19"/>
  <c r="F45" i="19"/>
  <c r="F31" i="19" s="1"/>
  <c r="Q31" i="19" s="1"/>
  <c r="E53" i="19"/>
  <c r="Q89" i="19"/>
  <c r="Q90" i="19"/>
  <c r="Q91" i="19"/>
  <c r="E4" i="23"/>
  <c r="W4" i="23" s="1"/>
  <c r="W5" i="23"/>
  <c r="W17" i="23"/>
  <c r="J5" i="47"/>
  <c r="I6" i="47"/>
  <c r="J6" i="47" s="1"/>
  <c r="W71" i="23"/>
  <c r="M52" i="23"/>
  <c r="M3" i="23" s="1"/>
  <c r="G52" i="23"/>
  <c r="G3" i="23" s="1"/>
  <c r="K52" i="23"/>
  <c r="K3" i="23" s="1"/>
  <c r="O52" i="23"/>
  <c r="O3" i="23" s="1"/>
  <c r="S52" i="23"/>
  <c r="S3" i="23" s="1"/>
  <c r="I85" i="23"/>
  <c r="I52" i="23" s="1"/>
  <c r="I3" i="23" s="1"/>
  <c r="M85" i="23"/>
  <c r="Q85" i="23"/>
  <c r="Q52" i="23" s="1"/>
  <c r="Q3" i="23" s="1"/>
  <c r="F52" i="23"/>
  <c r="F3" i="23" s="1"/>
  <c r="J52" i="23"/>
  <c r="J3" i="23" s="1"/>
  <c r="R52" i="23"/>
  <c r="R3" i="23" s="1"/>
  <c r="E73" i="23"/>
  <c r="W73" i="23" s="1"/>
  <c r="E81" i="23"/>
  <c r="W81" i="23" s="1"/>
  <c r="E85" i="23"/>
  <c r="E89" i="23"/>
  <c r="W72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W89" i="23" l="1"/>
  <c r="W85" i="23"/>
  <c r="Q53" i="19"/>
  <c r="E52" i="19"/>
  <c r="Q52" i="19" s="1"/>
  <c r="Q45" i="19"/>
  <c r="I7" i="47"/>
  <c r="E52" i="23"/>
  <c r="W53" i="23"/>
  <c r="F4" i="19"/>
  <c r="Q28" i="19"/>
  <c r="Q23" i="19"/>
  <c r="Q21" i="19"/>
  <c r="Q20" i="19"/>
  <c r="E3" i="19" l="1"/>
  <c r="J7" i="47"/>
  <c r="I8" i="47"/>
  <c r="W52" i="23"/>
  <c r="E3" i="23"/>
  <c r="W3" i="23" s="1"/>
  <c r="F3" i="19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K72" i="24" s="1"/>
  <c r="K71" i="24" s="1"/>
  <c r="J96" i="24"/>
  <c r="I96" i="24"/>
  <c r="H96" i="24"/>
  <c r="G96" i="24"/>
  <c r="G72" i="24" s="1"/>
  <c r="G71" i="24" s="1"/>
  <c r="F96" i="24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J90" i="24"/>
  <c r="J89" i="24" s="1"/>
  <c r="I90" i="24"/>
  <c r="I89" i="24" s="1"/>
  <c r="H90" i="24"/>
  <c r="G90" i="24"/>
  <c r="F90" i="24"/>
  <c r="F89" i="24" s="1"/>
  <c r="E90" i="24"/>
  <c r="K89" i="24"/>
  <c r="G89" i="24"/>
  <c r="G85" i="24" s="1"/>
  <c r="M88" i="24"/>
  <c r="M87" i="24"/>
  <c r="L86" i="24"/>
  <c r="K86" i="24"/>
  <c r="J86" i="24"/>
  <c r="J85" i="24" s="1"/>
  <c r="I86" i="24"/>
  <c r="H86" i="24"/>
  <c r="G86" i="24"/>
  <c r="F86" i="24"/>
  <c r="F85" i="24" s="1"/>
  <c r="E86" i="24"/>
  <c r="K85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G81" i="24" s="1"/>
  <c r="F82" i="24"/>
  <c r="E82" i="24"/>
  <c r="M82" i="24" s="1"/>
  <c r="L81" i="24"/>
  <c r="K81" i="24"/>
  <c r="J81" i="24"/>
  <c r="H81" i="24"/>
  <c r="F81" i="24"/>
  <c r="L80" i="24"/>
  <c r="K80" i="24"/>
  <c r="K79" i="24" s="1"/>
  <c r="J80" i="24"/>
  <c r="I80" i="24"/>
  <c r="I79" i="24" s="1"/>
  <c r="H80" i="24"/>
  <c r="G80" i="24"/>
  <c r="G79" i="24" s="1"/>
  <c r="F80" i="24"/>
  <c r="E80" i="24"/>
  <c r="L79" i="24"/>
  <c r="J79" i="24"/>
  <c r="H79" i="24"/>
  <c r="F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F75" i="24" s="1"/>
  <c r="E76" i="24"/>
  <c r="L75" i="24"/>
  <c r="I75" i="24"/>
  <c r="E75" i="24"/>
  <c r="L74" i="24"/>
  <c r="K74" i="24"/>
  <c r="J74" i="24"/>
  <c r="I74" i="24"/>
  <c r="I73" i="24" s="1"/>
  <c r="H74" i="24"/>
  <c r="H73" i="24" s="1"/>
  <c r="G74" i="24"/>
  <c r="F74" i="24"/>
  <c r="F73" i="24" s="1"/>
  <c r="E74" i="24"/>
  <c r="L73" i="24"/>
  <c r="K73" i="24"/>
  <c r="J73" i="24"/>
  <c r="G73" i="24"/>
  <c r="L72" i="24"/>
  <c r="J72" i="24"/>
  <c r="J71" i="24" s="1"/>
  <c r="I72" i="24"/>
  <c r="H72" i="24"/>
  <c r="H71" i="24" s="1"/>
  <c r="F72" i="24"/>
  <c r="F71" i="24" s="1"/>
  <c r="E72" i="24"/>
  <c r="L71" i="24"/>
  <c r="I71" i="24"/>
  <c r="E71" i="24"/>
  <c r="M70" i="24"/>
  <c r="H69" i="24"/>
  <c r="G69" i="24"/>
  <c r="E69" i="24"/>
  <c r="H68" i="24"/>
  <c r="G68" i="24"/>
  <c r="E68" i="24"/>
  <c r="H67" i="24"/>
  <c r="M67" i="24" s="1"/>
  <c r="G67" i="24"/>
  <c r="H66" i="24"/>
  <c r="G66" i="24"/>
  <c r="M66" i="24" s="1"/>
  <c r="E66" i="24"/>
  <c r="H65" i="24"/>
  <c r="G65" i="24"/>
  <c r="M65" i="24" s="1"/>
  <c r="E65" i="24"/>
  <c r="H64" i="24"/>
  <c r="G64" i="24"/>
  <c r="M64" i="24" s="1"/>
  <c r="E64" i="24"/>
  <c r="G63" i="24"/>
  <c r="E63" i="24"/>
  <c r="M63" i="24" s="1"/>
  <c r="M62" i="24"/>
  <c r="H61" i="24"/>
  <c r="G61" i="24"/>
  <c r="M61" i="24" s="1"/>
  <c r="E61" i="24"/>
  <c r="H60" i="24"/>
  <c r="G60" i="24"/>
  <c r="M60" i="24" s="1"/>
  <c r="E60" i="24"/>
  <c r="H59" i="24"/>
  <c r="G59" i="24"/>
  <c r="M59" i="24" s="1"/>
  <c r="E59" i="24"/>
  <c r="H58" i="24"/>
  <c r="G58" i="24"/>
  <c r="M58" i="24" s="1"/>
  <c r="E58" i="24"/>
  <c r="H57" i="24"/>
  <c r="G57" i="24"/>
  <c r="M57" i="24" s="1"/>
  <c r="E57" i="24"/>
  <c r="M56" i="24"/>
  <c r="E56" i="24"/>
  <c r="H55" i="24"/>
  <c r="H53" i="24" s="1"/>
  <c r="G55" i="24"/>
  <c r="E55" i="24"/>
  <c r="E54" i="24"/>
  <c r="M54" i="24" s="1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E46" i="24"/>
  <c r="M46" i="24" s="1"/>
  <c r="L45" i="24"/>
  <c r="K45" i="24"/>
  <c r="J45" i="24"/>
  <c r="I45" i="24"/>
  <c r="H45" i="24"/>
  <c r="G45" i="24"/>
  <c r="F45" i="24"/>
  <c r="E45" i="24"/>
  <c r="M45" i="24" s="1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J31" i="24" s="1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E32" i="24"/>
  <c r="K31" i="24"/>
  <c r="F31" i="24"/>
  <c r="L30" i="24"/>
  <c r="K30" i="24"/>
  <c r="J30" i="24"/>
  <c r="I30" i="24"/>
  <c r="H30" i="24"/>
  <c r="G30" i="24"/>
  <c r="F30" i="24"/>
  <c r="E30" i="24"/>
  <c r="M30" i="24" s="1"/>
  <c r="L29" i="24"/>
  <c r="K29" i="24"/>
  <c r="J29" i="24"/>
  <c r="I29" i="24"/>
  <c r="H29" i="24"/>
  <c r="G29" i="24"/>
  <c r="F29" i="24"/>
  <c r="E29" i="24"/>
  <c r="M29" i="24" s="1"/>
  <c r="L28" i="24"/>
  <c r="K28" i="24"/>
  <c r="J28" i="24"/>
  <c r="I28" i="24"/>
  <c r="I27" i="24" s="1"/>
  <c r="H28" i="24"/>
  <c r="G28" i="24"/>
  <c r="G27" i="24" s="1"/>
  <c r="F28" i="24"/>
  <c r="E28" i="24"/>
  <c r="M28" i="24" s="1"/>
  <c r="L27" i="24"/>
  <c r="K27" i="24"/>
  <c r="J27" i="24"/>
  <c r="H27" i="24"/>
  <c r="H4" i="24" s="1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K4" i="24" s="1"/>
  <c r="J10" i="24"/>
  <c r="I10" i="24"/>
  <c r="H10" i="24"/>
  <c r="G10" i="24"/>
  <c r="G8" i="24" s="1"/>
  <c r="F10" i="24"/>
  <c r="E10" i="24"/>
  <c r="E9" i="24"/>
  <c r="M9" i="24" s="1"/>
  <c r="L8" i="24"/>
  <c r="J8" i="24"/>
  <c r="I8" i="24"/>
  <c r="H8" i="24"/>
  <c r="F8" i="24"/>
  <c r="E8" i="24"/>
  <c r="H7" i="24"/>
  <c r="G7" i="24"/>
  <c r="E7" i="24"/>
  <c r="M6" i="24"/>
  <c r="H6" i="24"/>
  <c r="E6" i="24"/>
  <c r="L5" i="24"/>
  <c r="K5" i="24"/>
  <c r="J5" i="24"/>
  <c r="I5" i="24"/>
  <c r="H5" i="24"/>
  <c r="G5" i="24"/>
  <c r="F5" i="24"/>
  <c r="E5" i="24"/>
  <c r="L4" i="24"/>
  <c r="J4" i="24"/>
  <c r="F4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I80" i="22" s="1"/>
  <c r="I79" i="22" s="1"/>
  <c r="H96" i="22"/>
  <c r="G96" i="22"/>
  <c r="G80" i="22" s="1"/>
  <c r="G79" i="22" s="1"/>
  <c r="F96" i="22"/>
  <c r="E96" i="22"/>
  <c r="J96" i="22" s="1"/>
  <c r="J95" i="22"/>
  <c r="J94" i="22"/>
  <c r="I93" i="22"/>
  <c r="H93" i="22"/>
  <c r="G93" i="22"/>
  <c r="F93" i="22"/>
  <c r="E93" i="22"/>
  <c r="J92" i="22"/>
  <c r="I91" i="22"/>
  <c r="H91" i="22"/>
  <c r="G91" i="22"/>
  <c r="F91" i="22"/>
  <c r="J91" i="22" s="1"/>
  <c r="E91" i="22"/>
  <c r="I90" i="22"/>
  <c r="I89" i="22" s="1"/>
  <c r="I85" i="22" s="1"/>
  <c r="H90" i="22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F80" i="22"/>
  <c r="F79" i="22" s="1"/>
  <c r="H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F74" i="22"/>
  <c r="F73" i="22" s="1"/>
  <c r="E74" i="22"/>
  <c r="G73" i="22"/>
  <c r="I72" i="22"/>
  <c r="I71" i="22" s="1"/>
  <c r="H72" i="22"/>
  <c r="H71" i="22" s="1"/>
  <c r="G72" i="22"/>
  <c r="G71" i="22" s="1"/>
  <c r="F72" i="22"/>
  <c r="E72" i="22"/>
  <c r="J72" i="22" s="1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H31" i="22" s="1"/>
  <c r="G45" i="22"/>
  <c r="F45" i="22"/>
  <c r="E45" i="22"/>
  <c r="J44" i="22"/>
  <c r="J43" i="22"/>
  <c r="I42" i="22"/>
  <c r="H42" i="22"/>
  <c r="G42" i="22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G32" i="22"/>
  <c r="G31" i="22" s="1"/>
  <c r="F32" i="22"/>
  <c r="E32" i="22"/>
  <c r="J32" i="22" s="1"/>
  <c r="F31" i="22"/>
  <c r="I30" i="22"/>
  <c r="H30" i="22"/>
  <c r="G30" i="22"/>
  <c r="F30" i="22"/>
  <c r="E30" i="22"/>
  <c r="H29" i="22"/>
  <c r="G29" i="22"/>
  <c r="F29" i="22"/>
  <c r="I28" i="22"/>
  <c r="I27" i="22" s="1"/>
  <c r="H28" i="22"/>
  <c r="G28" i="22"/>
  <c r="G27" i="22" s="1"/>
  <c r="F28" i="22"/>
  <c r="E28" i="22"/>
  <c r="J28" i="22" s="1"/>
  <c r="H27" i="22"/>
  <c r="F27" i="22"/>
  <c r="I26" i="22"/>
  <c r="I25" i="22" s="1"/>
  <c r="H26" i="22"/>
  <c r="G26" i="22"/>
  <c r="G25" i="22" s="1"/>
  <c r="F26" i="22"/>
  <c r="E26" i="22"/>
  <c r="E25" i="22" s="1"/>
  <c r="H25" i="22"/>
  <c r="F25" i="22"/>
  <c r="I24" i="22"/>
  <c r="I22" i="22" s="1"/>
  <c r="H24" i="22"/>
  <c r="G24" i="22"/>
  <c r="F24" i="22"/>
  <c r="E24" i="22"/>
  <c r="J24" i="22" s="1"/>
  <c r="I23" i="22"/>
  <c r="H23" i="22"/>
  <c r="H22" i="22" s="1"/>
  <c r="G23" i="22"/>
  <c r="F23" i="22"/>
  <c r="J23" i="22" s="1"/>
  <c r="E23" i="22"/>
  <c r="G22" i="22"/>
  <c r="I21" i="22"/>
  <c r="H21" i="22"/>
  <c r="H20" i="22" s="1"/>
  <c r="G21" i="22"/>
  <c r="F21" i="22"/>
  <c r="F20" i="22" s="1"/>
  <c r="J20" i="22" s="1"/>
  <c r="E21" i="22"/>
  <c r="I20" i="22"/>
  <c r="G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F13" i="22" s="1"/>
  <c r="E15" i="22"/>
  <c r="I14" i="22"/>
  <c r="I13" i="22" s="1"/>
  <c r="H14" i="22"/>
  <c r="G14" i="22"/>
  <c r="G13" i="22" s="1"/>
  <c r="F14" i="22"/>
  <c r="E14" i="22"/>
  <c r="E13" i="22" s="1"/>
  <c r="H13" i="22"/>
  <c r="I12" i="22"/>
  <c r="I10" i="22" s="1"/>
  <c r="I8" i="22" s="1"/>
  <c r="H12" i="22"/>
  <c r="G12" i="22"/>
  <c r="F12" i="22"/>
  <c r="E12" i="22"/>
  <c r="J12" i="22" s="1"/>
  <c r="I11" i="22"/>
  <c r="H11" i="22"/>
  <c r="H10" i="22" s="1"/>
  <c r="H8" i="22" s="1"/>
  <c r="G11" i="22"/>
  <c r="F11" i="22"/>
  <c r="F10" i="22" s="1"/>
  <c r="F8" i="22" s="1"/>
  <c r="E11" i="22"/>
  <c r="G10" i="22"/>
  <c r="G8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P96" i="20"/>
  <c r="O96" i="20"/>
  <c r="N96" i="20"/>
  <c r="M96" i="20"/>
  <c r="L96" i="20"/>
  <c r="K96" i="20"/>
  <c r="J96" i="20"/>
  <c r="I96" i="20"/>
  <c r="H96" i="20"/>
  <c r="G96" i="20"/>
  <c r="F96" i="20"/>
  <c r="E96" i="20"/>
  <c r="V96" i="20" s="1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V91" i="20" s="1"/>
  <c r="E91" i="20"/>
  <c r="U90" i="20"/>
  <c r="U89" i="20" s="1"/>
  <c r="U85" i="20" s="1"/>
  <c r="T90" i="20"/>
  <c r="S90" i="20"/>
  <c r="S89" i="20" s="1"/>
  <c r="R90" i="20"/>
  <c r="Q90" i="20"/>
  <c r="Q89" i="20" s="1"/>
  <c r="Q85" i="20" s="1"/>
  <c r="P90" i="20"/>
  <c r="O90" i="20"/>
  <c r="O89" i="20" s="1"/>
  <c r="N90" i="20"/>
  <c r="M90" i="20"/>
  <c r="M89" i="20" s="1"/>
  <c r="M85" i="20" s="1"/>
  <c r="L90" i="20"/>
  <c r="K90" i="20"/>
  <c r="K89" i="20" s="1"/>
  <c r="J90" i="20"/>
  <c r="I90" i="20"/>
  <c r="I89" i="20" s="1"/>
  <c r="I85" i="20" s="1"/>
  <c r="H90" i="20"/>
  <c r="G90" i="20"/>
  <c r="G89" i="20" s="1"/>
  <c r="F90" i="20"/>
  <c r="E90" i="20"/>
  <c r="R89" i="20"/>
  <c r="N89" i="20"/>
  <c r="J89" i="20"/>
  <c r="F89" i="20"/>
  <c r="V88" i="20"/>
  <c r="V87" i="20"/>
  <c r="U86" i="20"/>
  <c r="T86" i="20"/>
  <c r="S86" i="20"/>
  <c r="R86" i="20"/>
  <c r="R85" i="20" s="1"/>
  <c r="Q86" i="20"/>
  <c r="P86" i="20"/>
  <c r="O86" i="20"/>
  <c r="N86" i="20"/>
  <c r="N85" i="20" s="1"/>
  <c r="M86" i="20"/>
  <c r="L86" i="20"/>
  <c r="K86" i="20"/>
  <c r="J86" i="20"/>
  <c r="J85" i="20" s="1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V83" i="20" s="1"/>
  <c r="E83" i="20"/>
  <c r="T82" i="20"/>
  <c r="T81" i="20" s="1"/>
  <c r="P82" i="20"/>
  <c r="H82" i="20"/>
  <c r="H81" i="20" s="1"/>
  <c r="P81" i="20"/>
  <c r="U80" i="20"/>
  <c r="U79" i="20" s="1"/>
  <c r="T80" i="20"/>
  <c r="S80" i="20"/>
  <c r="R80" i="20"/>
  <c r="R79" i="20" s="1"/>
  <c r="Q80" i="20"/>
  <c r="Q79" i="20" s="1"/>
  <c r="P80" i="20"/>
  <c r="O80" i="20"/>
  <c r="N80" i="20"/>
  <c r="N79" i="20" s="1"/>
  <c r="M80" i="20"/>
  <c r="M79" i="20" s="1"/>
  <c r="L80" i="20"/>
  <c r="K80" i="20"/>
  <c r="J80" i="20"/>
  <c r="J79" i="20" s="1"/>
  <c r="I80" i="20"/>
  <c r="I79" i="20" s="1"/>
  <c r="H80" i="20"/>
  <c r="G80" i="20"/>
  <c r="F80" i="20"/>
  <c r="E80" i="20"/>
  <c r="E79" i="20" s="1"/>
  <c r="T79" i="20"/>
  <c r="S79" i="20"/>
  <c r="P79" i="20"/>
  <c r="O79" i="20"/>
  <c r="L79" i="20"/>
  <c r="K79" i="20"/>
  <c r="H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R75" i="20" s="1"/>
  <c r="Q76" i="20"/>
  <c r="Q75" i="20" s="1"/>
  <c r="P76" i="20"/>
  <c r="P75" i="20" s="1"/>
  <c r="O76" i="20"/>
  <c r="N76" i="20"/>
  <c r="N75" i="20" s="1"/>
  <c r="M76" i="20"/>
  <c r="M75" i="20" s="1"/>
  <c r="L76" i="20"/>
  <c r="L75" i="20" s="1"/>
  <c r="K76" i="20"/>
  <c r="J76" i="20"/>
  <c r="J75" i="20" s="1"/>
  <c r="I76" i="20"/>
  <c r="I75" i="20" s="1"/>
  <c r="H76" i="20"/>
  <c r="H75" i="20" s="1"/>
  <c r="G76" i="20"/>
  <c r="F76" i="20"/>
  <c r="F75" i="20" s="1"/>
  <c r="E76" i="20"/>
  <c r="S75" i="20"/>
  <c r="O75" i="20"/>
  <c r="K75" i="20"/>
  <c r="G75" i="20"/>
  <c r="U74" i="20"/>
  <c r="U73" i="20" s="1"/>
  <c r="T74" i="20"/>
  <c r="T73" i="20" s="1"/>
  <c r="S74" i="20"/>
  <c r="S73" i="20" s="1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K73" i="20" s="1"/>
  <c r="J74" i="20"/>
  <c r="I74" i="20"/>
  <c r="I73" i="20" s="1"/>
  <c r="H74" i="20"/>
  <c r="H73" i="20" s="1"/>
  <c r="G74" i="20"/>
  <c r="G73" i="20" s="1"/>
  <c r="F74" i="20"/>
  <c r="E74" i="20"/>
  <c r="V74" i="20" s="1"/>
  <c r="R73" i="20"/>
  <c r="N73" i="20"/>
  <c r="J73" i="20"/>
  <c r="F73" i="20"/>
  <c r="U72" i="20"/>
  <c r="U71" i="20" s="1"/>
  <c r="T72" i="20"/>
  <c r="T71" i="20" s="1"/>
  <c r="S72" i="20"/>
  <c r="R72" i="20"/>
  <c r="R71" i="20" s="1"/>
  <c r="Q72" i="20"/>
  <c r="Q71" i="20" s="1"/>
  <c r="P72" i="20"/>
  <c r="P71" i="20" s="1"/>
  <c r="O72" i="20"/>
  <c r="N72" i="20"/>
  <c r="N71" i="20" s="1"/>
  <c r="M72" i="20"/>
  <c r="M71" i="20" s="1"/>
  <c r="L72" i="20"/>
  <c r="L71" i="20" s="1"/>
  <c r="K72" i="20"/>
  <c r="J72" i="20"/>
  <c r="J71" i="20" s="1"/>
  <c r="I72" i="20"/>
  <c r="I71" i="20" s="1"/>
  <c r="H72" i="20"/>
  <c r="H71" i="20" s="1"/>
  <c r="G72" i="20"/>
  <c r="F72" i="20"/>
  <c r="F71" i="20" s="1"/>
  <c r="E72" i="20"/>
  <c r="S71" i="20"/>
  <c r="O71" i="20"/>
  <c r="K71" i="20"/>
  <c r="G71" i="20"/>
  <c r="V70" i="20"/>
  <c r="M69" i="20"/>
  <c r="V69" i="20" s="1"/>
  <c r="R68" i="20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K54" i="20"/>
  <c r="J54" i="20"/>
  <c r="U53" i="20"/>
  <c r="T53" i="20"/>
  <c r="S53" i="20"/>
  <c r="R53" i="20"/>
  <c r="Q53" i="20"/>
  <c r="P53" i="20"/>
  <c r="O53" i="20"/>
  <c r="N53" i="20"/>
  <c r="L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T31" i="20" s="1"/>
  <c r="S46" i="20"/>
  <c r="R46" i="20"/>
  <c r="R45" i="20" s="1"/>
  <c r="R31" i="20" s="1"/>
  <c r="Q46" i="20"/>
  <c r="Q45" i="20" s="1"/>
  <c r="P46" i="20"/>
  <c r="P45" i="20" s="1"/>
  <c r="P31" i="20" s="1"/>
  <c r="O46" i="20"/>
  <c r="N46" i="20"/>
  <c r="M46" i="20"/>
  <c r="M45" i="20" s="1"/>
  <c r="L46" i="20"/>
  <c r="L45" i="20" s="1"/>
  <c r="L31" i="20" s="1"/>
  <c r="K46" i="20"/>
  <c r="J46" i="20"/>
  <c r="I46" i="20"/>
  <c r="I45" i="20" s="1"/>
  <c r="G46" i="20"/>
  <c r="G45" i="20" s="1"/>
  <c r="F46" i="20"/>
  <c r="E46" i="20"/>
  <c r="S45" i="20"/>
  <c r="O45" i="20"/>
  <c r="N45" i="20"/>
  <c r="N31" i="20" s="1"/>
  <c r="K45" i="20"/>
  <c r="J45" i="20"/>
  <c r="H45" i="20"/>
  <c r="H31" i="20" s="1"/>
  <c r="F45" i="20"/>
  <c r="E45" i="20"/>
  <c r="V44" i="20"/>
  <c r="V43" i="20"/>
  <c r="U42" i="20"/>
  <c r="T42" i="20"/>
  <c r="S42" i="20"/>
  <c r="S31" i="20" s="1"/>
  <c r="R42" i="20"/>
  <c r="Q42" i="20"/>
  <c r="P42" i="20"/>
  <c r="O42" i="20"/>
  <c r="O31" i="20" s="1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40" i="20" s="1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V32" i="20" s="1"/>
  <c r="K31" i="20"/>
  <c r="J31" i="20"/>
  <c r="F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P28" i="20"/>
  <c r="H28" i="20"/>
  <c r="H27" i="20" s="1"/>
  <c r="T27" i="20"/>
  <c r="P27" i="20"/>
  <c r="T26" i="20"/>
  <c r="T25" i="20" s="1"/>
  <c r="P26" i="20"/>
  <c r="H26" i="20"/>
  <c r="P25" i="20"/>
  <c r="H25" i="20"/>
  <c r="T24" i="20"/>
  <c r="P24" i="20"/>
  <c r="H24" i="20"/>
  <c r="H22" i="20" s="1"/>
  <c r="T23" i="20"/>
  <c r="P23" i="20"/>
  <c r="H23" i="20"/>
  <c r="T22" i="20"/>
  <c r="P22" i="20"/>
  <c r="T21" i="20"/>
  <c r="P21" i="20"/>
  <c r="P20" i="20" s="1"/>
  <c r="H21" i="20"/>
  <c r="T20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R82" i="20" s="1"/>
  <c r="R81" i="20" s="1"/>
  <c r="Q16" i="20"/>
  <c r="Q82" i="20" s="1"/>
  <c r="Q81" i="20" s="1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F82" i="20" s="1"/>
  <c r="F81" i="20" s="1"/>
  <c r="E16" i="20"/>
  <c r="E82" i="20" s="1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E15" i="20"/>
  <c r="T14" i="20"/>
  <c r="T13" i="20" s="1"/>
  <c r="S14" i="20"/>
  <c r="S13" i="20" s="1"/>
  <c r="R14" i="20"/>
  <c r="Q14" i="20"/>
  <c r="P14" i="20"/>
  <c r="P13" i="20" s="1"/>
  <c r="N14" i="20"/>
  <c r="M14" i="20"/>
  <c r="L14" i="20"/>
  <c r="L13" i="20" s="1"/>
  <c r="J14" i="20"/>
  <c r="I14" i="20"/>
  <c r="H14" i="20"/>
  <c r="H13" i="20" s="1"/>
  <c r="G14" i="20"/>
  <c r="G13" i="20" s="1"/>
  <c r="E14" i="20"/>
  <c r="R13" i="20"/>
  <c r="Q13" i="20"/>
  <c r="N13" i="20"/>
  <c r="M13" i="20"/>
  <c r="J13" i="20"/>
  <c r="I13" i="20"/>
  <c r="E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F10" i="20" s="1"/>
  <c r="E12" i="20"/>
  <c r="U11" i="20"/>
  <c r="T11" i="20"/>
  <c r="S11" i="20"/>
  <c r="S10" i="20" s="1"/>
  <c r="R11" i="20"/>
  <c r="Q11" i="20"/>
  <c r="P11" i="20"/>
  <c r="O11" i="20"/>
  <c r="O10" i="20" s="1"/>
  <c r="N11" i="20"/>
  <c r="M11" i="20"/>
  <c r="L11" i="20"/>
  <c r="K11" i="20"/>
  <c r="K10" i="20" s="1"/>
  <c r="K8" i="20" s="1"/>
  <c r="J11" i="20"/>
  <c r="I11" i="20"/>
  <c r="H11" i="20"/>
  <c r="G11" i="20"/>
  <c r="G10" i="20" s="1"/>
  <c r="G8" i="20" s="1"/>
  <c r="F11" i="20"/>
  <c r="E11" i="20"/>
  <c r="U10" i="20"/>
  <c r="T10" i="20"/>
  <c r="Q10" i="20"/>
  <c r="P10" i="20"/>
  <c r="M10" i="20"/>
  <c r="L10" i="20"/>
  <c r="I10" i="20"/>
  <c r="H10" i="20"/>
  <c r="H8" i="20" s="1"/>
  <c r="U9" i="20"/>
  <c r="U8" i="20" s="1"/>
  <c r="T9" i="20"/>
  <c r="T8" i="20" s="1"/>
  <c r="S9" i="20"/>
  <c r="R9" i="20"/>
  <c r="Q9" i="20"/>
  <c r="Q8" i="20" s="1"/>
  <c r="P9" i="20"/>
  <c r="O9" i="20"/>
  <c r="N9" i="20"/>
  <c r="M9" i="20"/>
  <c r="M8" i="20" s="1"/>
  <c r="L9" i="20"/>
  <c r="K9" i="20"/>
  <c r="J9" i="20"/>
  <c r="I9" i="20"/>
  <c r="I8" i="20" s="1"/>
  <c r="F9" i="20"/>
  <c r="E9" i="20"/>
  <c r="S8" i="20"/>
  <c r="O8" i="20"/>
  <c r="L8" i="20"/>
  <c r="F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V7" i="20" s="1"/>
  <c r="U6" i="20"/>
  <c r="U5" i="20" s="1"/>
  <c r="T6" i="20"/>
  <c r="S6" i="20"/>
  <c r="S5" i="20" s="1"/>
  <c r="R6" i="20"/>
  <c r="R5" i="20" s="1"/>
  <c r="Q6" i="20"/>
  <c r="Q5" i="20" s="1"/>
  <c r="P6" i="20"/>
  <c r="O6" i="20"/>
  <c r="N6" i="20"/>
  <c r="N5" i="20" s="1"/>
  <c r="M6" i="20"/>
  <c r="L6" i="20"/>
  <c r="K6" i="20"/>
  <c r="J6" i="20"/>
  <c r="J5" i="20" s="1"/>
  <c r="I6" i="20"/>
  <c r="G6" i="20"/>
  <c r="F6" i="20"/>
  <c r="F5" i="20" s="1"/>
  <c r="E6" i="20"/>
  <c r="V6" i="20" s="1"/>
  <c r="T5" i="20"/>
  <c r="P5" i="20"/>
  <c r="O5" i="20"/>
  <c r="M5" i="20"/>
  <c r="L5" i="20"/>
  <c r="K5" i="20"/>
  <c r="I5" i="20"/>
  <c r="H5" i="20"/>
  <c r="G5" i="20"/>
  <c r="T4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S96" i="25"/>
  <c r="R96" i="25"/>
  <c r="Q96" i="25"/>
  <c r="P96" i="25"/>
  <c r="O96" i="25"/>
  <c r="N96" i="25"/>
  <c r="M96" i="25"/>
  <c r="L96" i="25"/>
  <c r="K96" i="25"/>
  <c r="J96" i="25"/>
  <c r="I96" i="25"/>
  <c r="H96" i="25"/>
  <c r="G96" i="25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S85" i="25" s="1"/>
  <c r="R90" i="25"/>
  <c r="R89" i="25" s="1"/>
  <c r="Q90" i="25"/>
  <c r="Q89" i="25" s="1"/>
  <c r="Q85" i="25" s="1"/>
  <c r="P90" i="25"/>
  <c r="P89" i="25" s="1"/>
  <c r="O90" i="25"/>
  <c r="O89" i="25" s="1"/>
  <c r="O85" i="25" s="1"/>
  <c r="N90" i="25"/>
  <c r="N89" i="25" s="1"/>
  <c r="M90" i="25"/>
  <c r="M89" i="25" s="1"/>
  <c r="M85" i="25" s="1"/>
  <c r="L90" i="25"/>
  <c r="L89" i="25" s="1"/>
  <c r="K90" i="25"/>
  <c r="K89" i="25" s="1"/>
  <c r="J90" i="25"/>
  <c r="J89" i="25" s="1"/>
  <c r="I90" i="25"/>
  <c r="I89" i="25" s="1"/>
  <c r="I85" i="25" s="1"/>
  <c r="H90" i="25"/>
  <c r="H89" i="25" s="1"/>
  <c r="G90" i="25"/>
  <c r="F90" i="25"/>
  <c r="F89" i="25" s="1"/>
  <c r="E90" i="25"/>
  <c r="E89" i="25" s="1"/>
  <c r="E85" i="25" s="1"/>
  <c r="V89" i="25"/>
  <c r="U89" i="25"/>
  <c r="T89" i="25"/>
  <c r="G89" i="25"/>
  <c r="G85" i="25" s="1"/>
  <c r="W88" i="25"/>
  <c r="W87" i="25"/>
  <c r="V86" i="25"/>
  <c r="V85" i="25" s="1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K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W83" i="25" s="1"/>
  <c r="V82" i="25"/>
  <c r="V81" i="25" s="1"/>
  <c r="U82" i="25"/>
  <c r="U81" i="25" s="1"/>
  <c r="T82" i="25"/>
  <c r="T81" i="25" s="1"/>
  <c r="S82" i="25"/>
  <c r="R82" i="25"/>
  <c r="R81" i="25" s="1"/>
  <c r="Q82" i="25"/>
  <c r="Q81" i="25" s="1"/>
  <c r="P82" i="25"/>
  <c r="P81" i="25" s="1"/>
  <c r="O82" i="25"/>
  <c r="O81" i="25" s="1"/>
  <c r="N82" i="25"/>
  <c r="N81" i="25" s="1"/>
  <c r="M82" i="25"/>
  <c r="M81" i="25" s="1"/>
  <c r="L82" i="25"/>
  <c r="L81" i="25" s="1"/>
  <c r="K82" i="25"/>
  <c r="J82" i="25"/>
  <c r="J81" i="25" s="1"/>
  <c r="I82" i="25"/>
  <c r="I81" i="25" s="1"/>
  <c r="H82" i="25"/>
  <c r="H81" i="25" s="1"/>
  <c r="G82" i="25"/>
  <c r="G81" i="25" s="1"/>
  <c r="F82" i="25"/>
  <c r="E82" i="25"/>
  <c r="E81" i="25" s="1"/>
  <c r="S81" i="25"/>
  <c r="K81" i="25"/>
  <c r="V80" i="25"/>
  <c r="V79" i="25" s="1"/>
  <c r="U80" i="25"/>
  <c r="T80" i="25"/>
  <c r="T79" i="25" s="1"/>
  <c r="S80" i="25"/>
  <c r="R80" i="25"/>
  <c r="R79" i="25" s="1"/>
  <c r="Q80" i="25"/>
  <c r="P80" i="25"/>
  <c r="P79" i="25" s="1"/>
  <c r="O80" i="25"/>
  <c r="N80" i="25"/>
  <c r="N79" i="25" s="1"/>
  <c r="M80" i="25"/>
  <c r="L80" i="25"/>
  <c r="L79" i="25" s="1"/>
  <c r="K80" i="25"/>
  <c r="J80" i="25"/>
  <c r="J79" i="25" s="1"/>
  <c r="I80" i="25"/>
  <c r="H80" i="25"/>
  <c r="H79" i="25" s="1"/>
  <c r="G80" i="25"/>
  <c r="F80" i="25"/>
  <c r="F79" i="25" s="1"/>
  <c r="E80" i="25"/>
  <c r="U79" i="25"/>
  <c r="S79" i="25"/>
  <c r="Q79" i="25"/>
  <c r="O79" i="25"/>
  <c r="M79" i="25"/>
  <c r="K79" i="25"/>
  <c r="I79" i="25"/>
  <c r="G79" i="25"/>
  <c r="E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T76" i="25"/>
  <c r="T75" i="25" s="1"/>
  <c r="S76" i="25"/>
  <c r="R76" i="25"/>
  <c r="R75" i="25" s="1"/>
  <c r="Q76" i="25"/>
  <c r="P76" i="25"/>
  <c r="P75" i="25" s="1"/>
  <c r="O76" i="25"/>
  <c r="N76" i="25"/>
  <c r="N75" i="25" s="1"/>
  <c r="M76" i="25"/>
  <c r="L76" i="25"/>
  <c r="L75" i="25" s="1"/>
  <c r="K76" i="25"/>
  <c r="J76" i="25"/>
  <c r="J75" i="25" s="1"/>
  <c r="I76" i="25"/>
  <c r="H76" i="25"/>
  <c r="H75" i="25" s="1"/>
  <c r="G76" i="25"/>
  <c r="F76" i="25"/>
  <c r="F75" i="25" s="1"/>
  <c r="E76" i="25"/>
  <c r="U75" i="25"/>
  <c r="S75" i="25"/>
  <c r="Q75" i="25"/>
  <c r="O75" i="25"/>
  <c r="M75" i="25"/>
  <c r="K75" i="25"/>
  <c r="I75" i="25"/>
  <c r="G75" i="25"/>
  <c r="E75" i="25"/>
  <c r="V74" i="25"/>
  <c r="V73" i="25" s="1"/>
  <c r="U74" i="25"/>
  <c r="U73" i="25" s="1"/>
  <c r="T74" i="25"/>
  <c r="T73" i="25" s="1"/>
  <c r="S74" i="25"/>
  <c r="R74" i="25"/>
  <c r="R73" i="25" s="1"/>
  <c r="Q74" i="25"/>
  <c r="Q73" i="25" s="1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I73" i="25" s="1"/>
  <c r="H74" i="25"/>
  <c r="H73" i="25" s="1"/>
  <c r="G74" i="25"/>
  <c r="F74" i="25"/>
  <c r="E74" i="25"/>
  <c r="E73" i="25" s="1"/>
  <c r="S73" i="25"/>
  <c r="O73" i="25"/>
  <c r="K73" i="25"/>
  <c r="G73" i="25"/>
  <c r="U72" i="25"/>
  <c r="T72" i="25"/>
  <c r="T71" i="25" s="1"/>
  <c r="S72" i="25"/>
  <c r="Q72" i="25"/>
  <c r="P72" i="25"/>
  <c r="P71" i="25" s="1"/>
  <c r="O72" i="25"/>
  <c r="O71" i="25" s="1"/>
  <c r="M72" i="25"/>
  <c r="L72" i="25"/>
  <c r="L71" i="25" s="1"/>
  <c r="K72" i="25"/>
  <c r="I72" i="25"/>
  <c r="H72" i="25"/>
  <c r="H71" i="25" s="1"/>
  <c r="G72" i="25"/>
  <c r="G71" i="25" s="1"/>
  <c r="E72" i="25"/>
  <c r="U71" i="25"/>
  <c r="S71" i="25"/>
  <c r="Q71" i="25"/>
  <c r="Q52" i="25" s="1"/>
  <c r="M71" i="25"/>
  <c r="K71" i="25"/>
  <c r="I71" i="25"/>
  <c r="E71" i="25"/>
  <c r="E52" i="25" s="1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U52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S31" i="25" s="1"/>
  <c r="R40" i="25"/>
  <c r="Q40" i="25"/>
  <c r="Q31" i="25" s="1"/>
  <c r="P40" i="25"/>
  <c r="O40" i="25"/>
  <c r="O31" i="25" s="1"/>
  <c r="N40" i="25"/>
  <c r="M40" i="25"/>
  <c r="M31" i="25" s="1"/>
  <c r="L40" i="25"/>
  <c r="K40" i="25"/>
  <c r="K31" i="25" s="1"/>
  <c r="J40" i="25"/>
  <c r="I40" i="25"/>
  <c r="I31" i="25" s="1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R32" i="25"/>
  <c r="Q32" i="25"/>
  <c r="P32" i="25"/>
  <c r="O32" i="25"/>
  <c r="N32" i="25"/>
  <c r="N31" i="25" s="1"/>
  <c r="M32" i="25"/>
  <c r="L32" i="25"/>
  <c r="K32" i="25"/>
  <c r="J32" i="25"/>
  <c r="I32" i="25"/>
  <c r="H32" i="25"/>
  <c r="G32" i="25"/>
  <c r="G31" i="25" s="1"/>
  <c r="F32" i="25"/>
  <c r="F31" i="25" s="1"/>
  <c r="E32" i="25"/>
  <c r="V31" i="25"/>
  <c r="T31" i="25"/>
  <c r="R31" i="25"/>
  <c r="P31" i="25"/>
  <c r="L31" i="25"/>
  <c r="J31" i="25"/>
  <c r="H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W29" i="25" s="1"/>
  <c r="E29" i="25"/>
  <c r="V28" i="25"/>
  <c r="U28" i="25"/>
  <c r="T28" i="25"/>
  <c r="T27" i="25" s="1"/>
  <c r="S28" i="25"/>
  <c r="S27" i="25" s="1"/>
  <c r="R28" i="25"/>
  <c r="R27" i="25" s="1"/>
  <c r="Q28" i="25"/>
  <c r="P28" i="25"/>
  <c r="P27" i="25" s="1"/>
  <c r="O28" i="25"/>
  <c r="O27" i="25" s="1"/>
  <c r="N28" i="25"/>
  <c r="M28" i="25"/>
  <c r="L28" i="25"/>
  <c r="K28" i="25"/>
  <c r="K27" i="25" s="1"/>
  <c r="J28" i="25"/>
  <c r="J27" i="25" s="1"/>
  <c r="I28" i="25"/>
  <c r="H28" i="25"/>
  <c r="H27" i="25" s="1"/>
  <c r="G28" i="25"/>
  <c r="G27" i="25" s="1"/>
  <c r="F28" i="25"/>
  <c r="E28" i="25"/>
  <c r="V27" i="25"/>
  <c r="U27" i="25"/>
  <c r="Q27" i="25"/>
  <c r="N27" i="25"/>
  <c r="M27" i="25"/>
  <c r="L27" i="25"/>
  <c r="I27" i="25"/>
  <c r="F27" i="25"/>
  <c r="E27" i="25"/>
  <c r="V26" i="25"/>
  <c r="U26" i="25"/>
  <c r="T26" i="25"/>
  <c r="T25" i="25" s="1"/>
  <c r="S26" i="25"/>
  <c r="S25" i="25" s="1"/>
  <c r="R26" i="25"/>
  <c r="R25" i="25" s="1"/>
  <c r="Q26" i="25"/>
  <c r="P26" i="25"/>
  <c r="P25" i="25" s="1"/>
  <c r="O26" i="25"/>
  <c r="O25" i="25" s="1"/>
  <c r="N26" i="25"/>
  <c r="M26" i="25"/>
  <c r="L26" i="25"/>
  <c r="K26" i="25"/>
  <c r="K25" i="25" s="1"/>
  <c r="J26" i="25"/>
  <c r="J25" i="25" s="1"/>
  <c r="I26" i="25"/>
  <c r="H26" i="25"/>
  <c r="H25" i="25" s="1"/>
  <c r="G26" i="25"/>
  <c r="G25" i="25" s="1"/>
  <c r="F26" i="25"/>
  <c r="E26" i="25"/>
  <c r="V25" i="25"/>
  <c r="U25" i="25"/>
  <c r="Q25" i="25"/>
  <c r="N25" i="25"/>
  <c r="M25" i="25"/>
  <c r="L25" i="25"/>
  <c r="I25" i="25"/>
  <c r="F25" i="25"/>
  <c r="E25" i="25"/>
  <c r="V24" i="25"/>
  <c r="U24" i="25"/>
  <c r="T24" i="25"/>
  <c r="S24" i="25"/>
  <c r="R24" i="25"/>
  <c r="Q24" i="25"/>
  <c r="P24" i="25"/>
  <c r="P22" i="25" s="1"/>
  <c r="O24" i="25"/>
  <c r="N24" i="25"/>
  <c r="M24" i="25"/>
  <c r="L24" i="25"/>
  <c r="K24" i="25"/>
  <c r="J24" i="25"/>
  <c r="I24" i="25"/>
  <c r="H24" i="25"/>
  <c r="G24" i="25"/>
  <c r="F24" i="25"/>
  <c r="E24" i="25"/>
  <c r="V23" i="25"/>
  <c r="V22" i="25" s="1"/>
  <c r="U23" i="25"/>
  <c r="U22" i="25" s="1"/>
  <c r="T23" i="25"/>
  <c r="T22" i="25" s="1"/>
  <c r="S23" i="25"/>
  <c r="R23" i="25"/>
  <c r="R22" i="25" s="1"/>
  <c r="Q23" i="25"/>
  <c r="Q22" i="25" s="1"/>
  <c r="P23" i="25"/>
  <c r="O23" i="25"/>
  <c r="N23" i="25"/>
  <c r="M23" i="25"/>
  <c r="M22" i="25" s="1"/>
  <c r="L23" i="25"/>
  <c r="L22" i="25" s="1"/>
  <c r="K23" i="25"/>
  <c r="J23" i="25"/>
  <c r="J22" i="25" s="1"/>
  <c r="I23" i="25"/>
  <c r="I22" i="25" s="1"/>
  <c r="H23" i="25"/>
  <c r="G23" i="25"/>
  <c r="F23" i="25"/>
  <c r="F22" i="25" s="1"/>
  <c r="E23" i="25"/>
  <c r="S22" i="25"/>
  <c r="O22" i="25"/>
  <c r="N22" i="25"/>
  <c r="K22" i="25"/>
  <c r="H22" i="25"/>
  <c r="G22" i="25"/>
  <c r="V21" i="25"/>
  <c r="V20" i="25" s="1"/>
  <c r="U21" i="25"/>
  <c r="U20" i="25" s="1"/>
  <c r="T21" i="25"/>
  <c r="S21" i="25"/>
  <c r="R21" i="25"/>
  <c r="Q21" i="25"/>
  <c r="Q20" i="25" s="1"/>
  <c r="P21" i="25"/>
  <c r="O21" i="25"/>
  <c r="N21" i="25"/>
  <c r="M21" i="25"/>
  <c r="M20" i="25" s="1"/>
  <c r="L21" i="25"/>
  <c r="K21" i="25"/>
  <c r="J21" i="25"/>
  <c r="I21" i="25"/>
  <c r="I20" i="25" s="1"/>
  <c r="H21" i="25"/>
  <c r="G21" i="25"/>
  <c r="F21" i="25"/>
  <c r="F20" i="25" s="1"/>
  <c r="E21" i="25"/>
  <c r="T20" i="25"/>
  <c r="S20" i="25"/>
  <c r="R20" i="25"/>
  <c r="P20" i="25"/>
  <c r="O20" i="25"/>
  <c r="N20" i="25"/>
  <c r="L20" i="25"/>
  <c r="K20" i="25"/>
  <c r="J20" i="25"/>
  <c r="H20" i="25"/>
  <c r="G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8" i="25" s="1"/>
  <c r="W17" i="25"/>
  <c r="W16" i="25"/>
  <c r="V15" i="25"/>
  <c r="U15" i="25"/>
  <c r="T15" i="25"/>
  <c r="S15" i="25"/>
  <c r="R15" i="25"/>
  <c r="Q15" i="25"/>
  <c r="P15" i="25"/>
  <c r="O15" i="25"/>
  <c r="N15" i="25"/>
  <c r="M15" i="25"/>
  <c r="M13" i="25" s="1"/>
  <c r="L15" i="25"/>
  <c r="K15" i="25"/>
  <c r="J15" i="25"/>
  <c r="I15" i="25"/>
  <c r="H15" i="25"/>
  <c r="G15" i="25"/>
  <c r="F15" i="25"/>
  <c r="E15" i="25"/>
  <c r="W15" i="25" s="1"/>
  <c r="V14" i="25"/>
  <c r="U14" i="25"/>
  <c r="T14" i="25"/>
  <c r="T13" i="25" s="1"/>
  <c r="S14" i="25"/>
  <c r="S13" i="25" s="1"/>
  <c r="R14" i="25"/>
  <c r="Q14" i="25"/>
  <c r="Q13" i="25" s="1"/>
  <c r="P14" i="25"/>
  <c r="P13" i="25" s="1"/>
  <c r="O14" i="25"/>
  <c r="N14" i="25"/>
  <c r="M14" i="25"/>
  <c r="L14" i="25"/>
  <c r="L13" i="25" s="1"/>
  <c r="K14" i="25"/>
  <c r="K13" i="25" s="1"/>
  <c r="J14" i="25"/>
  <c r="I14" i="25"/>
  <c r="I13" i="25" s="1"/>
  <c r="H14" i="25"/>
  <c r="H13" i="25" s="1"/>
  <c r="G14" i="25"/>
  <c r="G13" i="25" s="1"/>
  <c r="F14" i="25"/>
  <c r="E14" i="25"/>
  <c r="V13" i="25"/>
  <c r="U13" i="25"/>
  <c r="R13" i="25"/>
  <c r="O13" i="25"/>
  <c r="N13" i="25"/>
  <c r="J13" i="25"/>
  <c r="F13" i="25"/>
  <c r="E13" i="25"/>
  <c r="U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V11" i="25"/>
  <c r="U11" i="25"/>
  <c r="S11" i="25"/>
  <c r="Q11" i="25"/>
  <c r="Q10" i="25" s="1"/>
  <c r="Q8" i="25" s="1"/>
  <c r="Q4" i="25" s="1"/>
  <c r="Q3" i="25" s="1"/>
  <c r="P11" i="25"/>
  <c r="P10" i="25" s="1"/>
  <c r="O11" i="25"/>
  <c r="M11" i="25"/>
  <c r="L11" i="25"/>
  <c r="L10" i="25" s="1"/>
  <c r="L8" i="25" s="1"/>
  <c r="K11" i="25"/>
  <c r="I11" i="25"/>
  <c r="I10" i="25" s="1"/>
  <c r="I8" i="25" s="1"/>
  <c r="H11" i="25"/>
  <c r="H10" i="25" s="1"/>
  <c r="G11" i="25"/>
  <c r="G10" i="25" s="1"/>
  <c r="G8" i="25" s="1"/>
  <c r="E11" i="25"/>
  <c r="U10" i="25"/>
  <c r="U8" i="25" s="1"/>
  <c r="T10" i="25"/>
  <c r="S10" i="25"/>
  <c r="S8" i="25" s="1"/>
  <c r="O10" i="25"/>
  <c r="O8" i="25" s="1"/>
  <c r="M10" i="25"/>
  <c r="M8" i="25" s="1"/>
  <c r="K10" i="25"/>
  <c r="K8" i="25" s="1"/>
  <c r="E10" i="25"/>
  <c r="W9" i="25"/>
  <c r="T8" i="25"/>
  <c r="P8" i="25"/>
  <c r="H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R96" i="31"/>
  <c r="P96" i="31"/>
  <c r="N96" i="31"/>
  <c r="M96" i="31"/>
  <c r="M80" i="31" s="1"/>
  <c r="M79" i="31" s="1"/>
  <c r="L96" i="31"/>
  <c r="J96" i="31"/>
  <c r="I96" i="31"/>
  <c r="H96" i="31"/>
  <c r="F96" i="31"/>
  <c r="F80" i="31" s="1"/>
  <c r="F79" i="31" s="1"/>
  <c r="E96" i="31"/>
  <c r="V96" i="31" s="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F89" i="31" s="1"/>
  <c r="E91" i="31"/>
  <c r="U90" i="31"/>
  <c r="T90" i="31"/>
  <c r="T89" i="31" s="1"/>
  <c r="S90" i="31"/>
  <c r="S89" i="31" s="1"/>
  <c r="R90" i="31"/>
  <c r="P90" i="31"/>
  <c r="O90" i="31"/>
  <c r="O89" i="31" s="1"/>
  <c r="O85" i="31" s="1"/>
  <c r="N90" i="31"/>
  <c r="M90" i="31"/>
  <c r="L90" i="31"/>
  <c r="I90" i="31"/>
  <c r="I89" i="31" s="1"/>
  <c r="I85" i="31" s="1"/>
  <c r="H90" i="31"/>
  <c r="F90" i="31"/>
  <c r="E90" i="31"/>
  <c r="U89" i="31"/>
  <c r="R89" i="31"/>
  <c r="Q89" i="31"/>
  <c r="Q85" i="31" s="1"/>
  <c r="P89" i="31"/>
  <c r="N89" i="31"/>
  <c r="M89" i="31"/>
  <c r="L89" i="31"/>
  <c r="K89" i="31"/>
  <c r="J89" i="31"/>
  <c r="G89" i="31"/>
  <c r="E89" i="31"/>
  <c r="V88" i="31"/>
  <c r="V87" i="31"/>
  <c r="U86" i="31"/>
  <c r="T86" i="31"/>
  <c r="T85" i="31" s="1"/>
  <c r="S86" i="31"/>
  <c r="R86" i="31"/>
  <c r="R85" i="31" s="1"/>
  <c r="P86" i="31"/>
  <c r="P85" i="31" s="1"/>
  <c r="N86" i="31"/>
  <c r="N85" i="31" s="1"/>
  <c r="M86" i="31"/>
  <c r="L86" i="31"/>
  <c r="L85" i="31" s="1"/>
  <c r="I86" i="31"/>
  <c r="H86" i="31"/>
  <c r="F86" i="31"/>
  <c r="E86" i="31"/>
  <c r="V86" i="31" s="1"/>
  <c r="M85" i="31"/>
  <c r="K85" i="31"/>
  <c r="J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I82" i="31"/>
  <c r="H82" i="31"/>
  <c r="F82" i="31"/>
  <c r="E82" i="31"/>
  <c r="U81" i="31"/>
  <c r="Q81" i="31"/>
  <c r="P81" i="31"/>
  <c r="M81" i="31"/>
  <c r="J81" i="31"/>
  <c r="I81" i="31"/>
  <c r="H81" i="31"/>
  <c r="F81" i="31"/>
  <c r="E81" i="31"/>
  <c r="U80" i="31"/>
  <c r="T80" i="31"/>
  <c r="T79" i="31" s="1"/>
  <c r="S80" i="31"/>
  <c r="S79" i="31" s="1"/>
  <c r="R80" i="31"/>
  <c r="Q80" i="31"/>
  <c r="Q79" i="31" s="1"/>
  <c r="P80" i="31"/>
  <c r="P79" i="31" s="1"/>
  <c r="O80" i="31"/>
  <c r="N80" i="31"/>
  <c r="N79" i="31" s="1"/>
  <c r="L80" i="31"/>
  <c r="L79" i="31" s="1"/>
  <c r="I80" i="31"/>
  <c r="I79" i="31" s="1"/>
  <c r="H80" i="31"/>
  <c r="H79" i="31" s="1"/>
  <c r="E80" i="31"/>
  <c r="E79" i="31" s="1"/>
  <c r="U79" i="31"/>
  <c r="R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N52" i="31" s="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N72" i="31"/>
  <c r="M72" i="31"/>
  <c r="M71" i="31" s="1"/>
  <c r="L72" i="31"/>
  <c r="L71" i="31" s="1"/>
  <c r="I72" i="31"/>
  <c r="I71" i="31" s="1"/>
  <c r="H72" i="31"/>
  <c r="F72" i="31"/>
  <c r="E72" i="31"/>
  <c r="T71" i="31"/>
  <c r="S71" i="31"/>
  <c r="R71" i="31"/>
  <c r="O71" i="31"/>
  <c r="N71" i="31"/>
  <c r="K71" i="31"/>
  <c r="J71" i="31"/>
  <c r="H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I53" i="31" s="1"/>
  <c r="U53" i="31"/>
  <c r="T53" i="31"/>
  <c r="S53" i="31"/>
  <c r="R53" i="31"/>
  <c r="R52" i="31" s="1"/>
  <c r="P53" i="31"/>
  <c r="O53" i="31"/>
  <c r="N53" i="31"/>
  <c r="L53" i="31"/>
  <c r="K53" i="31"/>
  <c r="J53" i="31"/>
  <c r="H53" i="31"/>
  <c r="G53" i="31"/>
  <c r="J52" i="31"/>
  <c r="V51" i="31"/>
  <c r="V50" i="31"/>
  <c r="V49" i="31"/>
  <c r="Q48" i="31"/>
  <c r="Q47" i="31" s="1"/>
  <c r="Q31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L46" i="31"/>
  <c r="L45" i="31" s="1"/>
  <c r="E46" i="31"/>
  <c r="U45" i="31"/>
  <c r="T45" i="31"/>
  <c r="S45" i="31"/>
  <c r="S31" i="31" s="1"/>
  <c r="R45" i="31"/>
  <c r="Q45" i="31"/>
  <c r="P45" i="31"/>
  <c r="O45" i="31"/>
  <c r="O31" i="31" s="1"/>
  <c r="N45" i="3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V41" i="31"/>
  <c r="E41" i="31"/>
  <c r="E40" i="31" s="1"/>
  <c r="U40" i="31"/>
  <c r="U31" i="31" s="1"/>
  <c r="T40" i="31"/>
  <c r="S40" i="31"/>
  <c r="R40" i="31"/>
  <c r="P40" i="31"/>
  <c r="N40" i="31"/>
  <c r="N31" i="31" s="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M32" i="31"/>
  <c r="L32" i="31"/>
  <c r="J32" i="31"/>
  <c r="J31" i="31" s="1"/>
  <c r="I32" i="31"/>
  <c r="H32" i="31"/>
  <c r="F32" i="31"/>
  <c r="F31" i="31" s="1"/>
  <c r="E32" i="31"/>
  <c r="R31" i="31"/>
  <c r="M31" i="31"/>
  <c r="I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R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N28" i="31"/>
  <c r="M28" i="31"/>
  <c r="M27" i="31" s="1"/>
  <c r="K28" i="31"/>
  <c r="K27" i="31" s="1"/>
  <c r="J28" i="31"/>
  <c r="I28" i="31"/>
  <c r="I27" i="31" s="1"/>
  <c r="H28" i="31"/>
  <c r="H27" i="31" s="1"/>
  <c r="F28" i="31"/>
  <c r="F27" i="31" s="1"/>
  <c r="E28" i="31"/>
  <c r="R27" i="31"/>
  <c r="O27" i="31"/>
  <c r="N27" i="31"/>
  <c r="J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J25" i="31" s="1"/>
  <c r="I26" i="31"/>
  <c r="I25" i="31" s="1"/>
  <c r="H26" i="31"/>
  <c r="H25" i="31" s="1"/>
  <c r="F26" i="31"/>
  <c r="E26" i="31"/>
  <c r="S25" i="31"/>
  <c r="K25" i="31"/>
  <c r="F25" i="31"/>
  <c r="U24" i="31"/>
  <c r="U22" i="31" s="1"/>
  <c r="T24" i="31"/>
  <c r="S24" i="31"/>
  <c r="R24" i="31"/>
  <c r="Q24" i="31"/>
  <c r="P24" i="31"/>
  <c r="P22" i="31" s="1"/>
  <c r="O24" i="31"/>
  <c r="N24" i="31"/>
  <c r="M24" i="31"/>
  <c r="M22" i="31" s="1"/>
  <c r="K24" i="31"/>
  <c r="J24" i="31"/>
  <c r="I24" i="31"/>
  <c r="H24" i="31"/>
  <c r="F24" i="31"/>
  <c r="E24" i="31"/>
  <c r="U23" i="31"/>
  <c r="T23" i="31"/>
  <c r="S23" i="31"/>
  <c r="S22" i="31" s="1"/>
  <c r="R23" i="31"/>
  <c r="R22" i="31" s="1"/>
  <c r="Q23" i="31"/>
  <c r="P23" i="31"/>
  <c r="O23" i="31"/>
  <c r="O22" i="31" s="1"/>
  <c r="N23" i="31"/>
  <c r="N22" i="31" s="1"/>
  <c r="M23" i="31"/>
  <c r="K23" i="31"/>
  <c r="J23" i="31"/>
  <c r="J22" i="31" s="1"/>
  <c r="I23" i="31"/>
  <c r="I22" i="31" s="1"/>
  <c r="H23" i="31"/>
  <c r="F23" i="31"/>
  <c r="E23" i="31"/>
  <c r="Q22" i="31"/>
  <c r="H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28" i="31" s="1"/>
  <c r="L27" i="31" s="1"/>
  <c r="G16" i="31"/>
  <c r="G30" i="31" s="1"/>
  <c r="U15" i="31"/>
  <c r="T15" i="31"/>
  <c r="S15" i="31"/>
  <c r="R15" i="31"/>
  <c r="Q15" i="31"/>
  <c r="Q13" i="31" s="1"/>
  <c r="P15" i="31"/>
  <c r="O15" i="31"/>
  <c r="N15" i="31"/>
  <c r="M15" i="31"/>
  <c r="L15" i="31"/>
  <c r="K15" i="31"/>
  <c r="J15" i="31"/>
  <c r="I15" i="31"/>
  <c r="I13" i="31" s="1"/>
  <c r="H15" i="31"/>
  <c r="F15" i="31"/>
  <c r="E15" i="31"/>
  <c r="U14" i="31"/>
  <c r="U13" i="31" s="1"/>
  <c r="T14" i="31"/>
  <c r="S14" i="31"/>
  <c r="S13" i="31" s="1"/>
  <c r="R14" i="31"/>
  <c r="R13" i="31" s="1"/>
  <c r="Q14" i="31"/>
  <c r="P14" i="31"/>
  <c r="O14" i="31"/>
  <c r="O13" i="31" s="1"/>
  <c r="N14" i="31"/>
  <c r="N13" i="31" s="1"/>
  <c r="M14" i="31"/>
  <c r="M13" i="31" s="1"/>
  <c r="L14" i="31"/>
  <c r="K14" i="31"/>
  <c r="K13" i="31" s="1"/>
  <c r="J14" i="31"/>
  <c r="J13" i="31" s="1"/>
  <c r="I14" i="31"/>
  <c r="H14" i="31"/>
  <c r="G14" i="31"/>
  <c r="F14" i="31"/>
  <c r="F13" i="31" s="1"/>
  <c r="E14" i="31"/>
  <c r="U12" i="31"/>
  <c r="T12" i="31"/>
  <c r="T10" i="31" s="1"/>
  <c r="T8" i="31" s="1"/>
  <c r="S12" i="31"/>
  <c r="S10" i="31" s="1"/>
  <c r="S8" i="31" s="1"/>
  <c r="R12" i="31"/>
  <c r="Q12" i="31"/>
  <c r="P12" i="31"/>
  <c r="P10" i="31" s="1"/>
  <c r="N12" i="31"/>
  <c r="M12" i="31"/>
  <c r="L12" i="31"/>
  <c r="I12" i="31"/>
  <c r="I10" i="31" s="1"/>
  <c r="I8" i="31" s="1"/>
  <c r="H12" i="31"/>
  <c r="F12" i="31"/>
  <c r="E12" i="31"/>
  <c r="U11" i="31"/>
  <c r="U10" i="31" s="1"/>
  <c r="U8" i="31" s="1"/>
  <c r="T11" i="31"/>
  <c r="S11" i="31"/>
  <c r="R11" i="31"/>
  <c r="R10" i="31" s="1"/>
  <c r="R8" i="31" s="1"/>
  <c r="Q11" i="31"/>
  <c r="Q10" i="31" s="1"/>
  <c r="Q8" i="31" s="1"/>
  <c r="P11" i="31"/>
  <c r="N11" i="31"/>
  <c r="M11" i="31"/>
  <c r="M10" i="31" s="1"/>
  <c r="L11" i="31"/>
  <c r="L10" i="31" s="1"/>
  <c r="L8" i="31" s="1"/>
  <c r="I11" i="31"/>
  <c r="H11" i="31"/>
  <c r="F11" i="31"/>
  <c r="E11" i="31"/>
  <c r="E10" i="31" s="1"/>
  <c r="O10" i="31"/>
  <c r="O8" i="31" s="1"/>
  <c r="K10" i="31"/>
  <c r="J10" i="31"/>
  <c r="J8" i="31" s="1"/>
  <c r="H10" i="31"/>
  <c r="H8" i="31" s="1"/>
  <c r="G10" i="31"/>
  <c r="G8" i="31" s="1"/>
  <c r="Q9" i="31"/>
  <c r="P9" i="31"/>
  <c r="M9" i="31"/>
  <c r="E9" i="31"/>
  <c r="K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L109" i="21" s="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L101" i="21" s="1"/>
  <c r="G101" i="21"/>
  <c r="F101" i="21"/>
  <c r="E101" i="21"/>
  <c r="L100" i="21"/>
  <c r="L99" i="21"/>
  <c r="L98" i="21"/>
  <c r="L97" i="21"/>
  <c r="K96" i="21"/>
  <c r="K12" i="21" s="1"/>
  <c r="J96" i="21"/>
  <c r="I96" i="21"/>
  <c r="H96" i="21"/>
  <c r="G96" i="21"/>
  <c r="F96" i="21"/>
  <c r="E96" i="21"/>
  <c r="L95" i="21"/>
  <c r="L94" i="21"/>
  <c r="K93" i="21"/>
  <c r="J93" i="21"/>
  <c r="I93" i="21"/>
  <c r="H93" i="21"/>
  <c r="G93" i="21"/>
  <c r="F93" i="21"/>
  <c r="E93" i="21"/>
  <c r="L92" i="21"/>
  <c r="K91" i="21"/>
  <c r="J91" i="21"/>
  <c r="I91" i="21"/>
  <c r="I89" i="21" s="1"/>
  <c r="H91" i="21"/>
  <c r="G91" i="21"/>
  <c r="F91" i="21"/>
  <c r="E91" i="21"/>
  <c r="K90" i="21"/>
  <c r="K89" i="21" s="1"/>
  <c r="K85" i="21" s="1"/>
  <c r="J90" i="21"/>
  <c r="I90" i="21"/>
  <c r="H90" i="21"/>
  <c r="G90" i="21"/>
  <c r="G89" i="21" s="1"/>
  <c r="G85" i="21" s="1"/>
  <c r="F90" i="21"/>
  <c r="E90" i="21"/>
  <c r="J89" i="21"/>
  <c r="J85" i="21" s="1"/>
  <c r="F89" i="21"/>
  <c r="F85" i="21" s="1"/>
  <c r="L88" i="21"/>
  <c r="L87" i="21"/>
  <c r="K86" i="21"/>
  <c r="J86" i="21"/>
  <c r="I86" i="21"/>
  <c r="H86" i="21"/>
  <c r="G86" i="21"/>
  <c r="F86" i="21"/>
  <c r="E86" i="21"/>
  <c r="I85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J80" i="21"/>
  <c r="I80" i="21"/>
  <c r="F80" i="21"/>
  <c r="E80" i="21"/>
  <c r="J79" i="21"/>
  <c r="I79" i="21"/>
  <c r="F79" i="21"/>
  <c r="E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I75" i="21" s="1"/>
  <c r="I52" i="21" s="1"/>
  <c r="H76" i="21"/>
  <c r="G76" i="21"/>
  <c r="F76" i="21"/>
  <c r="F75" i="21" s="1"/>
  <c r="E76" i="21"/>
  <c r="K75" i="21"/>
  <c r="H75" i="21"/>
  <c r="G75" i="21"/>
  <c r="E75" i="21"/>
  <c r="K74" i="21"/>
  <c r="J74" i="21"/>
  <c r="I74" i="21"/>
  <c r="H74" i="21"/>
  <c r="H73" i="21" s="1"/>
  <c r="G74" i="21"/>
  <c r="F74" i="21"/>
  <c r="E74" i="21"/>
  <c r="K73" i="21"/>
  <c r="J73" i="21"/>
  <c r="I73" i="21"/>
  <c r="G73" i="21"/>
  <c r="F73" i="21"/>
  <c r="L73" i="21" s="1"/>
  <c r="E73" i="21"/>
  <c r="J72" i="21"/>
  <c r="J71" i="21" s="1"/>
  <c r="I72" i="21"/>
  <c r="I71" i="21" s="1"/>
  <c r="F72" i="21"/>
  <c r="E72" i="21"/>
  <c r="E71" i="21" s="1"/>
  <c r="F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G31" i="21" s="1"/>
  <c r="F32" i="21"/>
  <c r="E32" i="21"/>
  <c r="L32" i="21" s="1"/>
  <c r="F31" i="21"/>
  <c r="K30" i="21"/>
  <c r="J30" i="21"/>
  <c r="I30" i="21"/>
  <c r="G30" i="21"/>
  <c r="F30" i="21"/>
  <c r="E30" i="21"/>
  <c r="J29" i="21"/>
  <c r="I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I22" i="2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G18" i="21"/>
  <c r="F18" i="21"/>
  <c r="E18" i="21"/>
  <c r="L17" i="21"/>
  <c r="L16" i="21"/>
  <c r="H16" i="21"/>
  <c r="H30" i="21" s="1"/>
  <c r="K15" i="21"/>
  <c r="J15" i="21"/>
  <c r="I15" i="21"/>
  <c r="H15" i="21"/>
  <c r="G15" i="21"/>
  <c r="F15" i="21"/>
  <c r="E15" i="21"/>
  <c r="K14" i="21"/>
  <c r="J14" i="21"/>
  <c r="I14" i="21"/>
  <c r="H14" i="21"/>
  <c r="G14" i="21"/>
  <c r="G13" i="21" s="1"/>
  <c r="F14" i="21"/>
  <c r="E14" i="21"/>
  <c r="K13" i="21"/>
  <c r="J13" i="21"/>
  <c r="H13" i="21"/>
  <c r="F13" i="21"/>
  <c r="J12" i="21"/>
  <c r="I12" i="21"/>
  <c r="G12" i="21"/>
  <c r="F12" i="21"/>
  <c r="E12" i="21"/>
  <c r="E10" i="21" s="1"/>
  <c r="J11" i="21"/>
  <c r="I11" i="21"/>
  <c r="I10" i="21" s="1"/>
  <c r="I8" i="21" s="1"/>
  <c r="H11" i="21"/>
  <c r="F11" i="21"/>
  <c r="E11" i="2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K108" i="26"/>
  <c r="S108" i="26" s="1"/>
  <c r="S107" i="26"/>
  <c r="S106" i="26"/>
  <c r="S105" i="26"/>
  <c r="R104" i="26"/>
  <c r="R101" i="26" s="1"/>
  <c r="N104" i="26"/>
  <c r="N101" i="26" s="1"/>
  <c r="M104" i="26"/>
  <c r="M101" i="26" s="1"/>
  <c r="L104" i="26"/>
  <c r="K104" i="26"/>
  <c r="S103" i="26"/>
  <c r="S102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Q72" i="26" s="1"/>
  <c r="Q71" i="26" s="1"/>
  <c r="P96" i="26"/>
  <c r="O96" i="26"/>
  <c r="O72" i="26" s="1"/>
  <c r="O71" i="26" s="1"/>
  <c r="N96" i="26"/>
  <c r="M96" i="26"/>
  <c r="M72" i="26" s="1"/>
  <c r="M71" i="26" s="1"/>
  <c r="L96" i="26"/>
  <c r="K96" i="26"/>
  <c r="K72" i="26" s="1"/>
  <c r="K71" i="26" s="1"/>
  <c r="J96" i="26"/>
  <c r="I96" i="26"/>
  <c r="I72" i="26" s="1"/>
  <c r="I71" i="26" s="1"/>
  <c r="H96" i="26"/>
  <c r="G96" i="26"/>
  <c r="G72" i="26" s="1"/>
  <c r="F96" i="26"/>
  <c r="E96" i="26"/>
  <c r="E72" i="26" s="1"/>
  <c r="E71" i="26" s="1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S91" i="26" s="1"/>
  <c r="E91" i="26"/>
  <c r="R90" i="26"/>
  <c r="Q90" i="26"/>
  <c r="Q89" i="26" s="1"/>
  <c r="P90" i="26"/>
  <c r="P89" i="26" s="1"/>
  <c r="P85" i="26" s="1"/>
  <c r="O90" i="26"/>
  <c r="N90" i="26"/>
  <c r="M90" i="26"/>
  <c r="M89" i="26" s="1"/>
  <c r="L90" i="26"/>
  <c r="L89" i="26" s="1"/>
  <c r="L85" i="26" s="1"/>
  <c r="K90" i="26"/>
  <c r="J90" i="26"/>
  <c r="I90" i="26"/>
  <c r="I89" i="26" s="1"/>
  <c r="H90" i="26"/>
  <c r="H89" i="26" s="1"/>
  <c r="H85" i="26" s="1"/>
  <c r="G90" i="26"/>
  <c r="F90" i="26"/>
  <c r="E90" i="26"/>
  <c r="R89" i="26"/>
  <c r="R85" i="26" s="1"/>
  <c r="J89" i="26"/>
  <c r="J85" i="26" s="1"/>
  <c r="S88" i="26"/>
  <c r="S87" i="26"/>
  <c r="R86" i="26"/>
  <c r="Q86" i="26"/>
  <c r="Q85" i="26" s="1"/>
  <c r="P86" i="26"/>
  <c r="O86" i="26"/>
  <c r="N86" i="26"/>
  <c r="M86" i="26"/>
  <c r="M85" i="26" s="1"/>
  <c r="L86" i="26"/>
  <c r="K86" i="26"/>
  <c r="J86" i="26"/>
  <c r="I86" i="26"/>
  <c r="I85" i="26" s="1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S83" i="26" s="1"/>
  <c r="R82" i="26"/>
  <c r="Q82" i="26"/>
  <c r="Q81" i="26" s="1"/>
  <c r="N82" i="26"/>
  <c r="M82" i="26"/>
  <c r="M81" i="26" s="1"/>
  <c r="H82" i="26"/>
  <c r="R81" i="26"/>
  <c r="N81" i="26"/>
  <c r="H81" i="26"/>
  <c r="R80" i="26"/>
  <c r="Q80" i="26"/>
  <c r="Q79" i="26" s="1"/>
  <c r="P80" i="26"/>
  <c r="O80" i="26"/>
  <c r="O79" i="26" s="1"/>
  <c r="N80" i="26"/>
  <c r="M80" i="26"/>
  <c r="M79" i="26" s="1"/>
  <c r="L80" i="26"/>
  <c r="K80" i="26"/>
  <c r="K79" i="26" s="1"/>
  <c r="J80" i="26"/>
  <c r="I80" i="26"/>
  <c r="I79" i="26" s="1"/>
  <c r="H80" i="26"/>
  <c r="G80" i="26"/>
  <c r="G79" i="26" s="1"/>
  <c r="F80" i="26"/>
  <c r="E80" i="26"/>
  <c r="R79" i="26"/>
  <c r="P79" i="26"/>
  <c r="N79" i="26"/>
  <c r="L79" i="26"/>
  <c r="J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S77" i="26" s="1"/>
  <c r="R76" i="26"/>
  <c r="Q76" i="26"/>
  <c r="Q75" i="26" s="1"/>
  <c r="P76" i="26"/>
  <c r="O76" i="26"/>
  <c r="O75" i="26" s="1"/>
  <c r="N76" i="26"/>
  <c r="M76" i="26"/>
  <c r="M75" i="26" s="1"/>
  <c r="L76" i="26"/>
  <c r="K76" i="26"/>
  <c r="K75" i="26" s="1"/>
  <c r="J76" i="26"/>
  <c r="I76" i="26"/>
  <c r="I75" i="26" s="1"/>
  <c r="H76" i="26"/>
  <c r="G76" i="26"/>
  <c r="G75" i="26" s="1"/>
  <c r="F76" i="26"/>
  <c r="E76" i="26"/>
  <c r="E75" i="26" s="1"/>
  <c r="R75" i="26"/>
  <c r="P75" i="26"/>
  <c r="N75" i="26"/>
  <c r="L75" i="26"/>
  <c r="J75" i="26"/>
  <c r="H75" i="26"/>
  <c r="F75" i="26"/>
  <c r="R74" i="26"/>
  <c r="Q74" i="26"/>
  <c r="Q73" i="26" s="1"/>
  <c r="P74" i="26"/>
  <c r="P73" i="26" s="1"/>
  <c r="O74" i="26"/>
  <c r="N74" i="26"/>
  <c r="M74" i="26"/>
  <c r="M73" i="26" s="1"/>
  <c r="L74" i="26"/>
  <c r="L73" i="26" s="1"/>
  <c r="J74" i="26"/>
  <c r="I74" i="26"/>
  <c r="I73" i="26" s="1"/>
  <c r="H74" i="26"/>
  <c r="H73" i="26" s="1"/>
  <c r="G74" i="26"/>
  <c r="F74" i="26"/>
  <c r="F73" i="26" s="1"/>
  <c r="E74" i="26"/>
  <c r="R73" i="26"/>
  <c r="O73" i="26"/>
  <c r="N73" i="26"/>
  <c r="J73" i="26"/>
  <c r="G73" i="26"/>
  <c r="R72" i="26"/>
  <c r="R71" i="26" s="1"/>
  <c r="P72" i="26"/>
  <c r="N72" i="26"/>
  <c r="N71" i="26" s="1"/>
  <c r="L72" i="26"/>
  <c r="L71" i="26" s="1"/>
  <c r="J72" i="26"/>
  <c r="H72" i="26"/>
  <c r="F72" i="26"/>
  <c r="F71" i="26" s="1"/>
  <c r="P71" i="26"/>
  <c r="J71" i="26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S68" i="26" s="1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S67" i="26" s="1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S65" i="26" s="1"/>
  <c r="R64" i="26"/>
  <c r="Q64" i="26"/>
  <c r="P64" i="26"/>
  <c r="O64" i="26"/>
  <c r="N64" i="26"/>
  <c r="M64" i="26"/>
  <c r="L64" i="26"/>
  <c r="K64" i="26"/>
  <c r="K53" i="26" s="1"/>
  <c r="J64" i="26"/>
  <c r="I64" i="26"/>
  <c r="H64" i="26"/>
  <c r="G64" i="26"/>
  <c r="G53" i="26" s="1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L53" i="26" s="1"/>
  <c r="K55" i="26"/>
  <c r="J55" i="26"/>
  <c r="I55" i="26"/>
  <c r="H55" i="26"/>
  <c r="G55" i="26"/>
  <c r="F55" i="26"/>
  <c r="E55" i="26"/>
  <c r="R54" i="26"/>
  <c r="R53" i="26" s="1"/>
  <c r="Q54" i="26"/>
  <c r="P54" i="26"/>
  <c r="P53" i="26" s="1"/>
  <c r="O54" i="26"/>
  <c r="N54" i="26"/>
  <c r="N53" i="26" s="1"/>
  <c r="M54" i="26"/>
  <c r="L54" i="26"/>
  <c r="K54" i="26"/>
  <c r="J54" i="26"/>
  <c r="I54" i="26"/>
  <c r="H54" i="26"/>
  <c r="H53" i="26" s="1"/>
  <c r="G54" i="26"/>
  <c r="F54" i="26"/>
  <c r="F53" i="26" s="1"/>
  <c r="E54" i="26"/>
  <c r="O53" i="26"/>
  <c r="J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S47" i="26" s="1"/>
  <c r="R46" i="26"/>
  <c r="Q46" i="26"/>
  <c r="Q45" i="26" s="1"/>
  <c r="Q31" i="26" s="1"/>
  <c r="O46" i="26"/>
  <c r="O45" i="26" s="1"/>
  <c r="N46" i="26"/>
  <c r="N45" i="26" s="1"/>
  <c r="M46" i="26"/>
  <c r="M45" i="26" s="1"/>
  <c r="L46" i="26"/>
  <c r="K46" i="26"/>
  <c r="K45" i="26" s="1"/>
  <c r="J46" i="26"/>
  <c r="J45" i="26" s="1"/>
  <c r="J31" i="26" s="1"/>
  <c r="I46" i="26"/>
  <c r="I45" i="26" s="1"/>
  <c r="H46" i="26"/>
  <c r="G46" i="26"/>
  <c r="G45" i="26" s="1"/>
  <c r="F46" i="26"/>
  <c r="F45" i="26" s="1"/>
  <c r="E46" i="26"/>
  <c r="R45" i="26"/>
  <c r="P45" i="26"/>
  <c r="L45" i="26"/>
  <c r="H45" i="26"/>
  <c r="E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R31" i="26" s="1"/>
  <c r="Q40" i="26"/>
  <c r="P40" i="26"/>
  <c r="O40" i="26"/>
  <c r="N40" i="26"/>
  <c r="N31" i="26" s="1"/>
  <c r="M40" i="26"/>
  <c r="L40" i="26"/>
  <c r="L31" i="26" s="1"/>
  <c r="K40" i="26"/>
  <c r="J40" i="26"/>
  <c r="I40" i="26"/>
  <c r="H40" i="26"/>
  <c r="G40" i="26"/>
  <c r="F40" i="26"/>
  <c r="F31" i="26" s="1"/>
  <c r="E40" i="26"/>
  <c r="S39" i="26"/>
  <c r="S38" i="26"/>
  <c r="S37" i="26"/>
  <c r="S36" i="26"/>
  <c r="S35" i="26"/>
  <c r="S34" i="26"/>
  <c r="S33" i="26"/>
  <c r="R32" i="26"/>
  <c r="Q32" i="26"/>
  <c r="P32" i="26"/>
  <c r="P31" i="26" s="1"/>
  <c r="O32" i="26"/>
  <c r="N32" i="26"/>
  <c r="M32" i="26"/>
  <c r="L32" i="26"/>
  <c r="K32" i="26"/>
  <c r="J32" i="26"/>
  <c r="I32" i="26"/>
  <c r="H32" i="26"/>
  <c r="H31" i="26" s="1"/>
  <c r="G32" i="26"/>
  <c r="F32" i="26"/>
  <c r="E32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Q28" i="26"/>
  <c r="Q27" i="26" s="1"/>
  <c r="N28" i="26"/>
  <c r="M28" i="26"/>
  <c r="M27" i="26" s="1"/>
  <c r="H28" i="26"/>
  <c r="R27" i="26"/>
  <c r="N27" i="26"/>
  <c r="H27" i="26"/>
  <c r="R26" i="26"/>
  <c r="Q26" i="26"/>
  <c r="Q25" i="26" s="1"/>
  <c r="N26" i="26"/>
  <c r="M26" i="26"/>
  <c r="M25" i="26" s="1"/>
  <c r="M4" i="26" s="1"/>
  <c r="H26" i="26"/>
  <c r="R25" i="26"/>
  <c r="N25" i="26"/>
  <c r="H25" i="26"/>
  <c r="R24" i="26"/>
  <c r="Q24" i="26"/>
  <c r="Q22" i="26" s="1"/>
  <c r="N24" i="26"/>
  <c r="M24" i="26"/>
  <c r="H24" i="26"/>
  <c r="R23" i="26"/>
  <c r="R22" i="26" s="1"/>
  <c r="Q23" i="26"/>
  <c r="N23" i="26"/>
  <c r="N22" i="26" s="1"/>
  <c r="M23" i="26"/>
  <c r="H23" i="26"/>
  <c r="H22" i="26" s="1"/>
  <c r="M22" i="26"/>
  <c r="R21" i="26"/>
  <c r="R20" i="26" s="1"/>
  <c r="Q21" i="26"/>
  <c r="N21" i="26"/>
  <c r="N20" i="26" s="1"/>
  <c r="M21" i="26"/>
  <c r="H21" i="26"/>
  <c r="H20" i="26" s="1"/>
  <c r="Q20" i="26"/>
  <c r="M20" i="26"/>
  <c r="I19" i="26"/>
  <c r="I18" i="26" s="1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H18" i="26"/>
  <c r="F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R13" i="26" s="1"/>
  <c r="Q15" i="26"/>
  <c r="P15" i="26"/>
  <c r="N15" i="26"/>
  <c r="N13" i="26" s="1"/>
  <c r="M15" i="26"/>
  <c r="L15" i="26"/>
  <c r="J15" i="26"/>
  <c r="J13" i="26" s="1"/>
  <c r="H15" i="26"/>
  <c r="G15" i="26"/>
  <c r="F15" i="26"/>
  <c r="R14" i="26"/>
  <c r="Q14" i="26"/>
  <c r="P14" i="26"/>
  <c r="P13" i="26" s="1"/>
  <c r="O14" i="26"/>
  <c r="N14" i="26"/>
  <c r="M14" i="26"/>
  <c r="L14" i="26"/>
  <c r="L13" i="26" s="1"/>
  <c r="K14" i="26"/>
  <c r="J14" i="26"/>
  <c r="H14" i="26"/>
  <c r="H13" i="26" s="1"/>
  <c r="G14" i="26"/>
  <c r="G13" i="26" s="1"/>
  <c r="E14" i="26"/>
  <c r="Q13" i="26"/>
  <c r="M13" i="26"/>
  <c r="R12" i="26"/>
  <c r="Q12" i="26"/>
  <c r="P12" i="26"/>
  <c r="N12" i="26"/>
  <c r="M12" i="26"/>
  <c r="L12" i="26"/>
  <c r="J12" i="26"/>
  <c r="I12" i="26"/>
  <c r="H12" i="26"/>
  <c r="F12" i="26"/>
  <c r="E12" i="26"/>
  <c r="R11" i="26"/>
  <c r="Q11" i="26"/>
  <c r="P11" i="26"/>
  <c r="P10" i="26" s="1"/>
  <c r="N11" i="26"/>
  <c r="M11" i="26"/>
  <c r="L11" i="26"/>
  <c r="L10" i="26" s="1"/>
  <c r="J11" i="26"/>
  <c r="I11" i="26"/>
  <c r="H11" i="26"/>
  <c r="H10" i="26" s="1"/>
  <c r="F11" i="26"/>
  <c r="E11" i="26"/>
  <c r="R10" i="26"/>
  <c r="Q10" i="26"/>
  <c r="N10" i="26"/>
  <c r="M10" i="26"/>
  <c r="J10" i="26"/>
  <c r="I10" i="26"/>
  <c r="F10" i="26"/>
  <c r="E10" i="26"/>
  <c r="R9" i="26"/>
  <c r="Q9" i="26"/>
  <c r="P9" i="26"/>
  <c r="P8" i="26" s="1"/>
  <c r="O9" i="26"/>
  <c r="N9" i="26"/>
  <c r="M9" i="26"/>
  <c r="L9" i="26"/>
  <c r="L8" i="26" s="1"/>
  <c r="K9" i="26"/>
  <c r="J9" i="26"/>
  <c r="I9" i="26"/>
  <c r="H9" i="26"/>
  <c r="H8" i="26" s="1"/>
  <c r="G9" i="26"/>
  <c r="F9" i="26"/>
  <c r="E9" i="26"/>
  <c r="R8" i="26"/>
  <c r="Q8" i="26"/>
  <c r="N8" i="26"/>
  <c r="M8" i="26"/>
  <c r="J8" i="26"/>
  <c r="I8" i="26"/>
  <c r="F8" i="26"/>
  <c r="E8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R6" i="26"/>
  <c r="R5" i="26" s="1"/>
  <c r="R4" i="26" s="1"/>
  <c r="Q6" i="26"/>
  <c r="Q5" i="26" s="1"/>
  <c r="P6" i="26"/>
  <c r="O6" i="26"/>
  <c r="N6" i="26"/>
  <c r="N5" i="26" s="1"/>
  <c r="N4" i="26" s="1"/>
  <c r="M6" i="26"/>
  <c r="L6" i="26"/>
  <c r="K6" i="26"/>
  <c r="J6" i="26"/>
  <c r="I6" i="26"/>
  <c r="H6" i="26"/>
  <c r="G6" i="26"/>
  <c r="F6" i="26"/>
  <c r="S6" i="26" s="1"/>
  <c r="E6" i="26"/>
  <c r="O5" i="26"/>
  <c r="M5" i="26"/>
  <c r="K5" i="26"/>
  <c r="J5" i="26"/>
  <c r="I5" i="26"/>
  <c r="G5" i="26"/>
  <c r="E5" i="26"/>
  <c r="H7" i="32"/>
  <c r="R7" i="32"/>
  <c r="Y7" i="32"/>
  <c r="AA7" i="32"/>
  <c r="AB6" i="32"/>
  <c r="AA6" i="32"/>
  <c r="Z6" i="32"/>
  <c r="Y6" i="32"/>
  <c r="U6" i="32"/>
  <c r="R6" i="32"/>
  <c r="Q6" i="32"/>
  <c r="O6" i="32"/>
  <c r="N6" i="32"/>
  <c r="N7" i="32" s="1"/>
  <c r="M6" i="32"/>
  <c r="L6" i="32"/>
  <c r="L7" i="32" s="1"/>
  <c r="H6" i="32"/>
  <c r="E6" i="32"/>
  <c r="E7" i="32" s="1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Z4" i="32"/>
  <c r="Z7" i="32" s="1"/>
  <c r="Y4" i="32"/>
  <c r="U4" i="32"/>
  <c r="U7" i="32" s="1"/>
  <c r="R4" i="32"/>
  <c r="Q4" i="32"/>
  <c r="Q7" i="32" s="1"/>
  <c r="N4" i="32"/>
  <c r="M4" i="32"/>
  <c r="M7" i="32" s="1"/>
  <c r="L4" i="32"/>
  <c r="H4" i="32"/>
  <c r="E4" i="32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Q4" i="26" l="1"/>
  <c r="H52" i="26"/>
  <c r="E8" i="21"/>
  <c r="K13" i="26"/>
  <c r="N52" i="26"/>
  <c r="N3" i="26" s="1"/>
  <c r="R52" i="26"/>
  <c r="R3" i="26" s="1"/>
  <c r="S72" i="26"/>
  <c r="P5" i="26"/>
  <c r="S32" i="26"/>
  <c r="S42" i="26"/>
  <c r="G11" i="26"/>
  <c r="G10" i="26" s="1"/>
  <c r="G8" i="26" s="1"/>
  <c r="K11" i="26"/>
  <c r="O11" i="26"/>
  <c r="F14" i="26"/>
  <c r="F13" i="26" s="1"/>
  <c r="I15" i="26"/>
  <c r="S18" i="26"/>
  <c r="S40" i="26"/>
  <c r="S46" i="26"/>
  <c r="I31" i="26"/>
  <c r="M31" i="26"/>
  <c r="I53" i="26"/>
  <c r="M53" i="26"/>
  <c r="Q53" i="26"/>
  <c r="K74" i="26"/>
  <c r="K73" i="26" s="1"/>
  <c r="G89" i="26"/>
  <c r="K89" i="26"/>
  <c r="O89" i="26"/>
  <c r="J10" i="21"/>
  <c r="J8" i="21" s="1"/>
  <c r="J4" i="21" s="1"/>
  <c r="E13" i="21"/>
  <c r="I13" i="21"/>
  <c r="I4" i="21" s="1"/>
  <c r="L15" i="21"/>
  <c r="L18" i="21"/>
  <c r="H89" i="21"/>
  <c r="H85" i="21" s="1"/>
  <c r="L91" i="21"/>
  <c r="E89" i="21"/>
  <c r="L93" i="21"/>
  <c r="L96" i="21"/>
  <c r="H12" i="21"/>
  <c r="H10" i="21" s="1"/>
  <c r="H8" i="21" s="1"/>
  <c r="L8" i="21" s="1"/>
  <c r="H29" i="21"/>
  <c r="F10" i="21"/>
  <c r="F8" i="21" s="1"/>
  <c r="F4" i="21" s="1"/>
  <c r="L75" i="21"/>
  <c r="F5" i="26"/>
  <c r="S7" i="26"/>
  <c r="S9" i="26"/>
  <c r="G12" i="26"/>
  <c r="S12" i="26" s="1"/>
  <c r="K12" i="26"/>
  <c r="O12" i="26"/>
  <c r="K15" i="26"/>
  <c r="O15" i="26"/>
  <c r="O13" i="26" s="1"/>
  <c r="S19" i="26"/>
  <c r="E31" i="26"/>
  <c r="G31" i="26"/>
  <c r="K31" i="26"/>
  <c r="O31" i="26"/>
  <c r="S74" i="26"/>
  <c r="S90" i="26"/>
  <c r="H5" i="21"/>
  <c r="L12" i="21"/>
  <c r="J31" i="21"/>
  <c r="L45" i="21"/>
  <c r="L47" i="21"/>
  <c r="L76" i="21"/>
  <c r="T22" i="31"/>
  <c r="H4" i="25"/>
  <c r="L4" i="25"/>
  <c r="P4" i="25"/>
  <c r="T4" i="25"/>
  <c r="H5" i="26"/>
  <c r="H4" i="26" s="1"/>
  <c r="H3" i="26" s="1"/>
  <c r="L5" i="26"/>
  <c r="I14" i="26"/>
  <c r="I13" i="26" s="1"/>
  <c r="S29" i="26"/>
  <c r="S70" i="26"/>
  <c r="S75" i="26"/>
  <c r="S80" i="26"/>
  <c r="S86" i="26"/>
  <c r="F89" i="26"/>
  <c r="F85" i="26" s="1"/>
  <c r="S93" i="26"/>
  <c r="S96" i="26"/>
  <c r="S104" i="26"/>
  <c r="G80" i="21"/>
  <c r="G79" i="21" s="1"/>
  <c r="G29" i="21"/>
  <c r="L29" i="21" s="1"/>
  <c r="G11" i="21"/>
  <c r="G10" i="21" s="1"/>
  <c r="G8" i="21" s="1"/>
  <c r="G72" i="21"/>
  <c r="G71" i="21" s="1"/>
  <c r="K80" i="21"/>
  <c r="K79" i="21" s="1"/>
  <c r="K72" i="21"/>
  <c r="K71" i="21" s="1"/>
  <c r="K52" i="21" s="1"/>
  <c r="K29" i="21"/>
  <c r="K11" i="21"/>
  <c r="K10" i="21" s="1"/>
  <c r="K8" i="21" s="1"/>
  <c r="K4" i="21" s="1"/>
  <c r="F85" i="31"/>
  <c r="G4" i="25"/>
  <c r="L42" i="21"/>
  <c r="I31" i="21"/>
  <c r="L77" i="21"/>
  <c r="L83" i="21"/>
  <c r="J4" i="31"/>
  <c r="J3" i="31" s="1"/>
  <c r="V9" i="31"/>
  <c r="V14" i="31"/>
  <c r="V16" i="31"/>
  <c r="V29" i="31"/>
  <c r="V32" i="31"/>
  <c r="P31" i="31"/>
  <c r="V46" i="31"/>
  <c r="V48" i="31"/>
  <c r="E53" i="31"/>
  <c r="V53" i="31" s="1"/>
  <c r="V74" i="31"/>
  <c r="T52" i="31"/>
  <c r="V76" i="31"/>
  <c r="U85" i="31"/>
  <c r="V93" i="31"/>
  <c r="I4" i="25"/>
  <c r="M4" i="25"/>
  <c r="V10" i="25"/>
  <c r="V8" i="25" s="1"/>
  <c r="V4" i="25" s="1"/>
  <c r="W40" i="25"/>
  <c r="E31" i="25"/>
  <c r="W31" i="25" s="1"/>
  <c r="M52" i="25"/>
  <c r="K4" i="25"/>
  <c r="S4" i="25"/>
  <c r="W13" i="25"/>
  <c r="W75" i="25"/>
  <c r="W79" i="25"/>
  <c r="Q4" i="31"/>
  <c r="U4" i="31"/>
  <c r="P8" i="31"/>
  <c r="V11" i="31"/>
  <c r="M8" i="31"/>
  <c r="V12" i="31"/>
  <c r="O4" i="31"/>
  <c r="S4" i="31"/>
  <c r="V18" i="31"/>
  <c r="K22" i="31"/>
  <c r="K4" i="31" s="1"/>
  <c r="K3" i="31" s="1"/>
  <c r="H31" i="31"/>
  <c r="F52" i="31"/>
  <c r="V72" i="31"/>
  <c r="Q52" i="31"/>
  <c r="V77" i="31"/>
  <c r="H89" i="31"/>
  <c r="S85" i="31"/>
  <c r="W10" i="25"/>
  <c r="E8" i="25"/>
  <c r="I52" i="25"/>
  <c r="W96" i="25"/>
  <c r="F72" i="25"/>
  <c r="F71" i="25" s="1"/>
  <c r="F11" i="25"/>
  <c r="F10" i="25" s="1"/>
  <c r="F8" i="25" s="1"/>
  <c r="F4" i="25" s="1"/>
  <c r="J72" i="25"/>
  <c r="J71" i="25" s="1"/>
  <c r="J11" i="25"/>
  <c r="J10" i="25" s="1"/>
  <c r="J8" i="25" s="1"/>
  <c r="J4" i="25" s="1"/>
  <c r="N72" i="25"/>
  <c r="N71" i="25" s="1"/>
  <c r="N11" i="25"/>
  <c r="N10" i="25" s="1"/>
  <c r="N8" i="25" s="1"/>
  <c r="N4" i="25" s="1"/>
  <c r="R72" i="25"/>
  <c r="R71" i="25" s="1"/>
  <c r="R11" i="25"/>
  <c r="R10" i="25" s="1"/>
  <c r="R8" i="25" s="1"/>
  <c r="R4" i="25" s="1"/>
  <c r="V72" i="25"/>
  <c r="V71" i="25" s="1"/>
  <c r="V12" i="25"/>
  <c r="L14" i="21"/>
  <c r="L40" i="21"/>
  <c r="L53" i="21"/>
  <c r="L74" i="21"/>
  <c r="L86" i="21"/>
  <c r="L90" i="21"/>
  <c r="V6" i="31"/>
  <c r="V7" i="31"/>
  <c r="N10" i="31"/>
  <c r="N8" i="31" s="1"/>
  <c r="N4" i="31" s="1"/>
  <c r="N3" i="31" s="1"/>
  <c r="E13" i="31"/>
  <c r="H13" i="31"/>
  <c r="H4" i="31" s="1"/>
  <c r="L13" i="31"/>
  <c r="P13" i="31"/>
  <c r="T13" i="31"/>
  <c r="T4" i="31" s="1"/>
  <c r="T3" i="31" s="1"/>
  <c r="G15" i="31"/>
  <c r="V15" i="31" s="1"/>
  <c r="L21" i="31"/>
  <c r="L20" i="31" s="1"/>
  <c r="T31" i="31"/>
  <c r="V45" i="31"/>
  <c r="K52" i="31"/>
  <c r="E85" i="31"/>
  <c r="O4" i="25"/>
  <c r="U4" i="25"/>
  <c r="U3" i="25" s="1"/>
  <c r="W14" i="25"/>
  <c r="V101" i="31"/>
  <c r="W5" i="25"/>
  <c r="W21" i="25"/>
  <c r="W23" i="25"/>
  <c r="W25" i="25"/>
  <c r="W27" i="25"/>
  <c r="W45" i="25"/>
  <c r="G52" i="25"/>
  <c r="G3" i="25" s="1"/>
  <c r="K52" i="25"/>
  <c r="O52" i="25"/>
  <c r="O3" i="25" s="1"/>
  <c r="S52" i="25"/>
  <c r="S3" i="25" s="1"/>
  <c r="W76" i="25"/>
  <c r="W80" i="25"/>
  <c r="W82" i="25"/>
  <c r="F85" i="25"/>
  <c r="J85" i="25"/>
  <c r="N85" i="25"/>
  <c r="R85" i="25"/>
  <c r="H4" i="20"/>
  <c r="J52" i="24"/>
  <c r="V90" i="31"/>
  <c r="V91" i="31"/>
  <c r="W12" i="25"/>
  <c r="E20" i="25"/>
  <c r="W20" i="25" s="1"/>
  <c r="E22" i="25"/>
  <c r="W22" i="25" s="1"/>
  <c r="W24" i="25"/>
  <c r="W26" i="25"/>
  <c r="W28" i="25"/>
  <c r="W30" i="25"/>
  <c r="W32" i="25"/>
  <c r="W42" i="25"/>
  <c r="W53" i="25"/>
  <c r="W74" i="25"/>
  <c r="W77" i="25"/>
  <c r="W86" i="25"/>
  <c r="W93" i="25"/>
  <c r="W101" i="25"/>
  <c r="E5" i="20"/>
  <c r="J10" i="20"/>
  <c r="J8" i="20" s="1"/>
  <c r="N10" i="20"/>
  <c r="N8" i="20" s="1"/>
  <c r="R10" i="20"/>
  <c r="R8" i="20" s="1"/>
  <c r="G31" i="20"/>
  <c r="H4" i="22"/>
  <c r="J25" i="22"/>
  <c r="G4" i="24"/>
  <c r="J3" i="24"/>
  <c r="F52" i="24"/>
  <c r="F3" i="24" s="1"/>
  <c r="W47" i="25"/>
  <c r="W90" i="25"/>
  <c r="W91" i="25"/>
  <c r="P8" i="20"/>
  <c r="P4" i="20" s="1"/>
  <c r="G4" i="22"/>
  <c r="J13" i="22"/>
  <c r="V9" i="20"/>
  <c r="V12" i="20"/>
  <c r="K14" i="20"/>
  <c r="K13" i="20" s="1"/>
  <c r="O14" i="20"/>
  <c r="O13" i="20" s="1"/>
  <c r="F15" i="20"/>
  <c r="V15" i="20" s="1"/>
  <c r="V29" i="20"/>
  <c r="E31" i="20"/>
  <c r="K53" i="20"/>
  <c r="V72" i="20"/>
  <c r="V77" i="20"/>
  <c r="G85" i="20"/>
  <c r="K85" i="20"/>
  <c r="O85" i="20"/>
  <c r="S85" i="20"/>
  <c r="H89" i="20"/>
  <c r="H85" i="20" s="1"/>
  <c r="L89" i="20"/>
  <c r="L85" i="20" s="1"/>
  <c r="P89" i="20"/>
  <c r="P85" i="20" s="1"/>
  <c r="T89" i="20"/>
  <c r="T85" i="20" s="1"/>
  <c r="J5" i="22"/>
  <c r="E29" i="22"/>
  <c r="I29" i="22"/>
  <c r="I4" i="22" s="1"/>
  <c r="J45" i="22"/>
  <c r="H89" i="22"/>
  <c r="H85" i="22" s="1"/>
  <c r="J93" i="22"/>
  <c r="J101" i="22"/>
  <c r="M7" i="24"/>
  <c r="M19" i="24"/>
  <c r="M40" i="24"/>
  <c r="E53" i="24"/>
  <c r="M69" i="24"/>
  <c r="M71" i="24"/>
  <c r="M74" i="24"/>
  <c r="M75" i="24"/>
  <c r="M86" i="24"/>
  <c r="M52" i="20"/>
  <c r="V90" i="20"/>
  <c r="V93" i="20"/>
  <c r="E10" i="22"/>
  <c r="J14" i="22"/>
  <c r="J18" i="22"/>
  <c r="J21" i="22"/>
  <c r="E22" i="22"/>
  <c r="J26" i="22"/>
  <c r="J30" i="22"/>
  <c r="J42" i="22"/>
  <c r="J76" i="22"/>
  <c r="F85" i="22"/>
  <c r="J90" i="22"/>
  <c r="M5" i="24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U14" i="20"/>
  <c r="U13" i="20" s="1"/>
  <c r="I31" i="20"/>
  <c r="M31" i="20"/>
  <c r="Q31" i="20"/>
  <c r="V54" i="20"/>
  <c r="V76" i="20"/>
  <c r="V80" i="20"/>
  <c r="J11" i="22"/>
  <c r="J15" i="22"/>
  <c r="F22" i="22"/>
  <c r="F4" i="22" s="1"/>
  <c r="E27" i="22"/>
  <c r="J27" i="22" s="1"/>
  <c r="E31" i="22"/>
  <c r="J31" i="22" s="1"/>
  <c r="J47" i="22"/>
  <c r="H52" i="22"/>
  <c r="J74" i="22"/>
  <c r="E80" i="22"/>
  <c r="E79" i="22" s="1"/>
  <c r="J83" i="22"/>
  <c r="G85" i="22"/>
  <c r="G52" i="22" s="1"/>
  <c r="G3" i="22" s="1"/>
  <c r="M47" i="24"/>
  <c r="M55" i="24"/>
  <c r="M72" i="24"/>
  <c r="M76" i="24"/>
  <c r="M77" i="24"/>
  <c r="M90" i="24"/>
  <c r="M91" i="24"/>
  <c r="Q3" i="19"/>
  <c r="E10" i="20"/>
  <c r="V11" i="20"/>
  <c r="F14" i="20"/>
  <c r="F13" i="20" s="1"/>
  <c r="V13" i="20" s="1"/>
  <c r="U15" i="20"/>
  <c r="V18" i="20"/>
  <c r="V42" i="20"/>
  <c r="V45" i="20"/>
  <c r="V46" i="20"/>
  <c r="V63" i="20"/>
  <c r="V68" i="20"/>
  <c r="I52" i="22"/>
  <c r="F52" i="22"/>
  <c r="M8" i="24"/>
  <c r="M18" i="24"/>
  <c r="I4" i="24"/>
  <c r="M79" i="24"/>
  <c r="S69" i="26"/>
  <c r="S54" i="26"/>
  <c r="S56" i="26"/>
  <c r="S58" i="26"/>
  <c r="S60" i="26"/>
  <c r="S62" i="26"/>
  <c r="S64" i="26"/>
  <c r="S66" i="26"/>
  <c r="M52" i="26"/>
  <c r="M3" i="26" s="1"/>
  <c r="Q52" i="26"/>
  <c r="Q3" i="26" s="1"/>
  <c r="E53" i="26"/>
  <c r="S53" i="26" s="1"/>
  <c r="S55" i="26"/>
  <c r="S57" i="26"/>
  <c r="S59" i="26"/>
  <c r="S61" i="26"/>
  <c r="S63" i="26"/>
  <c r="I39" i="47"/>
  <c r="J39" i="47" s="1"/>
  <c r="C4" i="50" s="1"/>
  <c r="J8" i="47"/>
  <c r="K52" i="24"/>
  <c r="K3" i="24" s="1"/>
  <c r="I85" i="24"/>
  <c r="I52" i="24"/>
  <c r="I3" i="24" s="1"/>
  <c r="E27" i="24"/>
  <c r="E31" i="24"/>
  <c r="M31" i="24" s="1"/>
  <c r="E73" i="24"/>
  <c r="M73" i="24" s="1"/>
  <c r="E81" i="24"/>
  <c r="M81" i="24" s="1"/>
  <c r="E89" i="24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V53" i="20"/>
  <c r="J52" i="20"/>
  <c r="I52" i="20"/>
  <c r="Q52" i="20"/>
  <c r="U52" i="20"/>
  <c r="V10" i="20"/>
  <c r="V47" i="20"/>
  <c r="H52" i="20"/>
  <c r="H3" i="20" s="1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R52" i="25"/>
  <c r="R3" i="25" s="1"/>
  <c r="V52" i="25"/>
  <c r="T52" i="25"/>
  <c r="T3" i="25" s="1"/>
  <c r="H85" i="25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4" i="31"/>
  <c r="R4" i="31"/>
  <c r="R3" i="31" s="1"/>
  <c r="M52" i="31"/>
  <c r="V75" i="31"/>
  <c r="O52" i="31"/>
  <c r="O3" i="31" s="1"/>
  <c r="S52" i="31"/>
  <c r="H85" i="31"/>
  <c r="V85" i="31" s="1"/>
  <c r="V89" i="31"/>
  <c r="V79" i="31"/>
  <c r="S3" i="31"/>
  <c r="V26" i="31"/>
  <c r="U52" i="31"/>
  <c r="U3" i="31" s="1"/>
  <c r="V80" i="31"/>
  <c r="V81" i="31"/>
  <c r="E8" i="31"/>
  <c r="P4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82" i="21"/>
  <c r="K3" i="21"/>
  <c r="L30" i="21"/>
  <c r="J52" i="21"/>
  <c r="J3" i="21" s="1"/>
  <c r="L81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S31" i="26"/>
  <c r="I52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S89" i="26" s="1"/>
  <c r="K101" i="26"/>
  <c r="S101" i="26" s="1"/>
  <c r="F21" i="26"/>
  <c r="F20" i="26" s="1"/>
  <c r="J21" i="26"/>
  <c r="J20" i="26" s="1"/>
  <c r="L23" i="26"/>
  <c r="L22" i="26" s="1"/>
  <c r="L4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G6" i="32"/>
  <c r="S6" i="32"/>
  <c r="J6" i="32"/>
  <c r="J7" i="32" l="1"/>
  <c r="V7" i="32"/>
  <c r="G22" i="31"/>
  <c r="V25" i="31"/>
  <c r="H52" i="31"/>
  <c r="H3" i="31" s="1"/>
  <c r="W85" i="25"/>
  <c r="N3" i="25"/>
  <c r="M89" i="24"/>
  <c r="I3" i="22"/>
  <c r="H3" i="22"/>
  <c r="J22" i="22"/>
  <c r="J10" i="22"/>
  <c r="E8" i="22"/>
  <c r="W72" i="25"/>
  <c r="K3" i="25"/>
  <c r="W8" i="25"/>
  <c r="Q3" i="31"/>
  <c r="I3" i="25"/>
  <c r="G4" i="21"/>
  <c r="G3" i="21" s="1"/>
  <c r="L13" i="21"/>
  <c r="S11" i="26"/>
  <c r="L11" i="21"/>
  <c r="L89" i="21"/>
  <c r="E85" i="21"/>
  <c r="K10" i="26"/>
  <c r="K8" i="26" s="1"/>
  <c r="S8" i="26" s="1"/>
  <c r="L10" i="21"/>
  <c r="O4" i="20"/>
  <c r="O3" i="20" s="1"/>
  <c r="H52" i="21"/>
  <c r="V27" i="31"/>
  <c r="F4" i="31"/>
  <c r="F3" i="31" s="1"/>
  <c r="V3" i="25"/>
  <c r="F52" i="25"/>
  <c r="F3" i="25" s="1"/>
  <c r="K4" i="20"/>
  <c r="U4" i="20"/>
  <c r="U3" i="20" s="1"/>
  <c r="F52" i="20"/>
  <c r="E4" i="50"/>
  <c r="E10" i="50" s="1"/>
  <c r="C10" i="50"/>
  <c r="V14" i="20"/>
  <c r="J29" i="22"/>
  <c r="G13" i="31"/>
  <c r="V13" i="31" s="1"/>
  <c r="W11" i="25"/>
  <c r="S10" i="26"/>
  <c r="S30" i="26"/>
  <c r="K52" i="26"/>
  <c r="W7" i="32"/>
  <c r="G7" i="32"/>
  <c r="I7" i="32"/>
  <c r="H22" i="21"/>
  <c r="L22" i="21" s="1"/>
  <c r="L80" i="21"/>
  <c r="P3" i="31"/>
  <c r="G4" i="20"/>
  <c r="G3" i="20" s="1"/>
  <c r="F3" i="22"/>
  <c r="E4" i="25"/>
  <c r="M3" i="25"/>
  <c r="I3" i="21"/>
  <c r="S14" i="26"/>
  <c r="O10" i="26"/>
  <c r="O8" i="26" s="1"/>
  <c r="E4" i="21"/>
  <c r="L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V28" i="20"/>
  <c r="E27" i="20"/>
  <c r="V27" i="20" s="1"/>
  <c r="V71" i="20"/>
  <c r="V8" i="20"/>
  <c r="J22" i="20"/>
  <c r="I22" i="20"/>
  <c r="I4" i="20" s="1"/>
  <c r="I3" i="20" s="1"/>
  <c r="M4" i="20"/>
  <c r="M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J8" i="22" l="1"/>
  <c r="E4" i="22"/>
  <c r="J4" i="22" s="1"/>
  <c r="L85" i="21"/>
  <c r="E52" i="21"/>
  <c r="E52" i="20"/>
  <c r="V52" i="20" s="1"/>
  <c r="F3" i="20"/>
  <c r="G4" i="31"/>
  <c r="G3" i="31" s="1"/>
  <c r="X7" i="32"/>
  <c r="AC7" i="32"/>
  <c r="W4" i="25"/>
  <c r="E3" i="25"/>
  <c r="W3" i="25" s="1"/>
  <c r="H4" i="2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E3" i="21" l="1"/>
  <c r="L52" i="21"/>
  <c r="L4" i="21"/>
  <c r="H3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L3" i="21" l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16" i="17"/>
  <c r="G120" i="17" s="1"/>
  <c r="G52" i="17"/>
  <c r="G71" i="17"/>
  <c r="G119" i="17"/>
  <c r="G8" i="17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<sst xmlns="http://schemas.openxmlformats.org/spreadsheetml/2006/main" count="4428" uniqueCount="763">
  <si>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</si>
  <si>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</si>
  <si>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</si>
  <si>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</si>
  <si>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</si>
  <si>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</si>
  <si>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</si>
  <si>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</si>
  <si>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</si>
  <si>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</si>
  <si>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</si>
  <si>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</si>
  <si>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</si>
  <si>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</si>
  <si>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</si>
  <si>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</si>
  <si>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</si>
  <si>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</si>
  <si>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</si>
  <si>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</si>
  <si>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</si>
  <si>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</si>
  <si>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</si>
  <si>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</si>
  <si>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</si>
  <si>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</si>
  <si>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</si>
  <si>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</si>
  <si>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</si>
  <si>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</si>
  <si>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</si>
  <si>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</si>
  <si>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</si>
  <si>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</si>
  <si>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</si>
  <si>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</si>
  <si>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</si>
  <si>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</si>
  <si>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</si>
  <si>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</si>
  <si>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</si>
  <si>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</si>
  <si>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</si>
  <si>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</si>
  <si>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</si>
  <si>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</si>
  <si>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</si>
  <si>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</si>
  <si>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</si>
  <si>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</si>
  <si>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</si>
  <si>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</si>
  <si>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</si>
  <si>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</si>
  <si>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</si>
  <si>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</si>
  <si>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</si>
  <si>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</si>
  <si>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</si>
  <si>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</si>
  <si>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</si>
  <si>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</si>
  <si>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</si>
  <si>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</si>
  <si>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</si>
  <si>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</si>
  <si>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</si>
  <si>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</si>
  <si>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</si>
  <si>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</si>
  <si>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</si>
  <si>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</si>
  <si>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</si>
  <si>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</si>
  <si>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</si>
  <si>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</si>
  <si>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</si>
  <si>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</si>
  <si>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</si>
  <si>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</si>
  <si>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</si>
  <si>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</si>
  <si>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</si>
  <si>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</si>
  <si>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</si>
  <si>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</si>
  <si>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</si>
  <si>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</si>
  <si>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</si>
  <si>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</si>
  <si>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</si>
  <si>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</si>
  <si>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</si>
  <si>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</si>
  <si>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</si>
  <si>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</si>
  <si>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</si>
  <si>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</si>
  <si>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</si>
  <si>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</si>
  <si>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</si>
  <si>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</si>
  <si>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</si>
  <si>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</si>
  <si>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</si>
  <si>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</si>
  <si>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</si>
  <si>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</si>
  <si>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</si>
  <si>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</si>
  <si>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</si>
  <si>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</si>
  <si>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</si>
  <si>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</si>
  <si>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</si>
  <si>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</si>
  <si>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</si>
  <si>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</si>
  <si>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</si>
  <si>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</si>
  <si>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</si>
  <si>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</si>
  <si>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</si>
  <si>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</si>
  <si>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</si>
  <si>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</si>
  <si>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</si>
  <si>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</si>
  <si>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</si>
  <si>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</si>
  <si>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</si>
  <si>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</si>
  <si>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</si>
  <si>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</si>
  <si>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</si>
  <si>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</si>
  <si>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</si>
  <si>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</si>
  <si>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</si>
  <si>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</si>
  <si>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</si>
  <si>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</si>
  <si>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</si>
  <si>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</si>
  <si>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</si>
  <si>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</si>
  <si>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</si>
  <si>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</si>
  <si>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</si>
  <si>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</si>
  <si>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</si>
  <si>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</si>
  <si>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</si>
  <si>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</si>
  <si>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</si>
  <si>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</si>
  <si>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</si>
  <si>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</si>
  <si>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</si>
  <si>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</si>
  <si>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</si>
  <si>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</si>
  <si>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</si>
  <si>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</si>
  <si>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</si>
  <si>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</si>
  <si>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</si>
  <si>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</si>
  <si>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</si>
  <si>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</si>
  <si>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</si>
  <si>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</si>
  <si>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</si>
  <si>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</si>
  <si>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</si>
  <si>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</si>
  <si>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</si>
  <si>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</si>
  <si>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</si>
  <si>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</si>
  <si>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</si>
  <si>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</si>
  <si>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</si>
  <si>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</si>
  <si>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</si>
  <si>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</si>
  <si>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</si>
  <si>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</si>
  <si>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</si>
  <si>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</si>
  <si>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</si>
  <si>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</si>
  <si>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</si>
  <si>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</si>
  <si>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</si>
  <si>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</si>
  <si>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</si>
  <si>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</si>
  <si>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</si>
  <si>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</si>
  <si>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</si>
  <si>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</si>
  <si>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</si>
  <si>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</si>
  <si>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</si>
  <si>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</si>
  <si>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</si>
  <si>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</si>
  <si>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</si>
  <si>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</si>
  <si>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</si>
  <si>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</si>
  <si>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</si>
  <si>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</si>
  <si>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</si>
  <si>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</si>
  <si>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</si>
  <si>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</si>
  <si>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</si>
  <si>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</si>
  <si>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</si>
  <si>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</si>
  <si>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</si>
  <si>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</si>
  <si>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</si>
  <si>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</si>
  <si>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</si>
  <si>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</si>
  <si>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</si>
  <si>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</si>
  <si>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</si>
  <si>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</si>
  <si>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</si>
  <si>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</si>
  <si>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</si>
  <si>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</si>
  <si>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</si>
  <si>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</si>
  <si>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</si>
  <si>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</si>
  <si>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</si>
  <si>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</si>
  <si>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</si>
  <si>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</si>
  <si>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</si>
  <si>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</si>
  <si>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</si>
  <si>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</si>
  <si>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</si>
  <si>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</si>
  <si>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</si>
  <si>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</si>
  <si>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</si>
  <si>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</si>
  <si>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</si>
  <si>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</si>
  <si>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</si>
  <si>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</si>
  <si>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</si>
  <si>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</si>
  <si>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</si>
  <si>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</si>
  <si>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</si>
  <si>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</si>
  <si>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</si>
  <si>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</si>
  <si>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</si>
  <si>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</si>
  <si>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</si>
  <si>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</si>
  <si>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</si>
  <si>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</si>
  <si>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</si>
  <si>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</si>
  <si>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</si>
  <si>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</si>
  <si>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</si>
  <si>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</si>
  <si>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</si>
  <si>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</si>
  <si>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</si>
  <si>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</si>
  <si>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</si>
  <si>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</si>
  <si>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</si>
  <si>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</si>
  <si>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</si>
  <si>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</si>
  <si>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</si>
  <si>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</si>
  <si>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</si>
  <si>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</si>
  <si>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</si>
  <si>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</si>
  <si>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</si>
  <si>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</si>
  <si>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</si>
  <si>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</si>
  <si>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</si>
  <si>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</si>
  <si>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</si>
  <si>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</si>
  <si>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</si>
  <si>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</si>
  <si>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</si>
  <si>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</si>
  <si>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</si>
  <si>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</si>
  <si>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</si>
  <si>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</si>
  <si>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</si>
  <si>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</si>
  <si>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</si>
  <si>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</si>
  <si>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</si>
  <si>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</si>
  <si>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</si>
  <si>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</si>
  <si>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</si>
  <si>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</si>
  <si>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</si>
  <si>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</si>
  <si>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</si>
  <si>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</si>
  <si>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</si>
  <si>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</si>
  <si>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</si>
  <si>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</si>
  <si>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</si>
  <si>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</si>
  <si>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</si>
  <si>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</si>
  <si>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</si>
  <si>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</si>
  <si>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</si>
  <si>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</si>
  <si>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</si>
  <si>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</si>
  <si>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</si>
  <si>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</si>
  <si>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</si>
  <si>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</si>
  <si>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</si>
  <si>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</si>
  <si>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</si>
  <si>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</si>
  <si>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</si>
  <si>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</si>
  <si>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</si>
  <si>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</si>
  <si>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</si>
  <si>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</si>
  <si>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</si>
  <si>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</si>
  <si>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</si>
  <si>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</si>
  <si>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</si>
  <si>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</si>
  <si>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</si>
  <si>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</si>
  <si>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</si>
  <si>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</si>
  <si>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</si>
  <si>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</si>
  <si>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</si>
  <si>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</si>
  <si>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</si>
  <si>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</si>
  <si>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</si>
  <si>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</si>
  <si>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</si>
  <si>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</si>
  <si>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</si>
  <si>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</si>
  <si>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</si>
  <si>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</si>
  <si>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</si>
  <si>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</si>
  <si>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</si>
  <si>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</si>
  <si>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</si>
  <si>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</si>
  <si>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</si>
  <si>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</si>
  <si>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</si>
  <si>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</si>
  <si>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</si>
  <si>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</si>
  <si>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</si>
  <si>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</si>
  <si>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</si>
  <si>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</si>
  <si>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</si>
  <si>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</si>
  <si>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</si>
  <si>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</si>
  <si>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</si>
  <si>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</si>
  <si>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</si>
  <si>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</si>
  <si>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</si>
  <si>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</si>
  <si>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</si>
  <si>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</si>
  <si>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</si>
  <si>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</si>
  <si>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</si>
  <si>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</si>
  <si>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</si>
  <si>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</si>
  <si>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</si>
  <si>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</si>
  <si>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</si>
  <si>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</si>
  <si>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</si>
  <si>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</si>
  <si>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</si>
  <si>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</si>
  <si>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</si>
  <si>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</si>
  <si>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</si>
  <si>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</si>
  <si>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</si>
  <si>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</si>
  <si>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</si>
  <si>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</si>
  <si>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</si>
  <si>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</si>
  <si>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</si>
  <si>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</si>
  <si>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</si>
  <si>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</si>
  <si>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</si>
  <si>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</si>
  <si>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</si>
  <si>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</si>
  <si>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</si>
  <si>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</si>
  <si>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</si>
  <si>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</si>
  <si>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</si>
  <si>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</si>
  <si>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</si>
  <si>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</si>
  <si>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</si>
  <si>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</si>
  <si>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</si>
  <si>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</si>
  <si>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</si>
  <si>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</si>
  <si>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</si>
  <si>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</si>
  <si>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</si>
  <si>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</si>
  <si>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</si>
  <si>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</si>
  <si>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</si>
  <si>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</si>
  <si>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</si>
  <si>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</si>
  <si>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</si>
  <si>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</si>
  <si>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</si>
  <si>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</si>
  <si>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</si>
  <si>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</si>
  <si>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</si>
  <si>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</si>
  <si>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</si>
  <si>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</si>
  <si>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</si>
  <si>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</si>
  <si>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</si>
  <si>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</si>
  <si>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</si>
  <si>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</si>
  <si>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</si>
  <si>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</si>
  <si>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</si>
  <si>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</si>
  <si>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</si>
  <si>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</si>
  <si>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</si>
  <si>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</si>
  <si>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</si>
  <si>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</si>
  <si>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代扣教育局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</si>
  <si>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</si>
  <si>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</si>
  <si>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</si>
  <si>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</si>
  <si>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</si>
  <si>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</si>
  <si>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</si>
  <si>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</si>
  <si>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</si>
  <si>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</si>
  <si>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</si>
  <si>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</si>
  <si>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</si>
  <si>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</si>
  <si>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</si>
  <si>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</si>
  <si>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</si>
  <si>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</si>
  <si>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</si>
  <si>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</si>
  <si>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</si>
  <si>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</si>
  <si>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</si>
  <si>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</si>
  <si>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</si>
  <si>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</si>
  <si>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</si>
  <si>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</si>
  <si>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</si>
  <si>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</si>
  <si>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</si>
  <si>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</si>
  <si>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</si>
  <si>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</si>
  <si>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</si>
  <si>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</si>
  <si>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</si>
  <si>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</si>
  <si>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</si>
  <si>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</si>
  <si>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</si>
  <si>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</si>
  <si>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</si>
  <si>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</si>
  <si>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</si>
  <si>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</si>
  <si>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</si>
  <si>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</si>
  <si>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</si>
  <si>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</si>
  <si>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</si>
  <si>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</si>
  <si>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</si>
  <si>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</si>
  <si>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</si>
  <si>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</si>
  <si>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</si>
  <si>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</si>
  <si>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</si>
  <si>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</si>
  <si>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</si>
  <si>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</si>
  <si>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</si>
  <si>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</si>
  <si>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</si>
  <si>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</si>
  <si>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</si>
  <si>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</si>
  <si>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</si>
  <si>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</si>
  <si>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</si>
  <si>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</si>
  <si>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</si>
  <si>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</si>
  <si>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</si>
  <si>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</si>
  <si>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</si>
  <si>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</si>
  <si>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</si>
  <si>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</si>
  <si>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</si>
  <si>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</si>
  <si>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</si>
  <si>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</si>
  <si>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</si>
  <si>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</si>
  <si>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</si>
  <si>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</si>
  <si>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</si>
  <si>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</si>
  <si>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</si>
  <si>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</si>
  <si>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t>2021年镇管单位教育费附加经费预算（学前科）</t>
  </si>
  <si>
    <t>学校</t>
  </si>
  <si>
    <t>特色课程建设</t>
  </si>
  <si>
    <t>幼儿成长</t>
  </si>
  <si>
    <t>幼儿园特色课程建设</t>
  </si>
  <si>
    <t>100000</t>
  </si>
  <si>
    <t>全国足球特色幼儿园</t>
  </si>
  <si>
    <t>50000</t>
  </si>
  <si>
    <t>闵行区虹桥中心幼儿园</t>
  </si>
  <si>
    <t>STEM项目实践</t>
  </si>
  <si>
    <t>项目实践</t>
  </si>
  <si>
    <t>表演社团活动</t>
  </si>
  <si>
    <t>社团活动</t>
  </si>
  <si>
    <t>上海市闵行区虹鹿幼儿园</t>
  </si>
  <si>
    <t>借助信息化技术手段提升幼儿健康生活品质</t>
  </si>
  <si>
    <t>学生手环等</t>
  </si>
  <si>
    <t>闵行区龙柏第一幼儿园</t>
  </si>
  <si>
    <t>开发创意亲子活动，促进有效家园共育</t>
  </si>
  <si>
    <t>开发创意亲子活动，促进有效家园共育1</t>
  </si>
  <si>
    <t>闵行区龙柏第二幼儿园</t>
  </si>
  <si>
    <t>实践活动</t>
  </si>
  <si>
    <t>材料投放、活动开展</t>
  </si>
  <si>
    <t>虹桥镇合计</t>
  </si>
  <si>
    <t>2021年教育费附加专项预算（普教一科）</t>
  </si>
  <si>
    <t>预算单位</t>
  </si>
  <si>
    <t>闵行区虹桥中心小学</t>
  </si>
  <si>
    <t>学校少年宫</t>
  </si>
  <si>
    <t>运营管理补贴费</t>
  </si>
  <si>
    <t>区级艺术</t>
  </si>
  <si>
    <t>闵行区龙柏小学</t>
  </si>
  <si>
    <t>足球特色建设</t>
  </si>
  <si>
    <t>全国校园足球特色学校项目培育</t>
  </si>
  <si>
    <t>闵行区上虹中学</t>
  </si>
  <si>
    <t xml:space="preserve">机器人WRO创新项目  </t>
  </si>
  <si>
    <t>课时、材料、活动与实践</t>
  </si>
  <si>
    <t>区科技特色</t>
  </si>
  <si>
    <t xml:space="preserve">啦啦操项目 </t>
  </si>
  <si>
    <t>小型乐队建设</t>
  </si>
  <si>
    <t>专家指导、乐器耗材、交流展示等</t>
  </si>
  <si>
    <t>闵行区金汇实验学校</t>
  </si>
  <si>
    <t>美育特色联盟经费</t>
  </si>
  <si>
    <t xml:space="preserve">联盟学校戏剧美育推进活动 </t>
  </si>
  <si>
    <t>闵行区虹桥镇教育委员会</t>
  </si>
  <si>
    <t>中华传统体育项目培育</t>
  </si>
  <si>
    <t>武术社团建设、课时费、教学物料费用</t>
  </si>
  <si>
    <t>垃圾分类教育</t>
  </si>
  <si>
    <t>虹桥镇小计</t>
  </si>
  <si>
    <t>2021年镇级教育费附加专项预算（普教二科）</t>
  </si>
  <si>
    <t>初中强校工程</t>
  </si>
  <si>
    <t>校园空间育人提升、教师培训、课程建设</t>
  </si>
  <si>
    <t>闵行区第三轮新优质学校创建</t>
  </si>
  <si>
    <t>课程建设、教师培训、特色课程</t>
  </si>
  <si>
    <t>学区化集团化建设</t>
  </si>
  <si>
    <t>特色课程</t>
  </si>
  <si>
    <t>课程购买、材料设备、研讨交流、活动展示等</t>
  </si>
  <si>
    <t>镇本课程</t>
  </si>
  <si>
    <t>队伍建设</t>
  </si>
  <si>
    <t>虹桥小计</t>
  </si>
  <si>
    <t>2021年镇管单位教育费附加预算（考试中心）</t>
  </si>
  <si>
    <t>学段</t>
  </si>
  <si>
    <t>义务</t>
  </si>
  <si>
    <t>标准化考场重大考试支持服务费</t>
  </si>
  <si>
    <t xml:space="preserve">标准化考场重大考试支持服务费 </t>
  </si>
  <si>
    <t>巡考、信号屏蔽、考生身份验证系统日常维护及考试期间的技术支持及服务费</t>
  </si>
  <si>
    <t>2021年镇管单位教育费附加预算（教育学院）</t>
  </si>
  <si>
    <t>镇级金额</t>
  </si>
  <si>
    <t>非义务</t>
  </si>
  <si>
    <t>骨干教师培养基地</t>
  </si>
  <si>
    <t>双名基地（种子计划）基地</t>
  </si>
  <si>
    <t>闵行区第三轮新优质学校创建</t>
    <phoneticPr fontId="1" type="noConversion"/>
  </si>
  <si>
    <t>学校全称</t>
  </si>
  <si>
    <t>地址</t>
  </si>
  <si>
    <t>建筑物名称</t>
  </si>
  <si>
    <t>校舍维修内容</t>
  </si>
  <si>
    <t>工程量</t>
  </si>
  <si>
    <t>单价（元）</t>
  </si>
  <si>
    <t>合价（元）</t>
  </si>
  <si>
    <t>踏勘意见</t>
    <phoneticPr fontId="1" type="noConversion"/>
  </si>
  <si>
    <t>㎡</t>
  </si>
  <si>
    <t>建安费合计</t>
  </si>
  <si>
    <t>二类费用(按10%计）</t>
    <phoneticPr fontId="1" type="noConversion"/>
  </si>
  <si>
    <t>不可预见费(按5%计）</t>
    <phoneticPr fontId="1" type="noConversion"/>
  </si>
  <si>
    <t>合计</t>
    <phoneticPr fontId="2" type="noConversion"/>
  </si>
  <si>
    <t>拆除原有屋面防水及垃圾外运</t>
    <phoneticPr fontId="1" type="noConversion"/>
  </si>
  <si>
    <t>铲除面层及垃圾外运</t>
  </si>
  <si>
    <t>序号</t>
    <phoneticPr fontId="1" type="noConversion"/>
  </si>
  <si>
    <t>教学楼</t>
  </si>
  <si>
    <t>屋顶防水</t>
  </si>
  <si>
    <t xml:space="preserve">          2021年虹桥镇校舍维修项目预算细化表</t>
    <phoneticPr fontId="2" type="noConversion"/>
  </si>
  <si>
    <t>白樟路125号</t>
  </si>
  <si>
    <t>平屋顶防水、隔热层修缮</t>
    <phoneticPr fontId="1" type="noConversion"/>
  </si>
  <si>
    <t>闵行区龙柏第二幼儿园分园</t>
  </si>
  <si>
    <t>龙柏七村41号</t>
  </si>
  <si>
    <t>屋顶修缮</t>
  </si>
  <si>
    <t>上海市龙柏中学</t>
  </si>
  <si>
    <t>闵行区兰竹路8号</t>
  </si>
  <si>
    <t>食堂</t>
  </si>
  <si>
    <t>强电改造</t>
  </si>
  <si>
    <t>体育器械区</t>
  </si>
  <si>
    <t>红松路81弄18号</t>
  </si>
  <si>
    <t>中学部三楼语音中考考场1</t>
  </si>
  <si>
    <t>墙面吸音硬包</t>
  </si>
  <si>
    <t>双层隔音玻璃窗、窗台</t>
  </si>
  <si>
    <t>中学部四楼语音中考考场2</t>
  </si>
  <si>
    <t>中学部四楼语音中考考场3</t>
  </si>
  <si>
    <t>成美楼</t>
  </si>
  <si>
    <t>成美楼5楼管乐训练室墙面吸音硬包（9间）</t>
  </si>
  <si>
    <t>2020年镇管专项空气检测增加费用</t>
    <phoneticPr fontId="1" type="noConversion"/>
  </si>
  <si>
    <t>镇属</t>
    <phoneticPr fontId="1" type="noConversion"/>
  </si>
  <si>
    <t>学校名称</t>
    <phoneticPr fontId="1" type="noConversion"/>
  </si>
  <si>
    <t>学校地址</t>
    <phoneticPr fontId="1" type="noConversion"/>
  </si>
  <si>
    <t>增加费用</t>
  </si>
  <si>
    <t>虹鹿幼儿园（虹中园）</t>
    <phoneticPr fontId="1" type="noConversion"/>
  </si>
  <si>
    <t>虹中路780弄45号</t>
    <phoneticPr fontId="1" type="noConversion"/>
  </si>
  <si>
    <t>虹桥中心幼儿园（古北园）</t>
    <phoneticPr fontId="1" type="noConversion"/>
  </si>
  <si>
    <t>红松东路218号</t>
    <phoneticPr fontId="1" type="noConversion"/>
  </si>
  <si>
    <t>虹桥小计</t>
    <phoneticPr fontId="1" type="noConversion"/>
  </si>
  <si>
    <t>通过开展环保小卫士主题研学活动，加强对青少年垃圾分类宣传教育活动，提升环保意识。</t>
  </si>
  <si>
    <t>课时费、专家指导、项目展示、活动组织、交流与总结等</t>
  </si>
  <si>
    <t>专家指导、乐器耗材、交流展示、总结表彰等</t>
  </si>
  <si>
    <t>2020年镇管学校校舍修缮专项投资计划尾款</t>
    <phoneticPr fontId="1" type="noConversion"/>
  </si>
  <si>
    <t>镇</t>
  </si>
  <si>
    <t>开办年份</t>
  </si>
  <si>
    <t>学校总务主任姓名/手机</t>
  </si>
  <si>
    <t>学校属性（幼儿园/小学/中学/九年一贯）</t>
  </si>
  <si>
    <t>维修类型</t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</si>
  <si>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</si>
  <si>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</si>
  <si>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</si>
  <si>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局部维修</t>
  </si>
  <si>
    <t>小学</t>
  </si>
  <si>
    <t>局部修缮</t>
  </si>
  <si>
    <t>幼儿园</t>
  </si>
  <si>
    <t>闵行区虹桥中心幼儿园古北园</t>
  </si>
  <si>
    <t>祝培丽  15000309531</t>
  </si>
  <si>
    <t>红松东路218号</t>
  </si>
  <si>
    <t>黄海娟  13818844231</t>
  </si>
  <si>
    <t>虹中路780弄45号</t>
  </si>
  <si>
    <t xml:space="preserve">
局部修缮</t>
  </si>
  <si>
    <t>上海市闵行区虹鹿幼儿园井亭分园</t>
  </si>
  <si>
    <t>虹莘路3799弄50号</t>
  </si>
  <si>
    <t>闵行区龙柏第二幼儿园（分园）</t>
  </si>
  <si>
    <t>唐菁  13524636091</t>
  </si>
  <si>
    <t>华虹小学</t>
  </si>
  <si>
    <t>紫藤路125弄59号</t>
  </si>
  <si>
    <t>9.5折下达</t>
    <phoneticPr fontId="1" type="noConversion"/>
  </si>
  <si>
    <t>二类费用(按10%计）</t>
    <phoneticPr fontId="1" type="noConversion"/>
  </si>
  <si>
    <t>不可预见费(按5%计）</t>
    <phoneticPr fontId="1" type="noConversion"/>
  </si>
  <si>
    <t>拆除原有屋面防水及垃圾外运</t>
    <phoneticPr fontId="1" type="noConversion"/>
  </si>
  <si>
    <t>场地检测费</t>
    <phoneticPr fontId="1" type="noConversion"/>
  </si>
  <si>
    <t>项</t>
    <phoneticPr fontId="1" type="noConversion"/>
  </si>
  <si>
    <t>总计</t>
    <phoneticPr fontId="1" type="noConversion"/>
  </si>
  <si>
    <t>合计</t>
    <phoneticPr fontId="1" type="noConversion"/>
  </si>
  <si>
    <t>13厚塑胶场地</t>
    <phoneticPr fontId="1" type="noConversion"/>
  </si>
  <si>
    <t>漏水，隔热板破损</t>
    <phoneticPr fontId="1" type="noConversion"/>
  </si>
  <si>
    <t>隔热板破损，屋面漏水</t>
    <phoneticPr fontId="1" type="noConversion"/>
  </si>
  <si>
    <t>线路跳闸、短路</t>
    <phoneticPr fontId="1" type="noConversion"/>
  </si>
  <si>
    <t>综合楼连廊办公区</t>
    <phoneticPr fontId="1" type="noConversion"/>
  </si>
  <si>
    <t>漏水</t>
    <phoneticPr fontId="1" type="noConversion"/>
  </si>
  <si>
    <t>塑胶面层脱落</t>
    <phoneticPr fontId="1" type="noConversion"/>
  </si>
  <si>
    <t>铲除道板砖做水泥基层</t>
    <phoneticPr fontId="1" type="noConversion"/>
  </si>
  <si>
    <t>上海市金汇实验学校</t>
    <phoneticPr fontId="1" type="noConversion"/>
  </si>
  <si>
    <t>墙面护墙</t>
    <phoneticPr fontId="1" type="noConversion"/>
  </si>
  <si>
    <t>顶吸音板吊顶及灯光</t>
    <phoneticPr fontId="1" type="noConversion"/>
  </si>
  <si>
    <t>顶面涂料</t>
    <phoneticPr fontId="1" type="noConversion"/>
  </si>
  <si>
    <t>学校管乐特色，目前墙顶涂料吸音效果差</t>
    <phoneticPr fontId="1" type="noConversion"/>
  </si>
  <si>
    <t>成美楼5楼管乐训练室吸音板吊顶及灯光（9间）</t>
    <phoneticPr fontId="1" type="noConversion"/>
  </si>
  <si>
    <t>合计</t>
    <phoneticPr fontId="1" type="noConversion"/>
  </si>
  <si>
    <t>虹桥</t>
    <phoneticPr fontId="1" type="noConversion"/>
  </si>
  <si>
    <t>三团一队建设系列主题推进——口袋音乐</t>
  </si>
  <si>
    <t>备注2</t>
    <phoneticPr fontId="1" type="noConversion"/>
  </si>
  <si>
    <t>2021年教育统筹经费第二次分配明细表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</si>
  <si>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</si>
  <si>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</si>
  <si>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</si>
  <si>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实际下达乡镇（工业区）</t>
    <phoneticPr fontId="1" type="noConversion"/>
  </si>
  <si>
    <t>校舍维修</t>
  </si>
  <si>
    <t>幼儿教育教学</t>
  </si>
  <si>
    <t>科艺体德专项</t>
  </si>
  <si>
    <t>中小学教育教学</t>
  </si>
  <si>
    <t>培训专项</t>
  </si>
  <si>
    <t>虹桥镇：</t>
    <phoneticPr fontId="2" type="noConversion"/>
  </si>
  <si>
    <t>二次分配合计</t>
    <phoneticPr fontId="1" type="noConversion"/>
  </si>
  <si>
    <t>标准化考场服务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</si>
</sst>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4"/>
      <name val="宋体"/>
      <family val="3"/>
      <charset val="134"/>
      <scheme val="major"/>
    </font>
    <font>
      <sz val="14"/>
      <name val="Arial"/>
      <family val="2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6"/>
      <name val="仿宋"/>
      <family val="3"/>
      <charset val="134"/>
    </font>
    <font>
      <sz val="9"/>
      <name val="仿宋"/>
      <family val="3"/>
      <charset val="134"/>
    </font>
    <font>
      <b/>
      <sz val="1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</fonts>
  <fills count="6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9219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5" fillId="58" borderId="16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6" fillId="44" borderId="0" applyNumberFormat="0" applyBorder="0" applyAlignment="0" applyProtection="0">
      <alignment vertical="center"/>
    </xf>
    <xf numFmtId="182" fontId="40" fillId="0" borderId="25" applyNumberFormat="0" applyFill="0" applyAlignment="0" applyProtection="0">
      <alignment vertical="center"/>
    </xf>
    <xf numFmtId="182" fontId="57" fillId="9" borderId="26" applyNumberFormat="0" applyAlignment="0" applyProtection="0">
      <alignment vertical="center"/>
    </xf>
    <xf numFmtId="182" fontId="58" fillId="57" borderId="27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8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9" applyNumberFormat="0" applyAlignment="0" applyProtection="0">
      <alignment vertical="center"/>
    </xf>
    <xf numFmtId="182" fontId="63" fillId="47" borderId="26" applyNumberFormat="0" applyAlignment="0" applyProtection="0">
      <alignment vertical="center"/>
    </xf>
    <xf numFmtId="182" fontId="3" fillId="64" borderId="30" applyNumberFormat="0" applyFont="0" applyAlignment="0" applyProtection="0">
      <alignment vertical="center"/>
    </xf>
    <xf numFmtId="182" fontId="40" fillId="0" borderId="25" applyNumberFormat="0" applyFill="0" applyAlignment="0" applyProtection="0">
      <alignment vertical="center"/>
    </xf>
    <xf numFmtId="182" fontId="57" fillId="9" borderId="26" applyNumberFormat="0" applyAlignment="0" applyProtection="0">
      <alignment vertical="center"/>
    </xf>
    <xf numFmtId="182" fontId="62" fillId="9" borderId="29" applyNumberFormat="0" applyAlignment="0" applyProtection="0">
      <alignment vertical="center"/>
    </xf>
    <xf numFmtId="182" fontId="63" fillId="47" borderId="26" applyNumberFormat="0" applyAlignment="0" applyProtection="0">
      <alignment vertical="center"/>
    </xf>
    <xf numFmtId="182" fontId="3" fillId="64" borderId="30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1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5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29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3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37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4" fillId="41" borderId="0" applyNumberFormat="0" applyBorder="0" applyAlignment="0" applyProtection="0">
      <alignment vertical="center"/>
    </xf>
    <xf numFmtId="182" fontId="65" fillId="0" borderId="13" applyNumberFormat="0" applyFill="0" applyAlignment="0" applyProtection="0">
      <alignment vertical="center"/>
    </xf>
    <xf numFmtId="182" fontId="65" fillId="0" borderId="13" applyNumberFormat="0" applyFill="0" applyAlignment="0" applyProtection="0">
      <alignment vertical="center"/>
    </xf>
    <xf numFmtId="182" fontId="65" fillId="0" borderId="13" applyNumberFormat="0" applyFill="0" applyAlignment="0" applyProtection="0">
      <alignment vertical="center"/>
    </xf>
    <xf numFmtId="182" fontId="65" fillId="0" borderId="13" applyNumberFormat="0" applyFill="0" applyAlignment="0" applyProtection="0">
      <alignment vertical="center"/>
    </xf>
    <xf numFmtId="182" fontId="65" fillId="0" borderId="13" applyNumberFormat="0" applyFill="0" applyAlignment="0" applyProtection="0">
      <alignment vertical="center"/>
    </xf>
    <xf numFmtId="182" fontId="65" fillId="0" borderId="13" applyNumberFormat="0" applyFill="0" applyAlignment="0" applyProtection="0">
      <alignment vertical="center"/>
    </xf>
    <xf numFmtId="182" fontId="66" fillId="0" borderId="14" applyNumberFormat="0" applyFill="0" applyAlignment="0" applyProtection="0">
      <alignment vertical="center"/>
    </xf>
    <xf numFmtId="182" fontId="66" fillId="0" borderId="14" applyNumberFormat="0" applyFill="0" applyAlignment="0" applyProtection="0">
      <alignment vertical="center"/>
    </xf>
    <xf numFmtId="182" fontId="66" fillId="0" borderId="14" applyNumberFormat="0" applyFill="0" applyAlignment="0" applyProtection="0">
      <alignment vertical="center"/>
    </xf>
    <xf numFmtId="182" fontId="66" fillId="0" borderId="14" applyNumberFormat="0" applyFill="0" applyAlignment="0" applyProtection="0">
      <alignment vertical="center"/>
    </xf>
    <xf numFmtId="182" fontId="66" fillId="0" borderId="14" applyNumberFormat="0" applyFill="0" applyAlignment="0" applyProtection="0">
      <alignment vertical="center"/>
    </xf>
    <xf numFmtId="182" fontId="66" fillId="0" borderId="14" applyNumberFormat="0" applyFill="0" applyAlignment="0" applyProtection="0">
      <alignment vertical="center"/>
    </xf>
    <xf numFmtId="182" fontId="67" fillId="0" borderId="15" applyNumberFormat="0" applyFill="0" applyAlignment="0" applyProtection="0">
      <alignment vertical="center"/>
    </xf>
    <xf numFmtId="182" fontId="67" fillId="0" borderId="15" applyNumberFormat="0" applyFill="0" applyAlignment="0" applyProtection="0">
      <alignment vertical="center"/>
    </xf>
    <xf numFmtId="182" fontId="67" fillId="0" borderId="15" applyNumberFormat="0" applyFill="0" applyAlignment="0" applyProtection="0">
      <alignment vertical="center"/>
    </xf>
    <xf numFmtId="182" fontId="67" fillId="0" borderId="15" applyNumberFormat="0" applyFill="0" applyAlignment="0" applyProtection="0">
      <alignment vertical="center"/>
    </xf>
    <xf numFmtId="182" fontId="67" fillId="0" borderId="15" applyNumberFormat="0" applyFill="0" applyAlignment="0" applyProtection="0">
      <alignment vertical="center"/>
    </xf>
    <xf numFmtId="182" fontId="67" fillId="0" borderId="15" applyNumberFormat="0" applyFill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8" fillId="0" borderId="0" applyNumberFormat="0" applyFill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69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8" fillId="0" borderId="0">
      <alignment vertical="center"/>
    </xf>
    <xf numFmtId="182" fontId="3" fillId="0" borderId="0"/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70" fillId="11" borderId="0" applyNumberFormat="0" applyBorder="0" applyAlignment="0" applyProtection="0">
      <alignment vertical="center"/>
    </xf>
    <xf numFmtId="182" fontId="11" fillId="0" borderId="21" applyNumberFormat="0" applyFill="0" applyAlignment="0" applyProtection="0">
      <alignment vertical="center"/>
    </xf>
    <xf numFmtId="182" fontId="11" fillId="0" borderId="21" applyNumberFormat="0" applyFill="0" applyAlignment="0" applyProtection="0">
      <alignment vertical="center"/>
    </xf>
    <xf numFmtId="182" fontId="11" fillId="0" borderId="21" applyNumberFormat="0" applyFill="0" applyAlignment="0" applyProtection="0">
      <alignment vertical="center"/>
    </xf>
    <xf numFmtId="182" fontId="11" fillId="0" borderId="21" applyNumberFormat="0" applyFill="0" applyAlignment="0" applyProtection="0">
      <alignment vertical="center"/>
    </xf>
    <xf numFmtId="182" fontId="11" fillId="0" borderId="21" applyNumberFormat="0" applyFill="0" applyAlignment="0" applyProtection="0">
      <alignment vertical="center"/>
    </xf>
    <xf numFmtId="182" fontId="11" fillId="0" borderId="21" applyNumberFormat="0" applyFill="0" applyAlignment="0" applyProtection="0">
      <alignment vertical="center"/>
    </xf>
    <xf numFmtId="182" fontId="55" fillId="15" borderId="16" applyNumberFormat="0" applyAlignment="0" applyProtection="0">
      <alignment vertical="center"/>
    </xf>
    <xf numFmtId="182" fontId="55" fillId="15" borderId="16" applyNumberFormat="0" applyAlignment="0" applyProtection="0">
      <alignment vertical="center"/>
    </xf>
    <xf numFmtId="182" fontId="55" fillId="15" borderId="16" applyNumberFormat="0" applyAlignment="0" applyProtection="0">
      <alignment vertical="center"/>
    </xf>
    <xf numFmtId="182" fontId="55" fillId="15" borderId="16" applyNumberFormat="0" applyAlignment="0" applyProtection="0">
      <alignment vertical="center"/>
    </xf>
    <xf numFmtId="182" fontId="55" fillId="15" borderId="16" applyNumberFormat="0" applyAlignment="0" applyProtection="0">
      <alignment vertical="center"/>
    </xf>
    <xf numFmtId="182" fontId="55" fillId="15" borderId="16" applyNumberFormat="0" applyAlignment="0" applyProtection="0">
      <alignment vertical="center"/>
    </xf>
    <xf numFmtId="182" fontId="71" fillId="16" borderId="19" applyNumberFormat="0" applyAlignment="0" applyProtection="0">
      <alignment vertical="center"/>
    </xf>
    <xf numFmtId="182" fontId="71" fillId="16" borderId="19" applyNumberFormat="0" applyAlignment="0" applyProtection="0">
      <alignment vertical="center"/>
    </xf>
    <xf numFmtId="182" fontId="71" fillId="16" borderId="19" applyNumberFormat="0" applyAlignment="0" applyProtection="0">
      <alignment vertical="center"/>
    </xf>
    <xf numFmtId="182" fontId="71" fillId="16" borderId="19" applyNumberFormat="0" applyAlignment="0" applyProtection="0">
      <alignment vertical="center"/>
    </xf>
    <xf numFmtId="182" fontId="71" fillId="16" borderId="19" applyNumberFormat="0" applyAlignment="0" applyProtection="0">
      <alignment vertical="center"/>
    </xf>
    <xf numFmtId="182" fontId="71" fillId="16" borderId="19" applyNumberFormat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3" fillId="0" borderId="0" applyNumberFormat="0" applyFill="0" applyBorder="0" applyAlignment="0" applyProtection="0">
      <alignment vertical="center"/>
    </xf>
    <xf numFmtId="182" fontId="74" fillId="0" borderId="18" applyNumberFormat="0" applyFill="0" applyAlignment="0" applyProtection="0">
      <alignment vertical="center"/>
    </xf>
    <xf numFmtId="182" fontId="74" fillId="0" borderId="18" applyNumberFormat="0" applyFill="0" applyAlignment="0" applyProtection="0">
      <alignment vertical="center"/>
    </xf>
    <xf numFmtId="182" fontId="74" fillId="0" borderId="18" applyNumberFormat="0" applyFill="0" applyAlignment="0" applyProtection="0">
      <alignment vertical="center"/>
    </xf>
    <xf numFmtId="182" fontId="74" fillId="0" borderId="18" applyNumberFormat="0" applyFill="0" applyAlignment="0" applyProtection="0">
      <alignment vertical="center"/>
    </xf>
    <xf numFmtId="182" fontId="74" fillId="0" borderId="18" applyNumberFormat="0" applyFill="0" applyAlignment="0" applyProtection="0">
      <alignment vertical="center"/>
    </xf>
    <xf numFmtId="182" fontId="74" fillId="0" borderId="18" applyNumberFormat="0" applyFill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18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2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26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0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4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64" fillId="38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5" fillId="13" borderId="0" applyNumberFormat="0" applyBorder="0" applyAlignment="0" applyProtection="0">
      <alignment vertical="center"/>
    </xf>
    <xf numFmtId="182" fontId="76" fillId="15" borderId="17" applyNumberFormat="0" applyAlignment="0" applyProtection="0">
      <alignment vertical="center"/>
    </xf>
    <xf numFmtId="182" fontId="76" fillId="15" borderId="17" applyNumberFormat="0" applyAlignment="0" applyProtection="0">
      <alignment vertical="center"/>
    </xf>
    <xf numFmtId="182" fontId="76" fillId="15" borderId="17" applyNumberFormat="0" applyAlignment="0" applyProtection="0">
      <alignment vertical="center"/>
    </xf>
    <xf numFmtId="182" fontId="76" fillId="15" borderId="17" applyNumberFormat="0" applyAlignment="0" applyProtection="0">
      <alignment vertical="center"/>
    </xf>
    <xf numFmtId="182" fontId="76" fillId="15" borderId="17" applyNumberFormat="0" applyAlignment="0" applyProtection="0">
      <alignment vertical="center"/>
    </xf>
    <xf numFmtId="182" fontId="76" fillId="15" borderId="17" applyNumberFormat="0" applyAlignment="0" applyProtection="0">
      <alignment vertical="center"/>
    </xf>
    <xf numFmtId="182" fontId="77" fillId="14" borderId="16" applyNumberFormat="0" applyAlignment="0" applyProtection="0">
      <alignment vertical="center"/>
    </xf>
    <xf numFmtId="182" fontId="77" fillId="14" borderId="16" applyNumberFormat="0" applyAlignment="0" applyProtection="0">
      <alignment vertical="center"/>
    </xf>
    <xf numFmtId="182" fontId="77" fillId="14" borderId="16" applyNumberFormat="0" applyAlignment="0" applyProtection="0">
      <alignment vertical="center"/>
    </xf>
    <xf numFmtId="182" fontId="77" fillId="14" borderId="16" applyNumberFormat="0" applyAlignment="0" applyProtection="0">
      <alignment vertical="center"/>
    </xf>
    <xf numFmtId="182" fontId="77" fillId="14" borderId="16" applyNumberFormat="0" applyAlignment="0" applyProtection="0">
      <alignment vertical="center"/>
    </xf>
    <xf numFmtId="182" fontId="77" fillId="14" borderId="16" applyNumberFormat="0" applyAlignment="0" applyProtection="0">
      <alignment vertical="center"/>
    </xf>
    <xf numFmtId="182" fontId="8" fillId="17" borderId="20" applyNumberFormat="0" applyFont="0" applyAlignment="0" applyProtection="0">
      <alignment vertical="center"/>
    </xf>
    <xf numFmtId="182" fontId="8" fillId="17" borderId="20" applyNumberFormat="0" applyFont="0" applyAlignment="0" applyProtection="0">
      <alignment vertical="center"/>
    </xf>
    <xf numFmtId="182" fontId="8" fillId="17" borderId="20" applyNumberFormat="0" applyFont="0" applyAlignment="0" applyProtection="0">
      <alignment vertical="center"/>
    </xf>
    <xf numFmtId="182" fontId="8" fillId="17" borderId="20" applyNumberFormat="0" applyFont="0" applyAlignment="0" applyProtection="0">
      <alignment vertical="center"/>
    </xf>
    <xf numFmtId="182" fontId="8" fillId="17" borderId="20" applyNumberFormat="0" applyFont="0" applyAlignment="0" applyProtection="0">
      <alignment vertical="center"/>
    </xf>
    <xf numFmtId="182" fontId="8" fillId="17" borderId="20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80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1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22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66" borderId="0" applyNumberFormat="0" applyBorder="0" applyAlignment="0" applyProtection="0">
      <alignment vertical="center"/>
    </xf>
    <xf numFmtId="182" fontId="40" fillId="0" borderId="25" applyNumberFormat="0" applyFill="0" applyAlignment="0" applyProtection="0">
      <alignment vertical="center"/>
    </xf>
    <xf numFmtId="182" fontId="57" fillId="9" borderId="26" applyNumberFormat="0" applyAlignment="0" applyProtection="0">
      <alignment vertical="center"/>
    </xf>
    <xf numFmtId="182" fontId="58" fillId="57" borderId="27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8" applyNumberFormat="0" applyFill="0" applyAlignment="0" applyProtection="0">
      <alignment vertical="center"/>
    </xf>
    <xf numFmtId="182" fontId="62" fillId="9" borderId="29" applyNumberFormat="0" applyAlignment="0" applyProtection="0">
      <alignment vertical="center"/>
    </xf>
    <xf numFmtId="182" fontId="63" fillId="47" borderId="26" applyNumberFormat="0" applyAlignment="0" applyProtection="0">
      <alignment vertical="center"/>
    </xf>
    <xf numFmtId="182" fontId="3" fillId="64" borderId="30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5" applyNumberFormat="0" applyFill="0" applyAlignment="0" applyProtection="0">
      <alignment vertical="center"/>
    </xf>
    <xf numFmtId="182" fontId="57" fillId="9" borderId="26" applyNumberFormat="0" applyAlignment="0" applyProtection="0">
      <alignment vertical="center"/>
    </xf>
    <xf numFmtId="182" fontId="62" fillId="9" borderId="29" applyNumberFormat="0" applyAlignment="0" applyProtection="0">
      <alignment vertical="center"/>
    </xf>
    <xf numFmtId="182" fontId="63" fillId="47" borderId="26" applyNumberFormat="0" applyAlignment="0" applyProtection="0">
      <alignment vertical="center"/>
    </xf>
    <xf numFmtId="182" fontId="3" fillId="64" borderId="30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5" applyNumberFormat="0" applyFill="0" applyAlignment="0" applyProtection="0">
      <alignment vertical="center"/>
    </xf>
    <xf numFmtId="182" fontId="57" fillId="9" borderId="26" applyNumberFormat="0" applyAlignment="0" applyProtection="0">
      <alignment vertical="center"/>
    </xf>
    <xf numFmtId="182" fontId="62" fillId="9" borderId="29" applyNumberFormat="0" applyAlignment="0" applyProtection="0">
      <alignment vertical="center"/>
    </xf>
    <xf numFmtId="182" fontId="63" fillId="47" borderId="26" applyNumberFormat="0" applyAlignment="0" applyProtection="0">
      <alignment vertical="center"/>
    </xf>
    <xf numFmtId="182" fontId="3" fillId="64" borderId="30" applyNumberFormat="0" applyFont="0" applyAlignment="0" applyProtection="0">
      <alignment vertical="center"/>
    </xf>
    <xf numFmtId="182" fontId="40" fillId="0" borderId="25" applyNumberFormat="0" applyFill="0" applyAlignment="0" applyProtection="0">
      <alignment vertical="center"/>
    </xf>
    <xf numFmtId="182" fontId="57" fillId="9" borderId="26" applyNumberFormat="0" applyAlignment="0" applyProtection="0">
      <alignment vertical="center"/>
    </xf>
    <xf numFmtId="182" fontId="62" fillId="9" borderId="29" applyNumberFormat="0" applyAlignment="0" applyProtection="0">
      <alignment vertical="center"/>
    </xf>
    <xf numFmtId="182" fontId="63" fillId="47" borderId="26" applyNumberFormat="0" applyAlignment="0" applyProtection="0">
      <alignment vertical="center"/>
    </xf>
    <xf numFmtId="182" fontId="3" fillId="64" borderId="30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4" fillId="0" borderId="0"/>
    <xf numFmtId="182" fontId="48" fillId="0" borderId="22" applyNumberFormat="0" applyFill="0" applyAlignment="0" applyProtection="0">
      <alignment vertical="center"/>
    </xf>
    <xf numFmtId="182" fontId="45" fillId="0" borderId="23" applyNumberFormat="0" applyFill="0" applyAlignment="0" applyProtection="0">
      <alignment vertical="center"/>
    </xf>
    <xf numFmtId="182" fontId="46" fillId="0" borderId="24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56" fillId="44" borderId="0" applyNumberFormat="0" applyBorder="0" applyAlignment="0" applyProtection="0">
      <alignment vertical="center"/>
    </xf>
    <xf numFmtId="182" fontId="40" fillId="0" borderId="25" applyNumberFormat="0" applyFill="0" applyAlignment="0" applyProtection="0">
      <alignment vertical="center"/>
    </xf>
    <xf numFmtId="182" fontId="57" fillId="9" borderId="26" applyNumberFormat="0" applyAlignment="0" applyProtection="0">
      <alignment vertical="center"/>
    </xf>
    <xf numFmtId="182" fontId="58" fillId="57" borderId="27" applyNumberFormat="0" applyAlignment="0" applyProtection="0">
      <alignment vertical="center"/>
    </xf>
    <xf numFmtId="182" fontId="59" fillId="0" borderId="0" applyNumberFormat="0" applyFill="0" applyBorder="0" applyAlignment="0" applyProtection="0">
      <alignment vertical="center"/>
    </xf>
    <xf numFmtId="182" fontId="53" fillId="0" borderId="0" applyNumberFormat="0" applyFill="0" applyBorder="0" applyAlignment="0" applyProtection="0">
      <alignment vertical="center"/>
    </xf>
    <xf numFmtId="182" fontId="60" fillId="0" borderId="28" applyNumberFormat="0" applyFill="0" applyAlignment="0" applyProtection="0">
      <alignment vertical="center"/>
    </xf>
    <xf numFmtId="182" fontId="61" fillId="63" borderId="0" applyNumberFormat="0" applyBorder="0" applyAlignment="0" applyProtection="0">
      <alignment vertical="center"/>
    </xf>
    <xf numFmtId="182" fontId="62" fillId="9" borderId="29" applyNumberFormat="0" applyAlignment="0" applyProtection="0">
      <alignment vertical="center"/>
    </xf>
    <xf numFmtId="182" fontId="63" fillId="47" borderId="26" applyNumberFormat="0" applyAlignment="0" applyProtection="0">
      <alignment vertical="center"/>
    </xf>
    <xf numFmtId="182" fontId="3" fillId="64" borderId="30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81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182" fontId="41" fillId="0" borderId="0" applyNumberFormat="0" applyFont="0" applyFill="0" applyBorder="0" applyAlignment="0" applyProtection="0"/>
    <xf numFmtId="182" fontId="97" fillId="0" borderId="0">
      <alignment vertical="center"/>
    </xf>
    <xf numFmtId="182" fontId="97" fillId="0" borderId="0">
      <alignment vertical="center"/>
    </xf>
    <xf numFmtId="182" fontId="41" fillId="0" borderId="0" applyNumberFormat="0" applyFont="0" applyFill="0" applyBorder="0" applyAlignment="0" applyProtection="0"/>
    <xf numFmtId="182" fontId="97" fillId="0" borderId="0">
      <alignment vertical="center"/>
    </xf>
    <xf numFmtId="182" fontId="97" fillId="0" borderId="0">
      <alignment vertical="center"/>
    </xf>
    <xf numFmtId="182" fontId="97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</cellStyleXfs>
  <cellXfs count="386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11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12" xfId="0" applyNumberFormat="1" applyFont="1" applyFill="1" applyBorder="1" applyAlignment="1" applyProtection="1">
      <alignment vertical="center"/>
      <protection locked="0"/>
    </xf>
    <xf numFmtId="182" fontId="15" fillId="5" borderId="12" xfId="0" applyFont="1" applyFill="1" applyBorder="1" applyAlignment="1" applyProtection="1">
      <alignment wrapText="1"/>
      <protection locked="0"/>
    </xf>
    <xf numFmtId="178" fontId="15" fillId="5" borderId="12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12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11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12" xfId="0" applyNumberFormat="1" applyFont="1" applyFill="1" applyBorder="1" applyAlignment="1" applyProtection="1">
      <alignment vertical="center"/>
      <protection locked="0"/>
    </xf>
    <xf numFmtId="182" fontId="2" fillId="5" borderId="12" xfId="0" applyFont="1" applyFill="1" applyBorder="1" applyAlignment="1" applyProtection="1">
      <alignment wrapText="1"/>
      <protection locked="0"/>
    </xf>
    <xf numFmtId="178" fontId="2" fillId="5" borderId="12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12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182" fontId="5" fillId="4" borderId="0" xfId="0" applyNumberFormat="1" applyFont="1" applyFill="1" applyAlignment="1">
      <alignment horizontal="center" vertical="center"/>
    </xf>
    <xf numFmtId="182" fontId="52" fillId="4" borderId="0" xfId="0" applyNumberFormat="1" applyFont="1" applyFill="1" applyAlignment="1">
      <alignment horizontal="center" vertical="center"/>
    </xf>
    <xf numFmtId="182" fontId="5" fillId="4" borderId="0" xfId="0" applyNumberFormat="1" applyFont="1" applyFill="1">
      <alignment vertical="center"/>
    </xf>
    <xf numFmtId="182" fontId="5" fillId="4" borderId="0" xfId="0" applyNumberFormat="1" applyFont="1" applyFill="1" applyAlignment="1">
      <alignment vertical="center" wrapText="1"/>
    </xf>
    <xf numFmtId="182" fontId="52" fillId="4" borderId="0" xfId="0" applyNumberFormat="1" applyFont="1" applyFill="1">
      <alignment vertical="center"/>
    </xf>
    <xf numFmtId="182" fontId="52" fillId="4" borderId="0" xfId="0" applyNumberFormat="1" applyFont="1" applyFill="1" applyAlignment="1">
      <alignment vertical="center" wrapText="1"/>
    </xf>
    <xf numFmtId="0" fontId="0" fillId="0" borderId="0" xfId="0" applyNumberFormat="1">
      <alignment vertical="center"/>
    </xf>
    <xf numFmtId="0" fontId="91" fillId="3" borderId="1" xfId="20" applyNumberFormat="1" applyFont="1" applyFill="1" applyBorder="1" applyAlignment="1">
      <alignment horizontal="center" vertical="center"/>
    </xf>
    <xf numFmtId="0" fontId="87" fillId="3" borderId="1" xfId="20" applyNumberFormat="1" applyFont="1" applyFill="1" applyBorder="1" applyAlignment="1">
      <alignment horizontal="center" vertical="center" shrinkToFit="1"/>
    </xf>
    <xf numFmtId="0" fontId="87" fillId="3" borderId="1" xfId="20" applyNumberFormat="1" applyFont="1" applyFill="1" applyBorder="1" applyAlignment="1">
      <alignment horizontal="center" vertical="center" wrapText="1" shrinkToFit="1"/>
    </xf>
    <xf numFmtId="0" fontId="91" fillId="0" borderId="1" xfId="20" applyNumberFormat="1" applyFont="1" applyBorder="1" applyAlignment="1">
      <alignment horizontal="center" vertical="center"/>
    </xf>
    <xf numFmtId="0" fontId="89" fillId="0" borderId="1" xfId="20" applyNumberFormat="1" applyFont="1" applyFill="1" applyBorder="1" applyAlignment="1">
      <alignment vertical="center"/>
    </xf>
    <xf numFmtId="0" fontId="89" fillId="0" borderId="1" xfId="20" applyNumberFormat="1" applyFont="1" applyFill="1" applyBorder="1" applyAlignment="1">
      <alignment vertical="center" wrapText="1"/>
    </xf>
    <xf numFmtId="0" fontId="89" fillId="0" borderId="1" xfId="20" applyNumberFormat="1" applyFont="1" applyFill="1" applyBorder="1" applyAlignment="1">
      <alignment horizontal="center" vertical="center"/>
    </xf>
    <xf numFmtId="0" fontId="89" fillId="0" borderId="1" xfId="20" applyNumberFormat="1" applyFont="1" applyFill="1" applyBorder="1" applyAlignment="1">
      <alignment horizontal="right" vertical="center"/>
    </xf>
    <xf numFmtId="0" fontId="54" fillId="3" borderId="1" xfId="20" applyNumberFormat="1" applyFont="1" applyFill="1" applyBorder="1" applyAlignment="1">
      <alignment vertical="center"/>
    </xf>
    <xf numFmtId="0" fontId="89" fillId="3" borderId="1" xfId="20" applyNumberFormat="1" applyFont="1" applyFill="1" applyBorder="1" applyAlignment="1">
      <alignment horizontal="center" vertical="center"/>
    </xf>
    <xf numFmtId="0" fontId="54" fillId="6" borderId="1" xfId="20" applyNumberFormat="1" applyFont="1" applyFill="1" applyBorder="1" applyAlignment="1">
      <alignment horizontal="center" vertical="center"/>
    </xf>
    <xf numFmtId="0" fontId="54" fillId="6" borderId="1" xfId="20" applyNumberFormat="1" applyFont="1" applyFill="1" applyBorder="1" applyAlignment="1">
      <alignment vertical="center"/>
    </xf>
    <xf numFmtId="0" fontId="89" fillId="6" borderId="1" xfId="20" applyNumberFormat="1" applyFont="1" applyFill="1" applyBorder="1" applyAlignment="1">
      <alignment vertical="center" wrapText="1"/>
    </xf>
    <xf numFmtId="0" fontId="89" fillId="6" borderId="1" xfId="20" applyNumberFormat="1" applyFont="1" applyFill="1" applyBorder="1" applyAlignment="1">
      <alignment horizontal="center" vertical="center"/>
    </xf>
    <xf numFmtId="0" fontId="89" fillId="6" borderId="1" xfId="20" applyNumberFormat="1" applyFont="1" applyFill="1" applyBorder="1" applyAlignment="1">
      <alignment horizontal="right" vertical="center"/>
    </xf>
    <xf numFmtId="0" fontId="91" fillId="3" borderId="1" xfId="20" applyNumberFormat="1" applyFont="1" applyFill="1" applyBorder="1">
      <alignment vertical="center"/>
    </xf>
    <xf numFmtId="0" fontId="91" fillId="6" borderId="1" xfId="20" applyNumberFormat="1" applyFont="1" applyFill="1" applyBorder="1" applyAlignment="1">
      <alignment horizontal="center" vertical="center"/>
    </xf>
    <xf numFmtId="0" fontId="89" fillId="6" borderId="1" xfId="20" applyNumberFormat="1" applyFont="1" applyFill="1" applyBorder="1" applyAlignment="1">
      <alignment vertical="center"/>
    </xf>
    <xf numFmtId="0" fontId="20" fillId="0" borderId="0" xfId="9205" applyNumberFormat="1">
      <alignment vertical="center"/>
    </xf>
    <xf numFmtId="0" fontId="93" fillId="67" borderId="32" xfId="9205" applyNumberFormat="1" applyFont="1" applyFill="1" applyBorder="1" applyAlignment="1">
      <alignment horizontal="center" vertical="center"/>
    </xf>
    <xf numFmtId="0" fontId="93" fillId="0" borderId="0" xfId="9205" applyNumberFormat="1" applyFont="1" applyFill="1" applyBorder="1" applyAlignment="1">
      <alignment horizontal="center" vertical="center"/>
    </xf>
    <xf numFmtId="0" fontId="93" fillId="6" borderId="32" xfId="9205" applyNumberFormat="1" applyFont="1" applyFill="1" applyBorder="1" applyAlignment="1">
      <alignment horizontal="center" vertical="center"/>
    </xf>
    <xf numFmtId="0" fontId="93" fillId="6" borderId="32" xfId="9205" applyNumberFormat="1" applyFont="1" applyFill="1" applyBorder="1" applyAlignment="1">
      <alignment horizontal="left" vertical="center"/>
    </xf>
    <xf numFmtId="0" fontId="93" fillId="6" borderId="32" xfId="9205" applyNumberFormat="1" applyFont="1" applyFill="1" applyBorder="1" applyAlignment="1">
      <alignment horizontal="left" vertical="center" wrapText="1"/>
    </xf>
    <xf numFmtId="0" fontId="93" fillId="4" borderId="0" xfId="9205" applyNumberFormat="1" applyFont="1" applyFill="1" applyBorder="1" applyAlignment="1">
      <alignment horizontal="center" vertical="center"/>
    </xf>
    <xf numFmtId="0" fontId="93" fillId="0" borderId="32" xfId="9205" applyNumberFormat="1" applyFont="1" applyFill="1" applyBorder="1" applyAlignment="1">
      <alignment horizontal="center" vertical="center"/>
    </xf>
    <xf numFmtId="0" fontId="93" fillId="4" borderId="32" xfId="9205" applyNumberFormat="1" applyFont="1" applyFill="1" applyBorder="1" applyAlignment="1">
      <alignment horizontal="left" vertical="center"/>
    </xf>
    <xf numFmtId="0" fontId="93" fillId="4" borderId="32" xfId="9205" applyNumberFormat="1" applyFont="1" applyFill="1" applyBorder="1" applyAlignment="1">
      <alignment horizontal="center" vertical="center"/>
    </xf>
    <xf numFmtId="0" fontId="93" fillId="4" borderId="32" xfId="9205" applyNumberFormat="1" applyFont="1" applyFill="1" applyBorder="1" applyAlignment="1">
      <alignment horizontal="left" vertical="center" wrapText="1"/>
    </xf>
    <xf numFmtId="0" fontId="93" fillId="4" borderId="32" xfId="9210" applyNumberFormat="1" applyFont="1" applyFill="1" applyBorder="1" applyAlignment="1">
      <alignment horizontal="left" vertical="center" wrapText="1"/>
    </xf>
    <xf numFmtId="0" fontId="93" fillId="67" borderId="32" xfId="9205" applyNumberFormat="1" applyFont="1" applyFill="1" applyBorder="1" applyAlignment="1">
      <alignment horizontal="left" vertical="center" wrapText="1"/>
    </xf>
    <xf numFmtId="0" fontId="84" fillId="0" borderId="0" xfId="0" applyNumberFormat="1" applyFont="1">
      <alignment vertical="center"/>
    </xf>
    <xf numFmtId="0" fontId="88" fillId="3" borderId="34" xfId="9202" applyNumberFormat="1" applyFont="1" applyFill="1" applyBorder="1" applyAlignment="1">
      <alignment horizontal="center" vertical="center" shrinkToFit="1"/>
    </xf>
    <xf numFmtId="0" fontId="89" fillId="6" borderId="34" xfId="9202" applyNumberFormat="1" applyFont="1" applyFill="1" applyBorder="1" applyAlignment="1">
      <alignment horizontal="center" vertical="center"/>
    </xf>
    <xf numFmtId="0" fontId="89" fillId="6" borderId="34" xfId="9202" applyNumberFormat="1" applyFont="1" applyFill="1" applyBorder="1" applyAlignment="1">
      <alignment horizontal="left" vertical="center" wrapText="1"/>
    </xf>
    <xf numFmtId="0" fontId="89" fillId="6" borderId="34" xfId="9202" applyNumberFormat="1" applyFont="1" applyFill="1" applyBorder="1" applyAlignment="1">
      <alignment horizontal="right" vertical="center"/>
    </xf>
    <xf numFmtId="0" fontId="89" fillId="0" borderId="34" xfId="9202" applyNumberFormat="1" applyFont="1" applyFill="1" applyBorder="1" applyAlignment="1">
      <alignment horizontal="left" vertical="center" wrapText="1"/>
    </xf>
    <xf numFmtId="0" fontId="89" fillId="4" borderId="34" xfId="9202" applyNumberFormat="1" applyFont="1" applyFill="1" applyBorder="1" applyAlignment="1">
      <alignment horizontal="right" vertical="center"/>
    </xf>
    <xf numFmtId="0" fontId="89" fillId="3" borderId="34" xfId="9202" applyNumberFormat="1" applyFont="1" applyFill="1" applyBorder="1" applyAlignment="1">
      <alignment horizontal="center" vertical="center"/>
    </xf>
    <xf numFmtId="0" fontId="89" fillId="3" borderId="34" xfId="9202" applyNumberFormat="1" applyFont="1" applyFill="1" applyBorder="1" applyAlignment="1">
      <alignment horizontal="center" vertical="center" wrapText="1"/>
    </xf>
    <xf numFmtId="0" fontId="89" fillId="3" borderId="34" xfId="9202" applyNumberFormat="1" applyFont="1" applyFill="1" applyBorder="1" applyAlignment="1">
      <alignment horizontal="left" vertical="center" wrapText="1"/>
    </xf>
    <xf numFmtId="0" fontId="89" fillId="3" borderId="34" xfId="9202" applyNumberFormat="1" applyFont="1" applyFill="1" applyBorder="1" applyAlignment="1">
      <alignment horizontal="right" vertical="center"/>
    </xf>
    <xf numFmtId="0" fontId="89" fillId="6" borderId="34" xfId="9202" applyNumberFormat="1" applyFont="1" applyFill="1" applyBorder="1" applyAlignment="1">
      <alignment horizontal="left" wrapText="1"/>
    </xf>
    <xf numFmtId="0" fontId="89" fillId="0" borderId="34" xfId="9202" applyNumberFormat="1" applyFont="1" applyFill="1" applyBorder="1" applyAlignment="1">
      <alignment horizontal="left" wrapText="1"/>
    </xf>
    <xf numFmtId="0" fontId="89" fillId="3" borderId="34" xfId="9202" applyNumberFormat="1" applyFont="1" applyFill="1" applyBorder="1" applyAlignment="1">
      <alignment horizontal="left" wrapText="1"/>
    </xf>
    <xf numFmtId="0" fontId="89" fillId="6" borderId="34" xfId="16" applyNumberFormat="1" applyFont="1" applyFill="1" applyBorder="1" applyAlignment="1">
      <alignment horizontal="center" vertical="center"/>
    </xf>
    <xf numFmtId="0" fontId="89" fillId="4" borderId="34" xfId="16" applyNumberFormat="1" applyFont="1" applyFill="1" applyBorder="1" applyAlignment="1">
      <alignment horizontal="center" vertical="center"/>
    </xf>
    <xf numFmtId="0" fontId="89" fillId="3" borderId="34" xfId="16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2" fillId="3" borderId="34" xfId="9204" applyNumberFormat="1" applyFont="1" applyFill="1" applyBorder="1" applyAlignment="1">
      <alignment horizontal="center" vertical="center"/>
    </xf>
    <xf numFmtId="0" fontId="82" fillId="3" borderId="34" xfId="9204" applyNumberFormat="1" applyFont="1" applyFill="1" applyBorder="1" applyAlignment="1">
      <alignment horizontal="center" vertical="center" wrapText="1"/>
    </xf>
    <xf numFmtId="0" fontId="82" fillId="3" borderId="34" xfId="16" applyNumberFormat="1" applyFont="1" applyFill="1" applyBorder="1" applyAlignment="1">
      <alignment horizontal="center" vertical="center"/>
    </xf>
    <xf numFmtId="0" fontId="82" fillId="0" borderId="34" xfId="9204" applyNumberFormat="1" applyFont="1" applyFill="1" applyBorder="1" applyAlignment="1">
      <alignment horizontal="center" vertical="center" wrapText="1"/>
    </xf>
    <xf numFmtId="0" fontId="83" fillId="0" borderId="34" xfId="9204" applyNumberFormat="1" applyFont="1" applyFill="1" applyBorder="1" applyAlignment="1" applyProtection="1">
      <alignment horizontal="left" vertical="center" wrapText="1"/>
    </xf>
    <xf numFmtId="0" fontId="83" fillId="3" borderId="34" xfId="9204" applyNumberFormat="1" applyFont="1" applyFill="1" applyBorder="1" applyAlignment="1" applyProtection="1">
      <alignment horizontal="center" vertical="center" wrapText="1"/>
    </xf>
    <xf numFmtId="0" fontId="52" fillId="3" borderId="34" xfId="9204" applyNumberFormat="1" applyFont="1" applyFill="1" applyBorder="1">
      <alignment vertical="center"/>
    </xf>
    <xf numFmtId="0" fontId="52" fillId="3" borderId="34" xfId="9204" applyNumberFormat="1" applyFont="1" applyFill="1" applyBorder="1" applyAlignment="1">
      <alignment horizontal="center" vertical="center"/>
    </xf>
    <xf numFmtId="0" fontId="52" fillId="4" borderId="34" xfId="9204" applyNumberFormat="1" applyFont="1" applyFill="1" applyBorder="1">
      <alignment vertical="center"/>
    </xf>
    <xf numFmtId="0" fontId="52" fillId="4" borderId="34" xfId="9204" applyNumberFormat="1" applyFont="1" applyFill="1" applyBorder="1" applyAlignment="1">
      <alignment horizontal="center" vertical="center"/>
    </xf>
    <xf numFmtId="0" fontId="83" fillId="4" borderId="34" xfId="9203" applyNumberFormat="1" applyFont="1" applyFill="1" applyBorder="1" applyAlignment="1" applyProtection="1">
      <alignment horizontal="left" vertical="center" wrapText="1"/>
    </xf>
    <xf numFmtId="0" fontId="82" fillId="4" borderId="34" xfId="9203" applyNumberFormat="1" applyFont="1" applyFill="1" applyBorder="1" applyAlignment="1">
      <alignment horizontal="center" vertical="center" shrinkToFit="1"/>
    </xf>
    <xf numFmtId="0" fontId="83" fillId="3" borderId="34" xfId="9203" applyNumberFormat="1" applyFont="1" applyFill="1" applyBorder="1" applyAlignment="1" applyProtection="1">
      <alignment horizontal="center" vertical="center" wrapText="1"/>
    </xf>
    <xf numFmtId="0" fontId="52" fillId="4" borderId="34" xfId="9203" applyNumberFormat="1" applyFont="1" applyFill="1" applyBorder="1" applyAlignment="1">
      <alignment horizontal="center" vertical="center"/>
    </xf>
    <xf numFmtId="0" fontId="52" fillId="3" borderId="34" xfId="9203" applyNumberFormat="1" applyFont="1" applyFill="1" applyBorder="1" applyAlignment="1">
      <alignment horizontal="center" vertical="center"/>
    </xf>
    <xf numFmtId="0" fontId="5" fillId="4" borderId="0" xfId="0" applyNumberFormat="1" applyFont="1" applyFill="1">
      <alignment vertical="center"/>
    </xf>
    <xf numFmtId="0" fontId="54" fillId="4" borderId="34" xfId="4430" applyNumberFormat="1" applyFont="1" applyFill="1" applyBorder="1" applyAlignment="1">
      <alignment horizontal="center" vertical="center"/>
    </xf>
    <xf numFmtId="0" fontId="95" fillId="4" borderId="34" xfId="0" applyNumberFormat="1" applyFont="1" applyFill="1" applyBorder="1" applyAlignment="1">
      <alignment horizontal="center" vertical="center"/>
    </xf>
    <xf numFmtId="0" fontId="95" fillId="4" borderId="34" xfId="5" applyNumberFormat="1" applyFont="1" applyFill="1" applyBorder="1" applyAlignment="1">
      <alignment horizontal="center" vertical="center"/>
    </xf>
    <xf numFmtId="0" fontId="95" fillId="4" borderId="34" xfId="5" applyNumberFormat="1" applyFont="1" applyFill="1" applyBorder="1" applyAlignment="1">
      <alignment horizontal="center" vertical="center" wrapText="1"/>
    </xf>
    <xf numFmtId="0" fontId="95" fillId="4" borderId="34" xfId="4511" applyNumberFormat="1" applyFont="1" applyFill="1" applyBorder="1" applyAlignment="1">
      <alignment horizontal="center" vertical="center" wrapText="1"/>
    </xf>
    <xf numFmtId="0" fontId="95" fillId="4" borderId="34" xfId="8913" applyNumberFormat="1" applyFont="1" applyFill="1" applyBorder="1" applyAlignment="1">
      <alignment horizontal="center" vertical="center"/>
    </xf>
    <xf numFmtId="0" fontId="95" fillId="4" borderId="34" xfId="0" applyNumberFormat="1" applyFont="1" applyFill="1" applyBorder="1" applyAlignment="1">
      <alignment horizontal="center" vertical="center" wrapText="1"/>
    </xf>
    <xf numFmtId="0" fontId="54" fillId="4" borderId="34" xfId="0" applyNumberFormat="1" applyFont="1" applyFill="1" applyBorder="1" applyAlignment="1">
      <alignment horizontal="center" vertical="center" wrapText="1"/>
    </xf>
    <xf numFmtId="0" fontId="54" fillId="4" borderId="0" xfId="0" applyNumberFormat="1" applyFont="1" applyFill="1" applyAlignment="1">
      <alignment horizontal="center" vertical="center"/>
    </xf>
    <xf numFmtId="0" fontId="5" fillId="4" borderId="34" xfId="0" applyNumberFormat="1" applyFont="1" applyFill="1" applyBorder="1" applyAlignment="1">
      <alignment horizontal="center" vertical="center" wrapText="1"/>
    </xf>
    <xf numFmtId="0" fontId="95" fillId="4" borderId="34" xfId="9206" applyNumberFormat="1" applyFont="1" applyFill="1" applyBorder="1" applyAlignment="1">
      <alignment horizontal="center" vertical="center" wrapText="1"/>
    </xf>
    <xf numFmtId="0" fontId="95" fillId="4" borderId="34" xfId="8913" applyNumberFormat="1" applyFont="1" applyFill="1" applyBorder="1" applyAlignment="1">
      <alignment horizontal="center" vertical="center" wrapText="1"/>
    </xf>
    <xf numFmtId="0" fontId="95" fillId="4" borderId="34" xfId="4511" applyNumberFormat="1" applyFont="1" applyFill="1" applyBorder="1" applyAlignment="1">
      <alignment horizontal="center" vertical="center"/>
    </xf>
    <xf numFmtId="0" fontId="54" fillId="4" borderId="34" xfId="0" applyNumberFormat="1" applyFont="1" applyFill="1" applyBorder="1" applyAlignment="1">
      <alignment horizontal="center" vertical="center"/>
    </xf>
    <xf numFmtId="0" fontId="95" fillId="4" borderId="0" xfId="4430" applyNumberFormat="1" applyFont="1" applyFill="1" applyAlignment="1">
      <alignment vertical="center"/>
    </xf>
    <xf numFmtId="0" fontId="54" fillId="4" borderId="0" xfId="0" applyNumberFormat="1" applyFont="1" applyFill="1" applyAlignment="1">
      <alignment vertical="center"/>
    </xf>
    <xf numFmtId="0" fontId="95" fillId="4" borderId="34" xfId="9206" applyNumberFormat="1" applyFont="1" applyFill="1" applyBorder="1" applyAlignment="1">
      <alignment vertical="center" wrapText="1"/>
    </xf>
    <xf numFmtId="0" fontId="95" fillId="4" borderId="34" xfId="8913" applyNumberFormat="1" applyFont="1" applyFill="1" applyBorder="1" applyAlignment="1">
      <alignment vertical="center" wrapText="1"/>
    </xf>
    <xf numFmtId="0" fontId="95" fillId="4" borderId="0" xfId="4511" applyNumberFormat="1" applyFont="1" applyFill="1" applyAlignment="1">
      <alignment vertical="center"/>
    </xf>
    <xf numFmtId="0" fontId="54" fillId="4" borderId="34" xfId="8913" applyNumberFormat="1" applyFont="1" applyFill="1" applyBorder="1" applyAlignment="1">
      <alignment vertical="center"/>
    </xf>
    <xf numFmtId="0" fontId="95" fillId="4" borderId="0" xfId="4430" applyNumberFormat="1" applyFont="1" applyFill="1" applyAlignment="1">
      <alignment horizontal="center" vertical="center"/>
    </xf>
    <xf numFmtId="0" fontId="95" fillId="4" borderId="34" xfId="4430" applyNumberFormat="1" applyFont="1" applyFill="1" applyBorder="1" applyAlignment="1">
      <alignment horizontal="center" vertical="center" wrapText="1"/>
    </xf>
    <xf numFmtId="0" fontId="95" fillId="4" borderId="0" xfId="4430" applyNumberFormat="1" applyFont="1" applyFill="1" applyAlignment="1">
      <alignment horizontal="center" vertical="center" wrapText="1"/>
    </xf>
    <xf numFmtId="0" fontId="54" fillId="4" borderId="34" xfId="0" applyNumberFormat="1" applyFont="1" applyFill="1" applyBorder="1" applyAlignment="1">
      <alignment horizontal="center" vertical="center" wrapText="1"/>
    </xf>
    <xf numFmtId="0" fontId="95" fillId="4" borderId="34" xfId="4430" applyNumberFormat="1" applyFont="1" applyFill="1" applyBorder="1" applyAlignment="1">
      <alignment horizontal="center" vertical="center" wrapText="1"/>
    </xf>
    <xf numFmtId="0" fontId="95" fillId="4" borderId="34" xfId="4430" applyNumberFormat="1" applyFont="1" applyFill="1" applyBorder="1" applyAlignment="1">
      <alignment horizontal="center" vertical="center"/>
    </xf>
    <xf numFmtId="0" fontId="95" fillId="4" borderId="0" xfId="0" applyNumberFormat="1" applyFont="1" applyFill="1" applyAlignment="1"/>
    <xf numFmtId="0" fontId="95" fillId="4" borderId="34" xfId="0" applyNumberFormat="1" applyFont="1" applyFill="1" applyBorder="1" applyAlignment="1">
      <alignment vertical="center"/>
    </xf>
    <xf numFmtId="0" fontId="54" fillId="4" borderId="34" xfId="0" applyNumberFormat="1" applyFont="1" applyFill="1" applyBorder="1" applyAlignment="1">
      <alignment vertical="center" wrapText="1"/>
    </xf>
    <xf numFmtId="0" fontId="95" fillId="4" borderId="34" xfId="4511" applyNumberFormat="1" applyFont="1" applyFill="1" applyBorder="1" applyAlignment="1">
      <alignment vertical="center" wrapText="1"/>
    </xf>
    <xf numFmtId="0" fontId="54" fillId="4" borderId="0" xfId="0" applyNumberFormat="1" applyFont="1" applyFill="1" applyAlignment="1">
      <alignment vertical="center" wrapText="1"/>
    </xf>
    <xf numFmtId="0" fontId="0" fillId="4" borderId="0" xfId="0" applyNumberFormat="1" applyFill="1">
      <alignment vertical="center"/>
    </xf>
    <xf numFmtId="0" fontId="0" fillId="4" borderId="0" xfId="0" applyNumberFormat="1" applyFill="1" applyAlignment="1">
      <alignment horizontal="center" vertical="center"/>
    </xf>
    <xf numFmtId="0" fontId="10" fillId="4" borderId="0" xfId="0" applyNumberFormat="1" applyFont="1" applyFill="1">
      <alignment vertical="center"/>
    </xf>
    <xf numFmtId="0" fontId="5" fillId="4" borderId="34" xfId="0" applyNumberFormat="1" applyFont="1" applyFill="1" applyBorder="1" applyAlignment="1">
      <alignment horizontal="center" vertical="center"/>
    </xf>
    <xf numFmtId="0" fontId="5" fillId="3" borderId="34" xfId="0" applyNumberFormat="1" applyFont="1" applyFill="1" applyBorder="1" applyAlignment="1">
      <alignment horizontal="center" vertical="center"/>
    </xf>
    <xf numFmtId="0" fontId="5" fillId="3" borderId="34" xfId="0" applyNumberFormat="1" applyFont="1" applyFill="1" applyBorder="1" applyAlignment="1">
      <alignment horizontal="center" vertical="center" wrapText="1"/>
    </xf>
    <xf numFmtId="0" fontId="2" fillId="4" borderId="34" xfId="4430" applyNumberFormat="1" applyFont="1" applyFill="1" applyBorder="1" applyAlignment="1">
      <alignment horizontal="center" vertical="center"/>
    </xf>
    <xf numFmtId="0" fontId="2" fillId="4" borderId="34" xfId="4430" applyNumberFormat="1" applyFont="1" applyFill="1" applyBorder="1" applyAlignment="1">
      <alignment horizontal="center" vertical="center" wrapText="1"/>
    </xf>
    <xf numFmtId="0" fontId="2" fillId="0" borderId="0" xfId="4430" applyNumberFormat="1" applyFont="1" applyAlignment="1">
      <alignment vertical="center"/>
    </xf>
    <xf numFmtId="0" fontId="2" fillId="4" borderId="34" xfId="9206" applyNumberFormat="1" applyFont="1" applyFill="1" applyBorder="1" applyAlignment="1">
      <alignment horizontal="center" vertical="center" wrapText="1"/>
    </xf>
    <xf numFmtId="0" fontId="98" fillId="0" borderId="0" xfId="4430" applyNumberFormat="1" applyFont="1" applyAlignment="1">
      <alignment vertical="center"/>
    </xf>
    <xf numFmtId="0" fontId="2" fillId="0" borderId="34" xfId="4430" applyNumberFormat="1" applyFont="1" applyBorder="1" applyAlignment="1">
      <alignment horizontal="center" vertical="center"/>
    </xf>
    <xf numFmtId="0" fontId="99" fillId="4" borderId="34" xfId="4430" applyNumberFormat="1" applyFont="1" applyFill="1" applyBorder="1" applyAlignment="1">
      <alignment horizontal="center" vertical="center" wrapText="1"/>
    </xf>
    <xf numFmtId="0" fontId="35" fillId="4" borderId="10" xfId="4430" applyNumberFormat="1" applyFont="1" applyFill="1" applyBorder="1" applyAlignment="1">
      <alignment horizontal="center" vertical="center"/>
    </xf>
    <xf numFmtId="0" fontId="2" fillId="0" borderId="0" xfId="4430" applyNumberFormat="1" applyFont="1"/>
    <xf numFmtId="0" fontId="3" fillId="0" borderId="0" xfId="4430" applyNumberFormat="1" applyFont="1"/>
    <xf numFmtId="184" fontId="2" fillId="4" borderId="34" xfId="4430" applyNumberFormat="1" applyFont="1" applyFill="1" applyBorder="1" applyAlignment="1">
      <alignment horizontal="center" vertical="center"/>
    </xf>
    <xf numFmtId="179" fontId="2" fillId="4" borderId="34" xfId="4430" applyNumberFormat="1" applyFont="1" applyFill="1" applyBorder="1" applyAlignment="1">
      <alignment horizontal="center" vertical="center" wrapText="1"/>
    </xf>
    <xf numFmtId="179" fontId="2" fillId="4" borderId="34" xfId="8909" applyNumberFormat="1" applyFont="1" applyFill="1" applyBorder="1" applyAlignment="1">
      <alignment horizontal="center" vertical="center" wrapText="1"/>
    </xf>
    <xf numFmtId="179" fontId="35" fillId="4" borderId="34" xfId="8909" applyNumberFormat="1" applyFont="1" applyFill="1" applyBorder="1" applyAlignment="1">
      <alignment horizontal="center" vertical="center" wrapText="1"/>
    </xf>
    <xf numFmtId="176" fontId="54" fillId="0" borderId="34" xfId="0" applyNumberFormat="1" applyFont="1" applyFill="1" applyBorder="1" applyAlignment="1">
      <alignment horizontal="center" vertical="center"/>
    </xf>
    <xf numFmtId="184" fontId="35" fillId="4" borderId="10" xfId="4430" applyNumberFormat="1" applyFont="1" applyFill="1" applyBorder="1" applyAlignment="1">
      <alignment horizontal="center" vertical="center"/>
    </xf>
    <xf numFmtId="179" fontId="95" fillId="4" borderId="0" xfId="4430" applyNumberFormat="1" applyFont="1" applyFill="1" applyAlignment="1">
      <alignment horizontal="center" vertical="center" wrapText="1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79" fontId="32" fillId="4" borderId="0" xfId="4430" applyNumberFormat="1" applyFont="1" applyFill="1" applyAlignment="1">
      <alignment horizontal="center" vertical="center" wrapText="1"/>
    </xf>
    <xf numFmtId="0" fontId="93" fillId="4" borderId="35" xfId="9205" applyNumberFormat="1" applyFont="1" applyFill="1" applyBorder="1" applyAlignment="1">
      <alignment horizontal="center" vertical="center"/>
    </xf>
    <xf numFmtId="0" fontId="93" fillId="4" borderId="32" xfId="9214" applyNumberFormat="1" applyFont="1" applyFill="1" applyBorder="1" applyAlignment="1">
      <alignment horizontal="left" vertical="center"/>
    </xf>
    <xf numFmtId="0" fontId="93" fillId="4" borderId="32" xfId="9214" applyNumberFormat="1" applyFont="1" applyFill="1" applyBorder="1" applyAlignment="1">
      <alignment horizontal="left" vertical="center" wrapText="1"/>
    </xf>
    <xf numFmtId="0" fontId="93" fillId="4" borderId="32" xfId="9214" applyNumberFormat="1" applyFont="1" applyFill="1" applyBorder="1" applyAlignment="1">
      <alignment horizontal="center" vertical="center"/>
    </xf>
    <xf numFmtId="0" fontId="93" fillId="4" borderId="32" xfId="9218" applyNumberFormat="1" applyFont="1" applyFill="1" applyBorder="1" applyAlignment="1">
      <alignment horizontal="center" vertical="center"/>
    </xf>
    <xf numFmtId="0" fontId="93" fillId="4" borderId="32" xfId="9218" applyNumberFormat="1" applyFont="1" applyFill="1" applyBorder="1" applyAlignment="1">
      <alignment horizontal="left" vertical="center" wrapText="1"/>
    </xf>
    <xf numFmtId="0" fontId="93" fillId="4" borderId="32" xfId="9218" applyNumberFormat="1" applyFont="1" applyFill="1" applyBorder="1" applyAlignment="1">
      <alignment horizontal="left" vertical="center"/>
    </xf>
    <xf numFmtId="0" fontId="96" fillId="0" borderId="0" xfId="0" applyNumberFormat="1" applyFont="1">
      <alignment vertical="center"/>
    </xf>
    <xf numFmtId="0" fontId="101" fillId="67" borderId="32" xfId="9205" applyNumberFormat="1" applyFont="1" applyFill="1" applyBorder="1" applyAlignment="1">
      <alignment horizontal="center" vertical="center"/>
    </xf>
    <xf numFmtId="0" fontId="101" fillId="0" borderId="0" xfId="9205" applyNumberFormat="1" applyFont="1" applyFill="1" applyBorder="1" applyAlignment="1">
      <alignment horizontal="center" vertical="center"/>
    </xf>
    <xf numFmtId="0" fontId="102" fillId="0" borderId="0" xfId="0" applyNumberFormat="1" applyFont="1">
      <alignment vertical="center"/>
    </xf>
    <xf numFmtId="0" fontId="3" fillId="3" borderId="34" xfId="9203" applyNumberFormat="1" applyFont="1" applyFill="1" applyBorder="1" applyAlignment="1">
      <alignment horizontal="center" vertical="center"/>
    </xf>
    <xf numFmtId="0" fontId="3" fillId="3" borderId="34" xfId="16" applyNumberFormat="1" applyFont="1" applyFill="1" applyBorder="1" applyAlignment="1">
      <alignment horizontal="center" vertical="center"/>
    </xf>
    <xf numFmtId="0" fontId="104" fillId="0" borderId="0" xfId="0" applyNumberFormat="1" applyFont="1" applyBorder="1" applyAlignment="1">
      <alignment horizontal="right" vertical="center"/>
    </xf>
    <xf numFmtId="0" fontId="101" fillId="0" borderId="1" xfId="0" applyNumberFormat="1" applyFont="1" applyBorder="1" applyAlignment="1">
      <alignment horizontal="center" vertical="center"/>
    </xf>
    <xf numFmtId="0" fontId="101" fillId="0" borderId="1" xfId="0" applyNumberFormat="1" applyFont="1" applyFill="1" applyBorder="1" applyAlignment="1">
      <alignment horizontal="center" vertical="center"/>
    </xf>
    <xf numFmtId="177" fontId="105" fillId="0" borderId="1" xfId="0" applyNumberFormat="1" applyFont="1" applyBorder="1">
      <alignment vertical="center"/>
    </xf>
    <xf numFmtId="177" fontId="102" fillId="0" borderId="1" xfId="0" applyNumberFormat="1" applyFont="1" applyBorder="1">
      <alignment vertical="center"/>
    </xf>
    <xf numFmtId="0" fontId="101" fillId="0" borderId="1" xfId="0" applyNumberFormat="1" applyFont="1" applyBorder="1" applyAlignment="1">
      <alignment horizontal="center" vertical="center" wrapText="1"/>
    </xf>
    <xf numFmtId="177" fontId="101" fillId="0" borderId="1" xfId="0" applyNumberFormat="1" applyFont="1" applyBorder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3" fillId="0" borderId="0" xfId="0" applyNumberFormat="1" applyFont="1" applyBorder="1" applyAlignment="1">
      <alignment horizontal="center" vertical="center"/>
    </xf>
    <xf numFmtId="182" fontId="0" fillId="0" borderId="0" xfId="0" applyNumberFormat="1" applyAlignment="1">
      <alignment vertical="center"/>
    </xf>
    <xf numFmtId="0" fontId="104" fillId="0" borderId="33" xfId="0" applyNumberFormat="1" applyFont="1" applyBorder="1" applyAlignment="1">
      <alignment vertical="center"/>
    </xf>
    <xf numFmtId="182" fontId="0" fillId="0" borderId="33" xfId="0" applyNumberFormat="1" applyBorder="1" applyAlignment="1">
      <alignment vertical="center"/>
    </xf>
    <xf numFmtId="0" fontId="90" fillId="0" borderId="0" xfId="20" applyNumberFormat="1" applyFont="1" applyFill="1" applyAlignment="1" applyProtection="1">
      <alignment horizontal="center" vertical="top"/>
    </xf>
    <xf numFmtId="0" fontId="90" fillId="0" borderId="0" xfId="20" applyNumberFormat="1" applyFont="1" applyFill="1" applyAlignment="1" applyProtection="1">
      <alignment horizontal="left" vertical="top" indent="1"/>
    </xf>
    <xf numFmtId="0" fontId="90" fillId="0" borderId="0" xfId="20" applyNumberFormat="1" applyFont="1" applyFill="1" applyAlignment="1" applyProtection="1">
      <alignment horizontal="right" vertical="top"/>
    </xf>
    <xf numFmtId="0" fontId="89" fillId="0" borderId="1" xfId="20" applyNumberFormat="1" applyFont="1" applyFill="1" applyBorder="1" applyAlignment="1">
      <alignment horizontal="center" vertical="center"/>
    </xf>
    <xf numFmtId="0" fontId="54" fillId="0" borderId="1" xfId="20" applyNumberFormat="1" applyFont="1" applyBorder="1" applyAlignment="1">
      <alignment horizontal="center" vertical="center"/>
    </xf>
    <xf numFmtId="0" fontId="89" fillId="0" borderId="1" xfId="20" applyNumberFormat="1" applyFont="1" applyFill="1" applyBorder="1" applyAlignment="1">
      <alignment vertical="center"/>
    </xf>
    <xf numFmtId="0" fontId="20" fillId="0" borderId="1" xfId="20" applyNumberFormat="1" applyBorder="1" applyAlignment="1">
      <alignment vertical="center"/>
    </xf>
    <xf numFmtId="0" fontId="92" fillId="0" borderId="0" xfId="9205" applyNumberFormat="1" applyFont="1" applyFill="1" applyBorder="1" applyAlignment="1">
      <alignment horizontal="center" vertical="center"/>
    </xf>
    <xf numFmtId="0" fontId="85" fillId="0" borderId="33" xfId="9202" applyNumberFormat="1" applyFont="1" applyFill="1" applyBorder="1" applyAlignment="1">
      <alignment horizontal="center" vertical="center"/>
    </xf>
    <xf numFmtId="0" fontId="86" fillId="0" borderId="33" xfId="9202" applyNumberFormat="1" applyFont="1" applyFill="1" applyBorder="1" applyAlignment="1"/>
    <xf numFmtId="0" fontId="89" fillId="0" borderId="31" xfId="9202" applyNumberFormat="1" applyFont="1" applyFill="1" applyBorder="1" applyAlignment="1">
      <alignment horizontal="center" vertical="center"/>
    </xf>
    <xf numFmtId="0" fontId="89" fillId="0" borderId="9" xfId="9202" applyNumberFormat="1" applyFont="1" applyFill="1" applyBorder="1" applyAlignment="1">
      <alignment horizontal="center" vertical="center"/>
    </xf>
    <xf numFmtId="0" fontId="89" fillId="0" borderId="5" xfId="9202" applyNumberFormat="1" applyFont="1" applyFill="1" applyBorder="1" applyAlignment="1">
      <alignment horizontal="center" vertical="center"/>
    </xf>
    <xf numFmtId="0" fontId="89" fillId="0" borderId="31" xfId="9202" applyNumberFormat="1" applyFont="1" applyFill="1" applyBorder="1" applyAlignment="1">
      <alignment horizontal="left" vertical="center"/>
    </xf>
    <xf numFmtId="0" fontId="89" fillId="0" borderId="9" xfId="9202" applyNumberFormat="1" applyFont="1" applyFill="1" applyBorder="1" applyAlignment="1">
      <alignment horizontal="left" vertical="center"/>
    </xf>
    <xf numFmtId="0" fontId="89" fillId="0" borderId="5" xfId="9202" applyNumberFormat="1" applyFont="1" applyFill="1" applyBorder="1" applyAlignment="1">
      <alignment horizontal="left" vertical="center"/>
    </xf>
    <xf numFmtId="0" fontId="79" fillId="0" borderId="33" xfId="9204" applyNumberFormat="1" applyFont="1" applyBorder="1" applyAlignment="1">
      <alignment horizontal="center" vertical="center"/>
    </xf>
    <xf numFmtId="0" fontId="79" fillId="4" borderId="33" xfId="9203" applyNumberFormat="1" applyFont="1" applyFill="1" applyBorder="1" applyAlignment="1">
      <alignment horizontal="center" vertical="center"/>
    </xf>
    <xf numFmtId="0" fontId="95" fillId="4" borderId="34" xfId="9206" applyNumberFormat="1" applyFont="1" applyFill="1" applyBorder="1" applyAlignment="1">
      <alignment horizontal="center" vertical="center" wrapText="1"/>
    </xf>
    <xf numFmtId="0" fontId="95" fillId="4" borderId="34" xfId="0" applyNumberFormat="1" applyFont="1" applyFill="1" applyBorder="1" applyAlignment="1">
      <alignment horizontal="center" vertical="center" wrapText="1"/>
    </xf>
    <xf numFmtId="182" fontId="94" fillId="4" borderId="2" xfId="4511" applyNumberFormat="1" applyFont="1" applyFill="1" applyBorder="1" applyAlignment="1">
      <alignment horizontal="center" vertical="center"/>
    </xf>
    <xf numFmtId="0" fontId="5" fillId="4" borderId="34" xfId="0" applyNumberFormat="1" applyFont="1" applyFill="1" applyBorder="1" applyAlignment="1">
      <alignment horizontal="center" vertical="center"/>
    </xf>
    <xf numFmtId="0" fontId="10" fillId="4" borderId="0" xfId="0" applyNumberFormat="1" applyFont="1" applyFill="1" applyBorder="1" applyAlignment="1">
      <alignment horizontal="center" vertical="center"/>
    </xf>
    <xf numFmtId="0" fontId="5" fillId="3" borderId="34" xfId="0" applyNumberFormat="1" applyFont="1" applyFill="1" applyBorder="1" applyAlignment="1">
      <alignment horizontal="center" vertical="center"/>
    </xf>
    <xf numFmtId="0" fontId="95" fillId="3" borderId="34" xfId="0" applyNumberFormat="1" applyFont="1" applyFill="1" applyBorder="1" applyAlignment="1">
      <alignment horizontal="center" vertical="center" wrapText="1"/>
    </xf>
    <xf numFmtId="0" fontId="100" fillId="4" borderId="0" xfId="4430" applyNumberFormat="1" applyFont="1" applyFill="1" applyAlignment="1">
      <alignment horizontal="center" vertical="center"/>
    </xf>
    <xf numFmtId="0" fontId="95" fillId="4" borderId="34" xfId="4430" applyNumberFormat="1" applyFont="1" applyFill="1" applyBorder="1" applyAlignment="1">
      <alignment horizontal="center" vertical="center"/>
    </xf>
    <xf numFmtId="0" fontId="54" fillId="4" borderId="6" xfId="0" applyNumberFormat="1" applyFont="1" applyFill="1" applyBorder="1" applyAlignment="1">
      <alignment horizontal="center" vertical="center" wrapText="1"/>
    </xf>
    <xf numFmtId="0" fontId="54" fillId="4" borderId="5" xfId="0" applyNumberFormat="1" applyFont="1" applyFill="1" applyBorder="1" applyAlignment="1">
      <alignment horizontal="center" vertical="center" wrapText="1"/>
    </xf>
    <xf numFmtId="176" fontId="54" fillId="4" borderId="6" xfId="0" applyNumberFormat="1" applyFont="1" applyFill="1" applyBorder="1" applyAlignment="1">
      <alignment horizontal="center" vertical="center"/>
    </xf>
    <xf numFmtId="176" fontId="54" fillId="4" borderId="5" xfId="0" applyNumberFormat="1" applyFont="1" applyFill="1" applyBorder="1" applyAlignment="1">
      <alignment horizontal="center" vertical="center"/>
    </xf>
    <xf numFmtId="179" fontId="2" fillId="4" borderId="6" xfId="8909" applyNumberFormat="1" applyFont="1" applyFill="1" applyBorder="1" applyAlignment="1">
      <alignment horizontal="center" vertical="center" wrapText="1"/>
    </xf>
    <xf numFmtId="179" fontId="2" fillId="4" borderId="5" xfId="8909" applyNumberFormat="1" applyFont="1" applyFill="1" applyBorder="1" applyAlignment="1">
      <alignment horizontal="center" vertical="center" wrapText="1"/>
    </xf>
    <xf numFmtId="0" fontId="35" fillId="4" borderId="34" xfId="4430" applyNumberFormat="1" applyFont="1" applyFill="1" applyBorder="1" applyAlignment="1">
      <alignment horizontal="center" vertical="center"/>
    </xf>
    <xf numFmtId="0" fontId="35" fillId="4" borderId="8" xfId="4430" applyNumberFormat="1" applyFont="1" applyFill="1" applyBorder="1" applyAlignment="1">
      <alignment horizontal="center" vertical="center"/>
    </xf>
    <xf numFmtId="0" fontId="35" fillId="4" borderId="10" xfId="4430" applyNumberFormat="1" applyFont="1" applyFill="1" applyBorder="1" applyAlignment="1">
      <alignment horizontal="center" vertical="center"/>
    </xf>
    <xf numFmtId="0" fontId="35" fillId="4" borderId="7" xfId="4430" applyNumberFormat="1" applyFont="1" applyFill="1" applyBorder="1" applyAlignment="1">
      <alignment horizontal="center" vertical="center"/>
    </xf>
  </cellXfs>
  <cellStyles count="9219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3" xfId="4299"/>
    <cellStyle name="常规 101" xfId="4"/>
    <cellStyle name="常规 101 2" xfId="9"/>
    <cellStyle name="常规 101 2 2" xfId="4303"/>
    <cellStyle name="常规 101 2 3" xfId="4302"/>
    <cellStyle name="常规 101 3" xfId="4304"/>
    <cellStyle name="常规 101 4" xfId="4301"/>
    <cellStyle name="常规 102" xfId="14"/>
    <cellStyle name="常规 102 2" xfId="4306"/>
    <cellStyle name="常规 102 3" xfId="4305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9" xfId="8883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2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1" xfId="8974"/>
    <cellStyle name="常规 2 22" xfId="8997"/>
    <cellStyle name="常规 2 23" xfId="9171"/>
    <cellStyle name="常规 2 24" xfId="9208"/>
    <cellStyle name="常规 2 25" xfId="9215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1"/>
    <cellStyle name="常规 294 3" xfId="9216"/>
    <cellStyle name="常规 295" xfId="9202"/>
    <cellStyle name="常规 296" xfId="9204"/>
    <cellStyle name="常规 297" xfId="9203"/>
    <cellStyle name="常规 298" xfId="9214"/>
    <cellStyle name="常规 299" xfId="9218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5" xfId="8896"/>
    <cellStyle name="常规 3 16" xfId="8961"/>
    <cellStyle name="常规 3 17" xfId="8979"/>
    <cellStyle name="常规 3 18" xfId="8998"/>
    <cellStyle name="常规 3 19" xfId="9209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3" xfId="8906"/>
    <cellStyle name="常规 3 2 14" xfId="8980"/>
    <cellStyle name="常规 3 2 15" xfId="9189"/>
    <cellStyle name="常规 3 2 16" xfId="4691"/>
    <cellStyle name="常规 3 2 17" xfId="9213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7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5" xfId="8889"/>
    <cellStyle name="常规 4 16" xfId="8981"/>
    <cellStyle name="常规 4 17" xfId="9172"/>
    <cellStyle name="常规 4 18" xfId="9207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4" xfId="9210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206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29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29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29" t="s">
        <v>545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546</v>
      </c>
      <c r="F2" s="147" t="s">
        <v>547</v>
      </c>
      <c r="G2" s="147" t="s">
        <v>548</v>
      </c>
      <c r="H2" s="147" t="s">
        <v>549</v>
      </c>
      <c r="I2" s="147" t="s">
        <v>550</v>
      </c>
      <c r="J2" s="147" t="s">
        <v>551</v>
      </c>
      <c r="K2" s="147" t="s">
        <v>552</v>
      </c>
      <c r="L2" s="147" t="s">
        <v>553</v>
      </c>
      <c r="M2" s="147" t="s">
        <v>554</v>
      </c>
      <c r="N2" s="147" t="s">
        <v>555</v>
      </c>
      <c r="O2" s="147" t="s">
        <v>556</v>
      </c>
      <c r="P2" s="147" t="s">
        <v>557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558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559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560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561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562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563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564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565</v>
      </c>
      <c r="C63" s="150" t="s">
        <v>566</v>
      </c>
      <c r="D63" s="164" t="s">
        <v>567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568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569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570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29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535</v>
      </c>
      <c r="F2" s="32" t="s">
        <v>536</v>
      </c>
      <c r="G2" s="32" t="s">
        <v>537</v>
      </c>
      <c r="H2" s="32" t="s">
        <v>538</v>
      </c>
      <c r="I2" s="32" t="s">
        <v>539</v>
      </c>
      <c r="J2" s="32" t="s">
        <v>540</v>
      </c>
      <c r="K2" s="32" t="s">
        <v>541</v>
      </c>
      <c r="L2" s="32" t="s">
        <v>542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543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544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29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520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521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522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29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571</v>
      </c>
      <c r="P2" s="32" t="s">
        <v>571</v>
      </c>
      <c r="Q2" s="32" t="s">
        <v>571</v>
      </c>
      <c r="R2" s="32" t="s">
        <v>571</v>
      </c>
      <c r="S2" s="32" t="s">
        <v>571</v>
      </c>
      <c r="T2" s="32" t="s">
        <v>571</v>
      </c>
      <c r="U2" s="32" t="s">
        <v>571</v>
      </c>
      <c r="V2" s="32" t="s">
        <v>571</v>
      </c>
      <c r="W2" s="32" t="s">
        <v>25</v>
      </c>
      <c r="X2" s="176" t="s">
        <v>572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573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4" sqref="F4"/>
    </sheetView>
  </sheetViews>
  <sheetFormatPr defaultColWidth="9" defaultRowHeight="13.5"/>
  <cols>
    <col min="1" max="1" width="6.625" style="186" customWidth="1"/>
    <col min="2" max="2" width="23.625" style="235" customWidth="1"/>
    <col min="3" max="3" width="18.625" style="186" customWidth="1"/>
    <col min="4" max="4" width="16.375" style="186" customWidth="1"/>
    <col min="5" max="5" width="25.625" style="186" customWidth="1"/>
    <col min="6" max="6" width="20.5" style="186" bestFit="1" customWidth="1"/>
    <col min="7" max="7" width="18.625" style="186" hidden="1" customWidth="1"/>
    <col min="8" max="8" width="18.375" style="186" bestFit="1" customWidth="1"/>
    <col min="9" max="9" width="14.375" style="186" hidden="1" customWidth="1"/>
    <col min="10" max="10" width="14.25" style="186" hidden="1" customWidth="1"/>
    <col min="11" max="254" width="9" style="186"/>
    <col min="255" max="255" width="6.625" style="186" customWidth="1"/>
    <col min="256" max="257" width="21.625" style="186" customWidth="1"/>
    <col min="258" max="258" width="16.125" style="186" bestFit="1" customWidth="1"/>
    <col min="259" max="259" width="13.875" style="186" bestFit="1" customWidth="1"/>
    <col min="260" max="260" width="17.25" style="186" bestFit="1" customWidth="1"/>
    <col min="261" max="262" width="20.5" style="186" bestFit="1" customWidth="1"/>
    <col min="263" max="263" width="0" style="186" hidden="1" customWidth="1"/>
    <col min="264" max="264" width="18.375" style="186" bestFit="1" customWidth="1"/>
    <col min="265" max="266" width="0" style="186" hidden="1" customWidth="1"/>
    <col min="267" max="510" width="9" style="186"/>
    <col min="511" max="511" width="6.625" style="186" customWidth="1"/>
    <col min="512" max="513" width="21.625" style="186" customWidth="1"/>
    <col min="514" max="514" width="16.125" style="186" bestFit="1" customWidth="1"/>
    <col min="515" max="515" width="13.875" style="186" bestFit="1" customWidth="1"/>
    <col min="516" max="516" width="17.25" style="186" bestFit="1" customWidth="1"/>
    <col min="517" max="518" width="20.5" style="186" bestFit="1" customWidth="1"/>
    <col min="519" max="519" width="0" style="186" hidden="1" customWidth="1"/>
    <col min="520" max="520" width="18.375" style="186" bestFit="1" customWidth="1"/>
    <col min="521" max="522" width="0" style="186" hidden="1" customWidth="1"/>
    <col min="523" max="766" width="9" style="186"/>
    <col min="767" max="767" width="6.625" style="186" customWidth="1"/>
    <col min="768" max="769" width="21.625" style="186" customWidth="1"/>
    <col min="770" max="770" width="16.125" style="186" bestFit="1" customWidth="1"/>
    <col min="771" max="771" width="13.875" style="186" bestFit="1" customWidth="1"/>
    <col min="772" max="772" width="17.25" style="186" bestFit="1" customWidth="1"/>
    <col min="773" max="774" width="20.5" style="186" bestFit="1" customWidth="1"/>
    <col min="775" max="775" width="0" style="186" hidden="1" customWidth="1"/>
    <col min="776" max="776" width="18.375" style="186" bestFit="1" customWidth="1"/>
    <col min="777" max="778" width="0" style="186" hidden="1" customWidth="1"/>
    <col min="779" max="1022" width="9" style="186"/>
    <col min="1023" max="1023" width="6.625" style="186" customWidth="1"/>
    <col min="1024" max="1025" width="21.625" style="186" customWidth="1"/>
    <col min="1026" max="1026" width="16.125" style="186" bestFit="1" customWidth="1"/>
    <col min="1027" max="1027" width="13.875" style="186" bestFit="1" customWidth="1"/>
    <col min="1028" max="1028" width="17.25" style="186" bestFit="1" customWidth="1"/>
    <col min="1029" max="1030" width="20.5" style="186" bestFit="1" customWidth="1"/>
    <col min="1031" max="1031" width="0" style="186" hidden="1" customWidth="1"/>
    <col min="1032" max="1032" width="18.375" style="186" bestFit="1" customWidth="1"/>
    <col min="1033" max="1034" width="0" style="186" hidden="1" customWidth="1"/>
    <col min="1035" max="1278" width="9" style="186"/>
    <col min="1279" max="1279" width="6.625" style="186" customWidth="1"/>
    <col min="1280" max="1281" width="21.625" style="186" customWidth="1"/>
    <col min="1282" max="1282" width="16.125" style="186" bestFit="1" customWidth="1"/>
    <col min="1283" max="1283" width="13.875" style="186" bestFit="1" customWidth="1"/>
    <col min="1284" max="1284" width="17.25" style="186" bestFit="1" customWidth="1"/>
    <col min="1285" max="1286" width="20.5" style="186" bestFit="1" customWidth="1"/>
    <col min="1287" max="1287" width="0" style="186" hidden="1" customWidth="1"/>
    <col min="1288" max="1288" width="18.375" style="186" bestFit="1" customWidth="1"/>
    <col min="1289" max="1290" width="0" style="186" hidden="1" customWidth="1"/>
    <col min="1291" max="1534" width="9" style="186"/>
    <col min="1535" max="1535" width="6.625" style="186" customWidth="1"/>
    <col min="1536" max="1537" width="21.625" style="186" customWidth="1"/>
    <col min="1538" max="1538" width="16.125" style="186" bestFit="1" customWidth="1"/>
    <col min="1539" max="1539" width="13.875" style="186" bestFit="1" customWidth="1"/>
    <col min="1540" max="1540" width="17.25" style="186" bestFit="1" customWidth="1"/>
    <col min="1541" max="1542" width="20.5" style="186" bestFit="1" customWidth="1"/>
    <col min="1543" max="1543" width="0" style="186" hidden="1" customWidth="1"/>
    <col min="1544" max="1544" width="18.375" style="186" bestFit="1" customWidth="1"/>
    <col min="1545" max="1546" width="0" style="186" hidden="1" customWidth="1"/>
    <col min="1547" max="1790" width="9" style="186"/>
    <col min="1791" max="1791" width="6.625" style="186" customWidth="1"/>
    <col min="1792" max="1793" width="21.625" style="186" customWidth="1"/>
    <col min="1794" max="1794" width="16.125" style="186" bestFit="1" customWidth="1"/>
    <col min="1795" max="1795" width="13.875" style="186" bestFit="1" customWidth="1"/>
    <col min="1796" max="1796" width="17.25" style="186" bestFit="1" customWidth="1"/>
    <col min="1797" max="1798" width="20.5" style="186" bestFit="1" customWidth="1"/>
    <col min="1799" max="1799" width="0" style="186" hidden="1" customWidth="1"/>
    <col min="1800" max="1800" width="18.375" style="186" bestFit="1" customWidth="1"/>
    <col min="1801" max="1802" width="0" style="186" hidden="1" customWidth="1"/>
    <col min="1803" max="2046" width="9" style="186"/>
    <col min="2047" max="2047" width="6.625" style="186" customWidth="1"/>
    <col min="2048" max="2049" width="21.625" style="186" customWidth="1"/>
    <col min="2050" max="2050" width="16.125" style="186" bestFit="1" customWidth="1"/>
    <col min="2051" max="2051" width="13.875" style="186" bestFit="1" customWidth="1"/>
    <col min="2052" max="2052" width="17.25" style="186" bestFit="1" customWidth="1"/>
    <col min="2053" max="2054" width="20.5" style="186" bestFit="1" customWidth="1"/>
    <col min="2055" max="2055" width="0" style="186" hidden="1" customWidth="1"/>
    <col min="2056" max="2056" width="18.375" style="186" bestFit="1" customWidth="1"/>
    <col min="2057" max="2058" width="0" style="186" hidden="1" customWidth="1"/>
    <col min="2059" max="2302" width="9" style="186"/>
    <col min="2303" max="2303" width="6.625" style="186" customWidth="1"/>
    <col min="2304" max="2305" width="21.625" style="186" customWidth="1"/>
    <col min="2306" max="2306" width="16.125" style="186" bestFit="1" customWidth="1"/>
    <col min="2307" max="2307" width="13.875" style="186" bestFit="1" customWidth="1"/>
    <col min="2308" max="2308" width="17.25" style="186" bestFit="1" customWidth="1"/>
    <col min="2309" max="2310" width="20.5" style="186" bestFit="1" customWidth="1"/>
    <col min="2311" max="2311" width="0" style="186" hidden="1" customWidth="1"/>
    <col min="2312" max="2312" width="18.375" style="186" bestFit="1" customWidth="1"/>
    <col min="2313" max="2314" width="0" style="186" hidden="1" customWidth="1"/>
    <col min="2315" max="2558" width="9" style="186"/>
    <col min="2559" max="2559" width="6.625" style="186" customWidth="1"/>
    <col min="2560" max="2561" width="21.625" style="186" customWidth="1"/>
    <col min="2562" max="2562" width="16.125" style="186" bestFit="1" customWidth="1"/>
    <col min="2563" max="2563" width="13.875" style="186" bestFit="1" customWidth="1"/>
    <col min="2564" max="2564" width="17.25" style="186" bestFit="1" customWidth="1"/>
    <col min="2565" max="2566" width="20.5" style="186" bestFit="1" customWidth="1"/>
    <col min="2567" max="2567" width="0" style="186" hidden="1" customWidth="1"/>
    <col min="2568" max="2568" width="18.375" style="186" bestFit="1" customWidth="1"/>
    <col min="2569" max="2570" width="0" style="186" hidden="1" customWidth="1"/>
    <col min="2571" max="2814" width="9" style="186"/>
    <col min="2815" max="2815" width="6.625" style="186" customWidth="1"/>
    <col min="2816" max="2817" width="21.625" style="186" customWidth="1"/>
    <col min="2818" max="2818" width="16.125" style="186" bestFit="1" customWidth="1"/>
    <col min="2819" max="2819" width="13.875" style="186" bestFit="1" customWidth="1"/>
    <col min="2820" max="2820" width="17.25" style="186" bestFit="1" customWidth="1"/>
    <col min="2821" max="2822" width="20.5" style="186" bestFit="1" customWidth="1"/>
    <col min="2823" max="2823" width="0" style="186" hidden="1" customWidth="1"/>
    <col min="2824" max="2824" width="18.375" style="186" bestFit="1" customWidth="1"/>
    <col min="2825" max="2826" width="0" style="186" hidden="1" customWidth="1"/>
    <col min="2827" max="3070" width="9" style="186"/>
    <col min="3071" max="3071" width="6.625" style="186" customWidth="1"/>
    <col min="3072" max="3073" width="21.625" style="186" customWidth="1"/>
    <col min="3074" max="3074" width="16.125" style="186" bestFit="1" customWidth="1"/>
    <col min="3075" max="3075" width="13.875" style="186" bestFit="1" customWidth="1"/>
    <col min="3076" max="3076" width="17.25" style="186" bestFit="1" customWidth="1"/>
    <col min="3077" max="3078" width="20.5" style="186" bestFit="1" customWidth="1"/>
    <col min="3079" max="3079" width="0" style="186" hidden="1" customWidth="1"/>
    <col min="3080" max="3080" width="18.375" style="186" bestFit="1" customWidth="1"/>
    <col min="3081" max="3082" width="0" style="186" hidden="1" customWidth="1"/>
    <col min="3083" max="3326" width="9" style="186"/>
    <col min="3327" max="3327" width="6.625" style="186" customWidth="1"/>
    <col min="3328" max="3329" width="21.625" style="186" customWidth="1"/>
    <col min="3330" max="3330" width="16.125" style="186" bestFit="1" customWidth="1"/>
    <col min="3331" max="3331" width="13.875" style="186" bestFit="1" customWidth="1"/>
    <col min="3332" max="3332" width="17.25" style="186" bestFit="1" customWidth="1"/>
    <col min="3333" max="3334" width="20.5" style="186" bestFit="1" customWidth="1"/>
    <col min="3335" max="3335" width="0" style="186" hidden="1" customWidth="1"/>
    <col min="3336" max="3336" width="18.375" style="186" bestFit="1" customWidth="1"/>
    <col min="3337" max="3338" width="0" style="186" hidden="1" customWidth="1"/>
    <col min="3339" max="3582" width="9" style="186"/>
    <col min="3583" max="3583" width="6.625" style="186" customWidth="1"/>
    <col min="3584" max="3585" width="21.625" style="186" customWidth="1"/>
    <col min="3586" max="3586" width="16.125" style="186" bestFit="1" customWidth="1"/>
    <col min="3587" max="3587" width="13.875" style="186" bestFit="1" customWidth="1"/>
    <col min="3588" max="3588" width="17.25" style="186" bestFit="1" customWidth="1"/>
    <col min="3589" max="3590" width="20.5" style="186" bestFit="1" customWidth="1"/>
    <col min="3591" max="3591" width="0" style="186" hidden="1" customWidth="1"/>
    <col min="3592" max="3592" width="18.375" style="186" bestFit="1" customWidth="1"/>
    <col min="3593" max="3594" width="0" style="186" hidden="1" customWidth="1"/>
    <col min="3595" max="3838" width="9" style="186"/>
    <col min="3839" max="3839" width="6.625" style="186" customWidth="1"/>
    <col min="3840" max="3841" width="21.625" style="186" customWidth="1"/>
    <col min="3842" max="3842" width="16.125" style="186" bestFit="1" customWidth="1"/>
    <col min="3843" max="3843" width="13.875" style="186" bestFit="1" customWidth="1"/>
    <col min="3844" max="3844" width="17.25" style="186" bestFit="1" customWidth="1"/>
    <col min="3845" max="3846" width="20.5" style="186" bestFit="1" customWidth="1"/>
    <col min="3847" max="3847" width="0" style="186" hidden="1" customWidth="1"/>
    <col min="3848" max="3848" width="18.375" style="186" bestFit="1" customWidth="1"/>
    <col min="3849" max="3850" width="0" style="186" hidden="1" customWidth="1"/>
    <col min="3851" max="4094" width="9" style="186"/>
    <col min="4095" max="4095" width="6.625" style="186" customWidth="1"/>
    <col min="4096" max="4097" width="21.625" style="186" customWidth="1"/>
    <col min="4098" max="4098" width="16.125" style="186" bestFit="1" customWidth="1"/>
    <col min="4099" max="4099" width="13.875" style="186" bestFit="1" customWidth="1"/>
    <col min="4100" max="4100" width="17.25" style="186" bestFit="1" customWidth="1"/>
    <col min="4101" max="4102" width="20.5" style="186" bestFit="1" customWidth="1"/>
    <col min="4103" max="4103" width="0" style="186" hidden="1" customWidth="1"/>
    <col min="4104" max="4104" width="18.375" style="186" bestFit="1" customWidth="1"/>
    <col min="4105" max="4106" width="0" style="186" hidden="1" customWidth="1"/>
    <col min="4107" max="4350" width="9" style="186"/>
    <col min="4351" max="4351" width="6.625" style="186" customWidth="1"/>
    <col min="4352" max="4353" width="21.625" style="186" customWidth="1"/>
    <col min="4354" max="4354" width="16.125" style="186" bestFit="1" customWidth="1"/>
    <col min="4355" max="4355" width="13.875" style="186" bestFit="1" customWidth="1"/>
    <col min="4356" max="4356" width="17.25" style="186" bestFit="1" customWidth="1"/>
    <col min="4357" max="4358" width="20.5" style="186" bestFit="1" customWidth="1"/>
    <col min="4359" max="4359" width="0" style="186" hidden="1" customWidth="1"/>
    <col min="4360" max="4360" width="18.375" style="186" bestFit="1" customWidth="1"/>
    <col min="4361" max="4362" width="0" style="186" hidden="1" customWidth="1"/>
    <col min="4363" max="4606" width="9" style="186"/>
    <col min="4607" max="4607" width="6.625" style="186" customWidth="1"/>
    <col min="4608" max="4609" width="21.625" style="186" customWidth="1"/>
    <col min="4610" max="4610" width="16.125" style="186" bestFit="1" customWidth="1"/>
    <col min="4611" max="4611" width="13.875" style="186" bestFit="1" customWidth="1"/>
    <col min="4612" max="4612" width="17.25" style="186" bestFit="1" customWidth="1"/>
    <col min="4613" max="4614" width="20.5" style="186" bestFit="1" customWidth="1"/>
    <col min="4615" max="4615" width="0" style="186" hidden="1" customWidth="1"/>
    <col min="4616" max="4616" width="18.375" style="186" bestFit="1" customWidth="1"/>
    <col min="4617" max="4618" width="0" style="186" hidden="1" customWidth="1"/>
    <col min="4619" max="4862" width="9" style="186"/>
    <col min="4863" max="4863" width="6.625" style="186" customWidth="1"/>
    <col min="4864" max="4865" width="21.625" style="186" customWidth="1"/>
    <col min="4866" max="4866" width="16.125" style="186" bestFit="1" customWidth="1"/>
    <col min="4867" max="4867" width="13.875" style="186" bestFit="1" customWidth="1"/>
    <col min="4868" max="4868" width="17.25" style="186" bestFit="1" customWidth="1"/>
    <col min="4869" max="4870" width="20.5" style="186" bestFit="1" customWidth="1"/>
    <col min="4871" max="4871" width="0" style="186" hidden="1" customWidth="1"/>
    <col min="4872" max="4872" width="18.375" style="186" bestFit="1" customWidth="1"/>
    <col min="4873" max="4874" width="0" style="186" hidden="1" customWidth="1"/>
    <col min="4875" max="5118" width="9" style="186"/>
    <col min="5119" max="5119" width="6.625" style="186" customWidth="1"/>
    <col min="5120" max="5121" width="21.625" style="186" customWidth="1"/>
    <col min="5122" max="5122" width="16.125" style="186" bestFit="1" customWidth="1"/>
    <col min="5123" max="5123" width="13.875" style="186" bestFit="1" customWidth="1"/>
    <col min="5124" max="5124" width="17.25" style="186" bestFit="1" customWidth="1"/>
    <col min="5125" max="5126" width="20.5" style="186" bestFit="1" customWidth="1"/>
    <col min="5127" max="5127" width="0" style="186" hidden="1" customWidth="1"/>
    <col min="5128" max="5128" width="18.375" style="186" bestFit="1" customWidth="1"/>
    <col min="5129" max="5130" width="0" style="186" hidden="1" customWidth="1"/>
    <col min="5131" max="5374" width="9" style="186"/>
    <col min="5375" max="5375" width="6.625" style="186" customWidth="1"/>
    <col min="5376" max="5377" width="21.625" style="186" customWidth="1"/>
    <col min="5378" max="5378" width="16.125" style="186" bestFit="1" customWidth="1"/>
    <col min="5379" max="5379" width="13.875" style="186" bestFit="1" customWidth="1"/>
    <col min="5380" max="5380" width="17.25" style="186" bestFit="1" customWidth="1"/>
    <col min="5381" max="5382" width="20.5" style="186" bestFit="1" customWidth="1"/>
    <col min="5383" max="5383" width="0" style="186" hidden="1" customWidth="1"/>
    <col min="5384" max="5384" width="18.375" style="186" bestFit="1" customWidth="1"/>
    <col min="5385" max="5386" width="0" style="186" hidden="1" customWidth="1"/>
    <col min="5387" max="5630" width="9" style="186"/>
    <col min="5631" max="5631" width="6.625" style="186" customWidth="1"/>
    <col min="5632" max="5633" width="21.625" style="186" customWidth="1"/>
    <col min="5634" max="5634" width="16.125" style="186" bestFit="1" customWidth="1"/>
    <col min="5635" max="5635" width="13.875" style="186" bestFit="1" customWidth="1"/>
    <col min="5636" max="5636" width="17.25" style="186" bestFit="1" customWidth="1"/>
    <col min="5637" max="5638" width="20.5" style="186" bestFit="1" customWidth="1"/>
    <col min="5639" max="5639" width="0" style="186" hidden="1" customWidth="1"/>
    <col min="5640" max="5640" width="18.375" style="186" bestFit="1" customWidth="1"/>
    <col min="5641" max="5642" width="0" style="186" hidden="1" customWidth="1"/>
    <col min="5643" max="5886" width="9" style="186"/>
    <col min="5887" max="5887" width="6.625" style="186" customWidth="1"/>
    <col min="5888" max="5889" width="21.625" style="186" customWidth="1"/>
    <col min="5890" max="5890" width="16.125" style="186" bestFit="1" customWidth="1"/>
    <col min="5891" max="5891" width="13.875" style="186" bestFit="1" customWidth="1"/>
    <col min="5892" max="5892" width="17.25" style="186" bestFit="1" customWidth="1"/>
    <col min="5893" max="5894" width="20.5" style="186" bestFit="1" customWidth="1"/>
    <col min="5895" max="5895" width="0" style="186" hidden="1" customWidth="1"/>
    <col min="5896" max="5896" width="18.375" style="186" bestFit="1" customWidth="1"/>
    <col min="5897" max="5898" width="0" style="186" hidden="1" customWidth="1"/>
    <col min="5899" max="6142" width="9" style="186"/>
    <col min="6143" max="6143" width="6.625" style="186" customWidth="1"/>
    <col min="6144" max="6145" width="21.625" style="186" customWidth="1"/>
    <col min="6146" max="6146" width="16.125" style="186" bestFit="1" customWidth="1"/>
    <col min="6147" max="6147" width="13.875" style="186" bestFit="1" customWidth="1"/>
    <col min="6148" max="6148" width="17.25" style="186" bestFit="1" customWidth="1"/>
    <col min="6149" max="6150" width="20.5" style="186" bestFit="1" customWidth="1"/>
    <col min="6151" max="6151" width="0" style="186" hidden="1" customWidth="1"/>
    <col min="6152" max="6152" width="18.375" style="186" bestFit="1" customWidth="1"/>
    <col min="6153" max="6154" width="0" style="186" hidden="1" customWidth="1"/>
    <col min="6155" max="6398" width="9" style="186"/>
    <col min="6399" max="6399" width="6.625" style="186" customWidth="1"/>
    <col min="6400" max="6401" width="21.625" style="186" customWidth="1"/>
    <col min="6402" max="6402" width="16.125" style="186" bestFit="1" customWidth="1"/>
    <col min="6403" max="6403" width="13.875" style="186" bestFit="1" customWidth="1"/>
    <col min="6404" max="6404" width="17.25" style="186" bestFit="1" customWidth="1"/>
    <col min="6405" max="6406" width="20.5" style="186" bestFit="1" customWidth="1"/>
    <col min="6407" max="6407" width="0" style="186" hidden="1" customWidth="1"/>
    <col min="6408" max="6408" width="18.375" style="186" bestFit="1" customWidth="1"/>
    <col min="6409" max="6410" width="0" style="186" hidden="1" customWidth="1"/>
    <col min="6411" max="6654" width="9" style="186"/>
    <col min="6655" max="6655" width="6.625" style="186" customWidth="1"/>
    <col min="6656" max="6657" width="21.625" style="186" customWidth="1"/>
    <col min="6658" max="6658" width="16.125" style="186" bestFit="1" customWidth="1"/>
    <col min="6659" max="6659" width="13.875" style="186" bestFit="1" customWidth="1"/>
    <col min="6660" max="6660" width="17.25" style="186" bestFit="1" customWidth="1"/>
    <col min="6661" max="6662" width="20.5" style="186" bestFit="1" customWidth="1"/>
    <col min="6663" max="6663" width="0" style="186" hidden="1" customWidth="1"/>
    <col min="6664" max="6664" width="18.375" style="186" bestFit="1" customWidth="1"/>
    <col min="6665" max="6666" width="0" style="186" hidden="1" customWidth="1"/>
    <col min="6667" max="6910" width="9" style="186"/>
    <col min="6911" max="6911" width="6.625" style="186" customWidth="1"/>
    <col min="6912" max="6913" width="21.625" style="186" customWidth="1"/>
    <col min="6914" max="6914" width="16.125" style="186" bestFit="1" customWidth="1"/>
    <col min="6915" max="6915" width="13.875" style="186" bestFit="1" customWidth="1"/>
    <col min="6916" max="6916" width="17.25" style="186" bestFit="1" customWidth="1"/>
    <col min="6917" max="6918" width="20.5" style="186" bestFit="1" customWidth="1"/>
    <col min="6919" max="6919" width="0" style="186" hidden="1" customWidth="1"/>
    <col min="6920" max="6920" width="18.375" style="186" bestFit="1" customWidth="1"/>
    <col min="6921" max="6922" width="0" style="186" hidden="1" customWidth="1"/>
    <col min="6923" max="7166" width="9" style="186"/>
    <col min="7167" max="7167" width="6.625" style="186" customWidth="1"/>
    <col min="7168" max="7169" width="21.625" style="186" customWidth="1"/>
    <col min="7170" max="7170" width="16.125" style="186" bestFit="1" customWidth="1"/>
    <col min="7171" max="7171" width="13.875" style="186" bestFit="1" customWidth="1"/>
    <col min="7172" max="7172" width="17.25" style="186" bestFit="1" customWidth="1"/>
    <col min="7173" max="7174" width="20.5" style="186" bestFit="1" customWidth="1"/>
    <col min="7175" max="7175" width="0" style="186" hidden="1" customWidth="1"/>
    <col min="7176" max="7176" width="18.375" style="186" bestFit="1" customWidth="1"/>
    <col min="7177" max="7178" width="0" style="186" hidden="1" customWidth="1"/>
    <col min="7179" max="7422" width="9" style="186"/>
    <col min="7423" max="7423" width="6.625" style="186" customWidth="1"/>
    <col min="7424" max="7425" width="21.625" style="186" customWidth="1"/>
    <col min="7426" max="7426" width="16.125" style="186" bestFit="1" customWidth="1"/>
    <col min="7427" max="7427" width="13.875" style="186" bestFit="1" customWidth="1"/>
    <col min="7428" max="7428" width="17.25" style="186" bestFit="1" customWidth="1"/>
    <col min="7429" max="7430" width="20.5" style="186" bestFit="1" customWidth="1"/>
    <col min="7431" max="7431" width="0" style="186" hidden="1" customWidth="1"/>
    <col min="7432" max="7432" width="18.375" style="186" bestFit="1" customWidth="1"/>
    <col min="7433" max="7434" width="0" style="186" hidden="1" customWidth="1"/>
    <col min="7435" max="7678" width="9" style="186"/>
    <col min="7679" max="7679" width="6.625" style="186" customWidth="1"/>
    <col min="7680" max="7681" width="21.625" style="186" customWidth="1"/>
    <col min="7682" max="7682" width="16.125" style="186" bestFit="1" customWidth="1"/>
    <col min="7683" max="7683" width="13.875" style="186" bestFit="1" customWidth="1"/>
    <col min="7684" max="7684" width="17.25" style="186" bestFit="1" customWidth="1"/>
    <col min="7685" max="7686" width="20.5" style="186" bestFit="1" customWidth="1"/>
    <col min="7687" max="7687" width="0" style="186" hidden="1" customWidth="1"/>
    <col min="7688" max="7688" width="18.375" style="186" bestFit="1" customWidth="1"/>
    <col min="7689" max="7690" width="0" style="186" hidden="1" customWidth="1"/>
    <col min="7691" max="7934" width="9" style="186"/>
    <col min="7935" max="7935" width="6.625" style="186" customWidth="1"/>
    <col min="7936" max="7937" width="21.625" style="186" customWidth="1"/>
    <col min="7938" max="7938" width="16.125" style="186" bestFit="1" customWidth="1"/>
    <col min="7939" max="7939" width="13.875" style="186" bestFit="1" customWidth="1"/>
    <col min="7940" max="7940" width="17.25" style="186" bestFit="1" customWidth="1"/>
    <col min="7941" max="7942" width="20.5" style="186" bestFit="1" customWidth="1"/>
    <col min="7943" max="7943" width="0" style="186" hidden="1" customWidth="1"/>
    <col min="7944" max="7944" width="18.375" style="186" bestFit="1" customWidth="1"/>
    <col min="7945" max="7946" width="0" style="186" hidden="1" customWidth="1"/>
    <col min="7947" max="8190" width="9" style="186"/>
    <col min="8191" max="8191" width="6.625" style="186" customWidth="1"/>
    <col min="8192" max="8193" width="21.625" style="186" customWidth="1"/>
    <col min="8194" max="8194" width="16.125" style="186" bestFit="1" customWidth="1"/>
    <col min="8195" max="8195" width="13.875" style="186" bestFit="1" customWidth="1"/>
    <col min="8196" max="8196" width="17.25" style="186" bestFit="1" customWidth="1"/>
    <col min="8197" max="8198" width="20.5" style="186" bestFit="1" customWidth="1"/>
    <col min="8199" max="8199" width="0" style="186" hidden="1" customWidth="1"/>
    <col min="8200" max="8200" width="18.375" style="186" bestFit="1" customWidth="1"/>
    <col min="8201" max="8202" width="0" style="186" hidden="1" customWidth="1"/>
    <col min="8203" max="8446" width="9" style="186"/>
    <col min="8447" max="8447" width="6.625" style="186" customWidth="1"/>
    <col min="8448" max="8449" width="21.625" style="186" customWidth="1"/>
    <col min="8450" max="8450" width="16.125" style="186" bestFit="1" customWidth="1"/>
    <col min="8451" max="8451" width="13.875" style="186" bestFit="1" customWidth="1"/>
    <col min="8452" max="8452" width="17.25" style="186" bestFit="1" customWidth="1"/>
    <col min="8453" max="8454" width="20.5" style="186" bestFit="1" customWidth="1"/>
    <col min="8455" max="8455" width="0" style="186" hidden="1" customWidth="1"/>
    <col min="8456" max="8456" width="18.375" style="186" bestFit="1" customWidth="1"/>
    <col min="8457" max="8458" width="0" style="186" hidden="1" customWidth="1"/>
    <col min="8459" max="8702" width="9" style="186"/>
    <col min="8703" max="8703" width="6.625" style="186" customWidth="1"/>
    <col min="8704" max="8705" width="21.625" style="186" customWidth="1"/>
    <col min="8706" max="8706" width="16.125" style="186" bestFit="1" customWidth="1"/>
    <col min="8707" max="8707" width="13.875" style="186" bestFit="1" customWidth="1"/>
    <col min="8708" max="8708" width="17.25" style="186" bestFit="1" customWidth="1"/>
    <col min="8709" max="8710" width="20.5" style="186" bestFit="1" customWidth="1"/>
    <col min="8711" max="8711" width="0" style="186" hidden="1" customWidth="1"/>
    <col min="8712" max="8712" width="18.375" style="186" bestFit="1" customWidth="1"/>
    <col min="8713" max="8714" width="0" style="186" hidden="1" customWidth="1"/>
    <col min="8715" max="8958" width="9" style="186"/>
    <col min="8959" max="8959" width="6.625" style="186" customWidth="1"/>
    <col min="8960" max="8961" width="21.625" style="186" customWidth="1"/>
    <col min="8962" max="8962" width="16.125" style="186" bestFit="1" customWidth="1"/>
    <col min="8963" max="8963" width="13.875" style="186" bestFit="1" customWidth="1"/>
    <col min="8964" max="8964" width="17.25" style="186" bestFit="1" customWidth="1"/>
    <col min="8965" max="8966" width="20.5" style="186" bestFit="1" customWidth="1"/>
    <col min="8967" max="8967" width="0" style="186" hidden="1" customWidth="1"/>
    <col min="8968" max="8968" width="18.375" style="186" bestFit="1" customWidth="1"/>
    <col min="8969" max="8970" width="0" style="186" hidden="1" customWidth="1"/>
    <col min="8971" max="9214" width="9" style="186"/>
    <col min="9215" max="9215" width="6.625" style="186" customWidth="1"/>
    <col min="9216" max="9217" width="21.625" style="186" customWidth="1"/>
    <col min="9218" max="9218" width="16.125" style="186" bestFit="1" customWidth="1"/>
    <col min="9219" max="9219" width="13.875" style="186" bestFit="1" customWidth="1"/>
    <col min="9220" max="9220" width="17.25" style="186" bestFit="1" customWidth="1"/>
    <col min="9221" max="9222" width="20.5" style="186" bestFit="1" customWidth="1"/>
    <col min="9223" max="9223" width="0" style="186" hidden="1" customWidth="1"/>
    <col min="9224" max="9224" width="18.375" style="186" bestFit="1" customWidth="1"/>
    <col min="9225" max="9226" width="0" style="186" hidden="1" customWidth="1"/>
    <col min="9227" max="9470" width="9" style="186"/>
    <col min="9471" max="9471" width="6.625" style="186" customWidth="1"/>
    <col min="9472" max="9473" width="21.625" style="186" customWidth="1"/>
    <col min="9474" max="9474" width="16.125" style="186" bestFit="1" customWidth="1"/>
    <col min="9475" max="9475" width="13.875" style="186" bestFit="1" customWidth="1"/>
    <col min="9476" max="9476" width="17.25" style="186" bestFit="1" customWidth="1"/>
    <col min="9477" max="9478" width="20.5" style="186" bestFit="1" customWidth="1"/>
    <col min="9479" max="9479" width="0" style="186" hidden="1" customWidth="1"/>
    <col min="9480" max="9480" width="18.375" style="186" bestFit="1" customWidth="1"/>
    <col min="9481" max="9482" width="0" style="186" hidden="1" customWidth="1"/>
    <col min="9483" max="9726" width="9" style="186"/>
    <col min="9727" max="9727" width="6.625" style="186" customWidth="1"/>
    <col min="9728" max="9729" width="21.625" style="186" customWidth="1"/>
    <col min="9730" max="9730" width="16.125" style="186" bestFit="1" customWidth="1"/>
    <col min="9731" max="9731" width="13.875" style="186" bestFit="1" customWidth="1"/>
    <col min="9732" max="9732" width="17.25" style="186" bestFit="1" customWidth="1"/>
    <col min="9733" max="9734" width="20.5" style="186" bestFit="1" customWidth="1"/>
    <col min="9735" max="9735" width="0" style="186" hidden="1" customWidth="1"/>
    <col min="9736" max="9736" width="18.375" style="186" bestFit="1" customWidth="1"/>
    <col min="9737" max="9738" width="0" style="186" hidden="1" customWidth="1"/>
    <col min="9739" max="9982" width="9" style="186"/>
    <col min="9983" max="9983" width="6.625" style="186" customWidth="1"/>
    <col min="9984" max="9985" width="21.625" style="186" customWidth="1"/>
    <col min="9986" max="9986" width="16.125" style="186" bestFit="1" customWidth="1"/>
    <col min="9987" max="9987" width="13.875" style="186" bestFit="1" customWidth="1"/>
    <col min="9988" max="9988" width="17.25" style="186" bestFit="1" customWidth="1"/>
    <col min="9989" max="9990" width="20.5" style="186" bestFit="1" customWidth="1"/>
    <col min="9991" max="9991" width="0" style="186" hidden="1" customWidth="1"/>
    <col min="9992" max="9992" width="18.375" style="186" bestFit="1" customWidth="1"/>
    <col min="9993" max="9994" width="0" style="186" hidden="1" customWidth="1"/>
    <col min="9995" max="10238" width="9" style="186"/>
    <col min="10239" max="10239" width="6.625" style="186" customWidth="1"/>
    <col min="10240" max="10241" width="21.625" style="186" customWidth="1"/>
    <col min="10242" max="10242" width="16.125" style="186" bestFit="1" customWidth="1"/>
    <col min="10243" max="10243" width="13.875" style="186" bestFit="1" customWidth="1"/>
    <col min="10244" max="10244" width="17.25" style="186" bestFit="1" customWidth="1"/>
    <col min="10245" max="10246" width="20.5" style="186" bestFit="1" customWidth="1"/>
    <col min="10247" max="10247" width="0" style="186" hidden="1" customWidth="1"/>
    <col min="10248" max="10248" width="18.375" style="186" bestFit="1" customWidth="1"/>
    <col min="10249" max="10250" width="0" style="186" hidden="1" customWidth="1"/>
    <col min="10251" max="10494" width="9" style="186"/>
    <col min="10495" max="10495" width="6.625" style="186" customWidth="1"/>
    <col min="10496" max="10497" width="21.625" style="186" customWidth="1"/>
    <col min="10498" max="10498" width="16.125" style="186" bestFit="1" customWidth="1"/>
    <col min="10499" max="10499" width="13.875" style="186" bestFit="1" customWidth="1"/>
    <col min="10500" max="10500" width="17.25" style="186" bestFit="1" customWidth="1"/>
    <col min="10501" max="10502" width="20.5" style="186" bestFit="1" customWidth="1"/>
    <col min="10503" max="10503" width="0" style="186" hidden="1" customWidth="1"/>
    <col min="10504" max="10504" width="18.375" style="186" bestFit="1" customWidth="1"/>
    <col min="10505" max="10506" width="0" style="186" hidden="1" customWidth="1"/>
    <col min="10507" max="10750" width="9" style="186"/>
    <col min="10751" max="10751" width="6.625" style="186" customWidth="1"/>
    <col min="10752" max="10753" width="21.625" style="186" customWidth="1"/>
    <col min="10754" max="10754" width="16.125" style="186" bestFit="1" customWidth="1"/>
    <col min="10755" max="10755" width="13.875" style="186" bestFit="1" customWidth="1"/>
    <col min="10756" max="10756" width="17.25" style="186" bestFit="1" customWidth="1"/>
    <col min="10757" max="10758" width="20.5" style="186" bestFit="1" customWidth="1"/>
    <col min="10759" max="10759" width="0" style="186" hidden="1" customWidth="1"/>
    <col min="10760" max="10760" width="18.375" style="186" bestFit="1" customWidth="1"/>
    <col min="10761" max="10762" width="0" style="186" hidden="1" customWidth="1"/>
    <col min="10763" max="11006" width="9" style="186"/>
    <col min="11007" max="11007" width="6.625" style="186" customWidth="1"/>
    <col min="11008" max="11009" width="21.625" style="186" customWidth="1"/>
    <col min="11010" max="11010" width="16.125" style="186" bestFit="1" customWidth="1"/>
    <col min="11011" max="11011" width="13.875" style="186" bestFit="1" customWidth="1"/>
    <col min="11012" max="11012" width="17.25" style="186" bestFit="1" customWidth="1"/>
    <col min="11013" max="11014" width="20.5" style="186" bestFit="1" customWidth="1"/>
    <col min="11015" max="11015" width="0" style="186" hidden="1" customWidth="1"/>
    <col min="11016" max="11016" width="18.375" style="186" bestFit="1" customWidth="1"/>
    <col min="11017" max="11018" width="0" style="186" hidden="1" customWidth="1"/>
    <col min="11019" max="11262" width="9" style="186"/>
    <col min="11263" max="11263" width="6.625" style="186" customWidth="1"/>
    <col min="11264" max="11265" width="21.625" style="186" customWidth="1"/>
    <col min="11266" max="11266" width="16.125" style="186" bestFit="1" customWidth="1"/>
    <col min="11267" max="11267" width="13.875" style="186" bestFit="1" customWidth="1"/>
    <col min="11268" max="11268" width="17.25" style="186" bestFit="1" customWidth="1"/>
    <col min="11269" max="11270" width="20.5" style="186" bestFit="1" customWidth="1"/>
    <col min="11271" max="11271" width="0" style="186" hidden="1" customWidth="1"/>
    <col min="11272" max="11272" width="18.375" style="186" bestFit="1" customWidth="1"/>
    <col min="11273" max="11274" width="0" style="186" hidden="1" customWidth="1"/>
    <col min="11275" max="11518" width="9" style="186"/>
    <col min="11519" max="11519" width="6.625" style="186" customWidth="1"/>
    <col min="11520" max="11521" width="21.625" style="186" customWidth="1"/>
    <col min="11522" max="11522" width="16.125" style="186" bestFit="1" customWidth="1"/>
    <col min="11523" max="11523" width="13.875" style="186" bestFit="1" customWidth="1"/>
    <col min="11524" max="11524" width="17.25" style="186" bestFit="1" customWidth="1"/>
    <col min="11525" max="11526" width="20.5" style="186" bestFit="1" customWidth="1"/>
    <col min="11527" max="11527" width="0" style="186" hidden="1" customWidth="1"/>
    <col min="11528" max="11528" width="18.375" style="186" bestFit="1" customWidth="1"/>
    <col min="11529" max="11530" width="0" style="186" hidden="1" customWidth="1"/>
    <col min="11531" max="11774" width="9" style="186"/>
    <col min="11775" max="11775" width="6.625" style="186" customWidth="1"/>
    <col min="11776" max="11777" width="21.625" style="186" customWidth="1"/>
    <col min="11778" max="11778" width="16.125" style="186" bestFit="1" customWidth="1"/>
    <col min="11779" max="11779" width="13.875" style="186" bestFit="1" customWidth="1"/>
    <col min="11780" max="11780" width="17.25" style="186" bestFit="1" customWidth="1"/>
    <col min="11781" max="11782" width="20.5" style="186" bestFit="1" customWidth="1"/>
    <col min="11783" max="11783" width="0" style="186" hidden="1" customWidth="1"/>
    <col min="11784" max="11784" width="18.375" style="186" bestFit="1" customWidth="1"/>
    <col min="11785" max="11786" width="0" style="186" hidden="1" customWidth="1"/>
    <col min="11787" max="12030" width="9" style="186"/>
    <col min="12031" max="12031" width="6.625" style="186" customWidth="1"/>
    <col min="12032" max="12033" width="21.625" style="186" customWidth="1"/>
    <col min="12034" max="12034" width="16.125" style="186" bestFit="1" customWidth="1"/>
    <col min="12035" max="12035" width="13.875" style="186" bestFit="1" customWidth="1"/>
    <col min="12036" max="12036" width="17.25" style="186" bestFit="1" customWidth="1"/>
    <col min="12037" max="12038" width="20.5" style="186" bestFit="1" customWidth="1"/>
    <col min="12039" max="12039" width="0" style="186" hidden="1" customWidth="1"/>
    <col min="12040" max="12040" width="18.375" style="186" bestFit="1" customWidth="1"/>
    <col min="12041" max="12042" width="0" style="186" hidden="1" customWidth="1"/>
    <col min="12043" max="12286" width="9" style="186"/>
    <col min="12287" max="12287" width="6.625" style="186" customWidth="1"/>
    <col min="12288" max="12289" width="21.625" style="186" customWidth="1"/>
    <col min="12290" max="12290" width="16.125" style="186" bestFit="1" customWidth="1"/>
    <col min="12291" max="12291" width="13.875" style="186" bestFit="1" customWidth="1"/>
    <col min="12292" max="12292" width="17.25" style="186" bestFit="1" customWidth="1"/>
    <col min="12293" max="12294" width="20.5" style="186" bestFit="1" customWidth="1"/>
    <col min="12295" max="12295" width="0" style="186" hidden="1" customWidth="1"/>
    <col min="12296" max="12296" width="18.375" style="186" bestFit="1" customWidth="1"/>
    <col min="12297" max="12298" width="0" style="186" hidden="1" customWidth="1"/>
    <col min="12299" max="12542" width="9" style="186"/>
    <col min="12543" max="12543" width="6.625" style="186" customWidth="1"/>
    <col min="12544" max="12545" width="21.625" style="186" customWidth="1"/>
    <col min="12546" max="12546" width="16.125" style="186" bestFit="1" customWidth="1"/>
    <col min="12547" max="12547" width="13.875" style="186" bestFit="1" customWidth="1"/>
    <col min="12548" max="12548" width="17.25" style="186" bestFit="1" customWidth="1"/>
    <col min="12549" max="12550" width="20.5" style="186" bestFit="1" customWidth="1"/>
    <col min="12551" max="12551" width="0" style="186" hidden="1" customWidth="1"/>
    <col min="12552" max="12552" width="18.375" style="186" bestFit="1" customWidth="1"/>
    <col min="12553" max="12554" width="0" style="186" hidden="1" customWidth="1"/>
    <col min="12555" max="12798" width="9" style="186"/>
    <col min="12799" max="12799" width="6.625" style="186" customWidth="1"/>
    <col min="12800" max="12801" width="21.625" style="186" customWidth="1"/>
    <col min="12802" max="12802" width="16.125" style="186" bestFit="1" customWidth="1"/>
    <col min="12803" max="12803" width="13.875" style="186" bestFit="1" customWidth="1"/>
    <col min="12804" max="12804" width="17.25" style="186" bestFit="1" customWidth="1"/>
    <col min="12805" max="12806" width="20.5" style="186" bestFit="1" customWidth="1"/>
    <col min="12807" max="12807" width="0" style="186" hidden="1" customWidth="1"/>
    <col min="12808" max="12808" width="18.375" style="186" bestFit="1" customWidth="1"/>
    <col min="12809" max="12810" width="0" style="186" hidden="1" customWidth="1"/>
    <col min="12811" max="13054" width="9" style="186"/>
    <col min="13055" max="13055" width="6.625" style="186" customWidth="1"/>
    <col min="13056" max="13057" width="21.625" style="186" customWidth="1"/>
    <col min="13058" max="13058" width="16.125" style="186" bestFit="1" customWidth="1"/>
    <col min="13059" max="13059" width="13.875" style="186" bestFit="1" customWidth="1"/>
    <col min="13060" max="13060" width="17.25" style="186" bestFit="1" customWidth="1"/>
    <col min="13061" max="13062" width="20.5" style="186" bestFit="1" customWidth="1"/>
    <col min="13063" max="13063" width="0" style="186" hidden="1" customWidth="1"/>
    <col min="13064" max="13064" width="18.375" style="186" bestFit="1" customWidth="1"/>
    <col min="13065" max="13066" width="0" style="186" hidden="1" customWidth="1"/>
    <col min="13067" max="13310" width="9" style="186"/>
    <col min="13311" max="13311" width="6.625" style="186" customWidth="1"/>
    <col min="13312" max="13313" width="21.625" style="186" customWidth="1"/>
    <col min="13314" max="13314" width="16.125" style="186" bestFit="1" customWidth="1"/>
    <col min="13315" max="13315" width="13.875" style="186" bestFit="1" customWidth="1"/>
    <col min="13316" max="13316" width="17.25" style="186" bestFit="1" customWidth="1"/>
    <col min="13317" max="13318" width="20.5" style="186" bestFit="1" customWidth="1"/>
    <col min="13319" max="13319" width="0" style="186" hidden="1" customWidth="1"/>
    <col min="13320" max="13320" width="18.375" style="186" bestFit="1" customWidth="1"/>
    <col min="13321" max="13322" width="0" style="186" hidden="1" customWidth="1"/>
    <col min="13323" max="13566" width="9" style="186"/>
    <col min="13567" max="13567" width="6.625" style="186" customWidth="1"/>
    <col min="13568" max="13569" width="21.625" style="186" customWidth="1"/>
    <col min="13570" max="13570" width="16.125" style="186" bestFit="1" customWidth="1"/>
    <col min="13571" max="13571" width="13.875" style="186" bestFit="1" customWidth="1"/>
    <col min="13572" max="13572" width="17.25" style="186" bestFit="1" customWidth="1"/>
    <col min="13573" max="13574" width="20.5" style="186" bestFit="1" customWidth="1"/>
    <col min="13575" max="13575" width="0" style="186" hidden="1" customWidth="1"/>
    <col min="13576" max="13576" width="18.375" style="186" bestFit="1" customWidth="1"/>
    <col min="13577" max="13578" width="0" style="186" hidden="1" customWidth="1"/>
    <col min="13579" max="13822" width="9" style="186"/>
    <col min="13823" max="13823" width="6.625" style="186" customWidth="1"/>
    <col min="13824" max="13825" width="21.625" style="186" customWidth="1"/>
    <col min="13826" max="13826" width="16.125" style="186" bestFit="1" customWidth="1"/>
    <col min="13827" max="13827" width="13.875" style="186" bestFit="1" customWidth="1"/>
    <col min="13828" max="13828" width="17.25" style="186" bestFit="1" customWidth="1"/>
    <col min="13829" max="13830" width="20.5" style="186" bestFit="1" customWidth="1"/>
    <col min="13831" max="13831" width="0" style="186" hidden="1" customWidth="1"/>
    <col min="13832" max="13832" width="18.375" style="186" bestFit="1" customWidth="1"/>
    <col min="13833" max="13834" width="0" style="186" hidden="1" customWidth="1"/>
    <col min="13835" max="14078" width="9" style="186"/>
    <col min="14079" max="14079" width="6.625" style="186" customWidth="1"/>
    <col min="14080" max="14081" width="21.625" style="186" customWidth="1"/>
    <col min="14082" max="14082" width="16.125" style="186" bestFit="1" customWidth="1"/>
    <col min="14083" max="14083" width="13.875" style="186" bestFit="1" customWidth="1"/>
    <col min="14084" max="14084" width="17.25" style="186" bestFit="1" customWidth="1"/>
    <col min="14085" max="14086" width="20.5" style="186" bestFit="1" customWidth="1"/>
    <col min="14087" max="14087" width="0" style="186" hidden="1" customWidth="1"/>
    <col min="14088" max="14088" width="18.375" style="186" bestFit="1" customWidth="1"/>
    <col min="14089" max="14090" width="0" style="186" hidden="1" customWidth="1"/>
    <col min="14091" max="14334" width="9" style="186"/>
    <col min="14335" max="14335" width="6.625" style="186" customWidth="1"/>
    <col min="14336" max="14337" width="21.625" style="186" customWidth="1"/>
    <col min="14338" max="14338" width="16.125" style="186" bestFit="1" customWidth="1"/>
    <col min="14339" max="14339" width="13.875" style="186" bestFit="1" customWidth="1"/>
    <col min="14340" max="14340" width="17.25" style="186" bestFit="1" customWidth="1"/>
    <col min="14341" max="14342" width="20.5" style="186" bestFit="1" customWidth="1"/>
    <col min="14343" max="14343" width="0" style="186" hidden="1" customWidth="1"/>
    <col min="14344" max="14344" width="18.375" style="186" bestFit="1" customWidth="1"/>
    <col min="14345" max="14346" width="0" style="186" hidden="1" customWidth="1"/>
    <col min="14347" max="14590" width="9" style="186"/>
    <col min="14591" max="14591" width="6.625" style="186" customWidth="1"/>
    <col min="14592" max="14593" width="21.625" style="186" customWidth="1"/>
    <col min="14594" max="14594" width="16.125" style="186" bestFit="1" customWidth="1"/>
    <col min="14595" max="14595" width="13.875" style="186" bestFit="1" customWidth="1"/>
    <col min="14596" max="14596" width="17.25" style="186" bestFit="1" customWidth="1"/>
    <col min="14597" max="14598" width="20.5" style="186" bestFit="1" customWidth="1"/>
    <col min="14599" max="14599" width="0" style="186" hidden="1" customWidth="1"/>
    <col min="14600" max="14600" width="18.375" style="186" bestFit="1" customWidth="1"/>
    <col min="14601" max="14602" width="0" style="186" hidden="1" customWidth="1"/>
    <col min="14603" max="14846" width="9" style="186"/>
    <col min="14847" max="14847" width="6.625" style="186" customWidth="1"/>
    <col min="14848" max="14849" width="21.625" style="186" customWidth="1"/>
    <col min="14850" max="14850" width="16.125" style="186" bestFit="1" customWidth="1"/>
    <col min="14851" max="14851" width="13.875" style="186" bestFit="1" customWidth="1"/>
    <col min="14852" max="14852" width="17.25" style="186" bestFit="1" customWidth="1"/>
    <col min="14853" max="14854" width="20.5" style="186" bestFit="1" customWidth="1"/>
    <col min="14855" max="14855" width="0" style="186" hidden="1" customWidth="1"/>
    <col min="14856" max="14856" width="18.375" style="186" bestFit="1" customWidth="1"/>
    <col min="14857" max="14858" width="0" style="186" hidden="1" customWidth="1"/>
    <col min="14859" max="15102" width="9" style="186"/>
    <col min="15103" max="15103" width="6.625" style="186" customWidth="1"/>
    <col min="15104" max="15105" width="21.625" style="186" customWidth="1"/>
    <col min="15106" max="15106" width="16.125" style="186" bestFit="1" customWidth="1"/>
    <col min="15107" max="15107" width="13.875" style="186" bestFit="1" customWidth="1"/>
    <col min="15108" max="15108" width="17.25" style="186" bestFit="1" customWidth="1"/>
    <col min="15109" max="15110" width="20.5" style="186" bestFit="1" customWidth="1"/>
    <col min="15111" max="15111" width="0" style="186" hidden="1" customWidth="1"/>
    <col min="15112" max="15112" width="18.375" style="186" bestFit="1" customWidth="1"/>
    <col min="15113" max="15114" width="0" style="186" hidden="1" customWidth="1"/>
    <col min="15115" max="15358" width="9" style="186"/>
    <col min="15359" max="15359" width="6.625" style="186" customWidth="1"/>
    <col min="15360" max="15361" width="21.625" style="186" customWidth="1"/>
    <col min="15362" max="15362" width="16.125" style="186" bestFit="1" customWidth="1"/>
    <col min="15363" max="15363" width="13.875" style="186" bestFit="1" customWidth="1"/>
    <col min="15364" max="15364" width="17.25" style="186" bestFit="1" customWidth="1"/>
    <col min="15365" max="15366" width="20.5" style="186" bestFit="1" customWidth="1"/>
    <col min="15367" max="15367" width="0" style="186" hidden="1" customWidth="1"/>
    <col min="15368" max="15368" width="18.375" style="186" bestFit="1" customWidth="1"/>
    <col min="15369" max="15370" width="0" style="186" hidden="1" customWidth="1"/>
    <col min="15371" max="15614" width="9" style="186"/>
    <col min="15615" max="15615" width="6.625" style="186" customWidth="1"/>
    <col min="15616" max="15617" width="21.625" style="186" customWidth="1"/>
    <col min="15618" max="15618" width="16.125" style="186" bestFit="1" customWidth="1"/>
    <col min="15619" max="15619" width="13.875" style="186" bestFit="1" customWidth="1"/>
    <col min="15620" max="15620" width="17.25" style="186" bestFit="1" customWidth="1"/>
    <col min="15621" max="15622" width="20.5" style="186" bestFit="1" customWidth="1"/>
    <col min="15623" max="15623" width="0" style="186" hidden="1" customWidth="1"/>
    <col min="15624" max="15624" width="18.375" style="186" bestFit="1" customWidth="1"/>
    <col min="15625" max="15626" width="0" style="186" hidden="1" customWidth="1"/>
    <col min="15627" max="15870" width="9" style="186"/>
    <col min="15871" max="15871" width="6.625" style="186" customWidth="1"/>
    <col min="15872" max="15873" width="21.625" style="186" customWidth="1"/>
    <col min="15874" max="15874" width="16.125" style="186" bestFit="1" customWidth="1"/>
    <col min="15875" max="15875" width="13.875" style="186" bestFit="1" customWidth="1"/>
    <col min="15876" max="15876" width="17.25" style="186" bestFit="1" customWidth="1"/>
    <col min="15877" max="15878" width="20.5" style="186" bestFit="1" customWidth="1"/>
    <col min="15879" max="15879" width="0" style="186" hidden="1" customWidth="1"/>
    <col min="15880" max="15880" width="18.375" style="186" bestFit="1" customWidth="1"/>
    <col min="15881" max="15882" width="0" style="186" hidden="1" customWidth="1"/>
    <col min="15883" max="16126" width="9" style="186"/>
    <col min="16127" max="16127" width="6.625" style="186" customWidth="1"/>
    <col min="16128" max="16129" width="21.625" style="186" customWidth="1"/>
    <col min="16130" max="16130" width="16.125" style="186" bestFit="1" customWidth="1"/>
    <col min="16131" max="16131" width="13.875" style="186" bestFit="1" customWidth="1"/>
    <col min="16132" max="16132" width="17.25" style="186" bestFit="1" customWidth="1"/>
    <col min="16133" max="16134" width="20.5" style="186" bestFit="1" customWidth="1"/>
    <col min="16135" max="16135" width="0" style="186" hidden="1" customWidth="1"/>
    <col min="16136" max="16136" width="18.375" style="186" bestFit="1" customWidth="1"/>
    <col min="16137" max="16138" width="0" style="186" hidden="1" customWidth="1"/>
    <col min="16139" max="16384" width="9" style="186"/>
  </cols>
  <sheetData>
    <row r="1" spans="1:5" ht="30" customHeight="1">
      <c r="A1" s="345" t="s">
        <v>750</v>
      </c>
      <c r="B1" s="346"/>
      <c r="C1" s="346"/>
      <c r="D1" s="346"/>
      <c r="E1" s="346"/>
    </row>
    <row r="2" spans="1:5" ht="30" customHeight="1">
      <c r="A2" s="347" t="s">
        <v>760</v>
      </c>
      <c r="B2" s="348"/>
      <c r="E2" s="322" t="s">
        <v>751</v>
      </c>
    </row>
    <row r="3" spans="1:5" ht="30" customHeight="1">
      <c r="A3" s="323" t="s">
        <v>752</v>
      </c>
      <c r="B3" s="323" t="s">
        <v>753</v>
      </c>
      <c r="C3" s="324" t="s">
        <v>761</v>
      </c>
      <c r="D3" s="324" t="s">
        <v>486</v>
      </c>
      <c r="E3" s="324" t="s">
        <v>754</v>
      </c>
    </row>
    <row r="4" spans="1:5" ht="30" customHeight="1">
      <c r="A4" s="323">
        <v>1</v>
      </c>
      <c r="B4" s="323" t="s">
        <v>755</v>
      </c>
      <c r="C4" s="325">
        <f>虹桥维修!J39+空气检测!E6+尾款!K8</f>
        <v>2162543.4500000002</v>
      </c>
      <c r="D4" s="325"/>
      <c r="E4" s="326">
        <f>C4-D4</f>
        <v>2162543.4500000002</v>
      </c>
    </row>
    <row r="5" spans="1:5" ht="30" customHeight="1">
      <c r="A5" s="323">
        <v>2</v>
      </c>
      <c r="B5" s="323" t="s">
        <v>756</v>
      </c>
      <c r="C5" s="325">
        <f>学前科!H11</f>
        <v>694000</v>
      </c>
      <c r="D5" s="325"/>
      <c r="E5" s="326">
        <f t="shared" ref="E5:E9" si="0">C5-D5</f>
        <v>694000</v>
      </c>
    </row>
    <row r="6" spans="1:5" ht="30" customHeight="1">
      <c r="A6" s="323">
        <v>3</v>
      </c>
      <c r="B6" s="323" t="s">
        <v>757</v>
      </c>
      <c r="C6" s="325">
        <f>普教一科!G13</f>
        <v>1040000</v>
      </c>
      <c r="D6" s="325"/>
      <c r="E6" s="326">
        <f t="shared" si="0"/>
        <v>1040000</v>
      </c>
    </row>
    <row r="7" spans="1:5" ht="30" customHeight="1">
      <c r="A7" s="323">
        <v>4</v>
      </c>
      <c r="B7" s="327" t="s">
        <v>758</v>
      </c>
      <c r="C7" s="325">
        <f>普教二科!H8</f>
        <v>1070000</v>
      </c>
      <c r="D7" s="325"/>
      <c r="E7" s="326">
        <f t="shared" si="0"/>
        <v>1070000</v>
      </c>
    </row>
    <row r="8" spans="1:5" ht="30" customHeight="1">
      <c r="A8" s="323">
        <v>5</v>
      </c>
      <c r="B8" s="327" t="s">
        <v>762</v>
      </c>
      <c r="C8" s="325">
        <f>考试中心!H4</f>
        <v>5000</v>
      </c>
      <c r="D8" s="325"/>
      <c r="E8" s="326">
        <f t="shared" si="0"/>
        <v>5000</v>
      </c>
    </row>
    <row r="9" spans="1:5" ht="30" customHeight="1">
      <c r="A9" s="323">
        <v>6</v>
      </c>
      <c r="B9" s="323" t="s">
        <v>759</v>
      </c>
      <c r="C9" s="325">
        <f>教育学院!F5</f>
        <v>40000</v>
      </c>
      <c r="D9" s="325"/>
      <c r="E9" s="326">
        <f t="shared" si="0"/>
        <v>40000</v>
      </c>
    </row>
    <row r="10" spans="1:5" ht="30" customHeight="1">
      <c r="A10" s="323"/>
      <c r="B10" s="323" t="s">
        <v>661</v>
      </c>
      <c r="C10" s="328">
        <f>SUM(C4:C9)</f>
        <v>5011543.45</v>
      </c>
      <c r="D10" s="328">
        <f t="shared" ref="D10:E10" si="1">SUM(D4:D9)</f>
        <v>0</v>
      </c>
      <c r="E10" s="328">
        <f t="shared" si="1"/>
        <v>5011543.45</v>
      </c>
    </row>
    <row r="11" spans="1:5" ht="30" customHeight="1"/>
    <row r="12" spans="1:5" ht="30" customHeight="1"/>
  </sheetData>
  <mergeCells count="2">
    <mergeCell ref="A1:E1"/>
    <mergeCell ref="A2:B2"/>
  </mergeCells>
  <phoneticPr fontId="1" type="noConversion"/>
  <printOptions horizontalCentered="1"/>
  <pageMargins left="0.31496062992125984" right="0.31496062992125984" top="1.1417322834645669" bottom="0.74803149606299213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2" sqref="A12:XFD44"/>
    </sheetView>
  </sheetViews>
  <sheetFormatPr defaultRowHeight="13.5"/>
  <cols>
    <col min="1" max="1" width="5" style="186" customWidth="1"/>
    <col min="2" max="2" width="24.125" style="186" customWidth="1"/>
    <col min="3" max="3" width="15.125" style="186" customWidth="1"/>
    <col min="4" max="4" width="23.375" style="186" customWidth="1"/>
    <col min="5" max="5" width="28.5" style="186" customWidth="1"/>
    <col min="6" max="7" width="8.125" style="186" customWidth="1"/>
    <col min="8" max="8" width="10.125" style="186" customWidth="1"/>
    <col min="9" max="16384" width="9" style="186"/>
  </cols>
  <sheetData>
    <row r="1" spans="1:8" ht="22.5">
      <c r="A1" s="349" t="s">
        <v>579</v>
      </c>
      <c r="B1" s="350"/>
      <c r="C1" s="349"/>
      <c r="D1" s="349"/>
      <c r="E1" s="349"/>
      <c r="F1" s="349"/>
      <c r="G1" s="351"/>
      <c r="H1" s="349"/>
    </row>
    <row r="2" spans="1:8" ht="24.95" customHeight="1">
      <c r="A2" s="187" t="s">
        <v>0</v>
      </c>
      <c r="B2" s="188" t="s">
        <v>580</v>
      </c>
      <c r="C2" s="189" t="s">
        <v>179</v>
      </c>
      <c r="D2" s="189" t="s">
        <v>574</v>
      </c>
      <c r="E2" s="189" t="s">
        <v>575</v>
      </c>
      <c r="F2" s="188" t="s">
        <v>576</v>
      </c>
      <c r="G2" s="188" t="s">
        <v>577</v>
      </c>
      <c r="H2" s="188" t="s">
        <v>578</v>
      </c>
    </row>
    <row r="3" spans="1:8" ht="24.95" customHeight="1">
      <c r="A3" s="352">
        <v>1</v>
      </c>
      <c r="B3" s="354" t="s">
        <v>587</v>
      </c>
      <c r="C3" s="354" t="s">
        <v>581</v>
      </c>
      <c r="D3" s="192" t="s">
        <v>588</v>
      </c>
      <c r="E3" s="192" t="s">
        <v>589</v>
      </c>
      <c r="F3" s="193">
        <v>30</v>
      </c>
      <c r="G3" s="194">
        <v>800</v>
      </c>
      <c r="H3" s="194">
        <v>24000</v>
      </c>
    </row>
    <row r="4" spans="1:8" ht="24.95" customHeight="1">
      <c r="A4" s="353">
        <v>2</v>
      </c>
      <c r="B4" s="355"/>
      <c r="C4" s="355" t="s">
        <v>581</v>
      </c>
      <c r="D4" s="192" t="s">
        <v>590</v>
      </c>
      <c r="E4" s="192" t="s">
        <v>591</v>
      </c>
      <c r="F4" s="193">
        <v>10</v>
      </c>
      <c r="G4" s="194">
        <v>2000</v>
      </c>
      <c r="H4" s="194">
        <v>20000</v>
      </c>
    </row>
    <row r="5" spans="1:8" ht="24.95" customHeight="1">
      <c r="A5" s="197">
        <v>2</v>
      </c>
      <c r="B5" s="198" t="s">
        <v>587</v>
      </c>
      <c r="C5" s="199" t="s">
        <v>585</v>
      </c>
      <c r="D5" s="199" t="s">
        <v>585</v>
      </c>
      <c r="E5" s="199" t="s">
        <v>585</v>
      </c>
      <c r="F5" s="200" t="s">
        <v>182</v>
      </c>
      <c r="G5" s="201" t="s">
        <v>586</v>
      </c>
      <c r="H5" s="201">
        <v>50000</v>
      </c>
    </row>
    <row r="6" spans="1:8" ht="24.95" customHeight="1">
      <c r="A6" s="190">
        <v>3</v>
      </c>
      <c r="B6" s="191" t="s">
        <v>592</v>
      </c>
      <c r="C6" s="192" t="s">
        <v>582</v>
      </c>
      <c r="D6" s="192" t="s">
        <v>593</v>
      </c>
      <c r="E6" s="192" t="s">
        <v>594</v>
      </c>
      <c r="F6" s="193">
        <v>1</v>
      </c>
      <c r="G6" s="194">
        <v>100000</v>
      </c>
      <c r="H6" s="194">
        <v>100000</v>
      </c>
    </row>
    <row r="7" spans="1:8" ht="24.95" customHeight="1">
      <c r="A7" s="203">
        <v>4</v>
      </c>
      <c r="B7" s="204" t="s">
        <v>592</v>
      </c>
      <c r="C7" s="199" t="s">
        <v>583</v>
      </c>
      <c r="D7" s="199" t="s">
        <v>583</v>
      </c>
      <c r="E7" s="199" t="s">
        <v>583</v>
      </c>
      <c r="F7" s="200" t="s">
        <v>182</v>
      </c>
      <c r="G7" s="201" t="s">
        <v>584</v>
      </c>
      <c r="H7" s="201">
        <v>100000</v>
      </c>
    </row>
    <row r="8" spans="1:8" ht="24.95" customHeight="1">
      <c r="A8" s="190">
        <v>5</v>
      </c>
      <c r="B8" s="191" t="s">
        <v>595</v>
      </c>
      <c r="C8" s="192" t="s">
        <v>581</v>
      </c>
      <c r="D8" s="192" t="s">
        <v>596</v>
      </c>
      <c r="E8" s="192" t="s">
        <v>597</v>
      </c>
      <c r="F8" s="193">
        <v>1</v>
      </c>
      <c r="G8" s="194">
        <v>150000</v>
      </c>
      <c r="H8" s="194">
        <v>150000</v>
      </c>
    </row>
    <row r="9" spans="1:8" ht="24.95" customHeight="1">
      <c r="A9" s="203">
        <v>6</v>
      </c>
      <c r="B9" s="204" t="s">
        <v>598</v>
      </c>
      <c r="C9" s="199" t="s">
        <v>583</v>
      </c>
      <c r="D9" s="199" t="s">
        <v>583</v>
      </c>
      <c r="E9" s="199" t="s">
        <v>583</v>
      </c>
      <c r="F9" s="200" t="s">
        <v>182</v>
      </c>
      <c r="G9" s="201" t="s">
        <v>584</v>
      </c>
      <c r="H9" s="201">
        <v>100000</v>
      </c>
    </row>
    <row r="10" spans="1:8" ht="24.95" customHeight="1">
      <c r="A10" s="190">
        <v>7</v>
      </c>
      <c r="B10" s="191" t="s">
        <v>598</v>
      </c>
      <c r="C10" s="192" t="s">
        <v>582</v>
      </c>
      <c r="D10" s="192" t="s">
        <v>599</v>
      </c>
      <c r="E10" s="192" t="s">
        <v>600</v>
      </c>
      <c r="F10" s="193">
        <v>1</v>
      </c>
      <c r="G10" s="194">
        <v>150000</v>
      </c>
      <c r="H10" s="194">
        <v>150000</v>
      </c>
    </row>
    <row r="11" spans="1:8" ht="24.95" customHeight="1">
      <c r="A11" s="202"/>
      <c r="B11" s="196" t="s">
        <v>601</v>
      </c>
      <c r="C11" s="195"/>
      <c r="D11" s="195"/>
      <c r="E11" s="195"/>
      <c r="F11" s="196"/>
      <c r="G11" s="195"/>
      <c r="H11" s="195">
        <f>SUM(H3:H10)</f>
        <v>694000</v>
      </c>
    </row>
  </sheetData>
  <mergeCells count="4">
    <mergeCell ref="A1:H1"/>
    <mergeCell ref="A3:A4"/>
    <mergeCell ref="B3:B4"/>
    <mergeCell ref="C3:C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12" sqref="A12:XFD44"/>
    </sheetView>
  </sheetViews>
  <sheetFormatPr defaultRowHeight="13.5"/>
  <cols>
    <col min="1" max="1" width="6.5" style="186" customWidth="1"/>
    <col min="2" max="2" width="18.625" style="186" customWidth="1"/>
    <col min="3" max="3" width="24.125" style="186" customWidth="1"/>
    <col min="4" max="4" width="36.5" style="186" customWidth="1"/>
    <col min="5" max="5" width="6.875" style="186" customWidth="1"/>
    <col min="6" max="6" width="9.375" style="186" customWidth="1"/>
    <col min="7" max="7" width="10.375" style="186" customWidth="1"/>
    <col min="8" max="10" width="9" style="186"/>
    <col min="11" max="11" width="14.625" style="186" bestFit="1" customWidth="1"/>
    <col min="12" max="16384" width="9" style="186"/>
  </cols>
  <sheetData>
    <row r="1" spans="1:11" ht="20.25">
      <c r="A1" s="205"/>
      <c r="B1" s="356" t="s">
        <v>602</v>
      </c>
      <c r="C1" s="356"/>
      <c r="D1" s="356"/>
      <c r="E1" s="356"/>
      <c r="F1" s="356"/>
      <c r="G1" s="356"/>
      <c r="H1" s="205"/>
    </row>
    <row r="2" spans="1:11" s="319" customFormat="1" ht="30" customHeight="1">
      <c r="A2" s="317" t="s">
        <v>0</v>
      </c>
      <c r="B2" s="317" t="s">
        <v>603</v>
      </c>
      <c r="C2" s="317" t="s">
        <v>574</v>
      </c>
      <c r="D2" s="317" t="s">
        <v>575</v>
      </c>
      <c r="E2" s="317" t="s">
        <v>576</v>
      </c>
      <c r="F2" s="317" t="s">
        <v>577</v>
      </c>
      <c r="G2" s="317" t="s">
        <v>578</v>
      </c>
      <c r="H2" s="318" t="s">
        <v>572</v>
      </c>
      <c r="I2" s="318" t="s">
        <v>749</v>
      </c>
    </row>
    <row r="3" spans="1:11" ht="20.100000000000001" customHeight="1">
      <c r="A3" s="208">
        <v>1</v>
      </c>
      <c r="B3" s="209" t="s">
        <v>604</v>
      </c>
      <c r="C3" s="210" t="s">
        <v>605</v>
      </c>
      <c r="D3" s="210" t="s">
        <v>606</v>
      </c>
      <c r="E3" s="208">
        <v>1</v>
      </c>
      <c r="F3" s="208">
        <v>50000</v>
      </c>
      <c r="G3" s="208">
        <v>50000</v>
      </c>
      <c r="H3" s="211"/>
    </row>
    <row r="4" spans="1:11" ht="20.100000000000001" customHeight="1">
      <c r="A4" s="208">
        <v>2</v>
      </c>
      <c r="B4" s="209" t="s">
        <v>608</v>
      </c>
      <c r="C4" s="210" t="s">
        <v>609</v>
      </c>
      <c r="D4" s="210" t="s">
        <v>610</v>
      </c>
      <c r="E4" s="208">
        <v>1</v>
      </c>
      <c r="F4" s="208">
        <v>80000</v>
      </c>
      <c r="G4" s="208">
        <v>80000</v>
      </c>
      <c r="H4" s="211"/>
    </row>
    <row r="5" spans="1:11" ht="20.100000000000001" customHeight="1">
      <c r="A5" s="214">
        <v>3</v>
      </c>
      <c r="B5" s="213" t="s">
        <v>611</v>
      </c>
      <c r="C5" s="215" t="s">
        <v>612</v>
      </c>
      <c r="D5" s="215" t="s">
        <v>613</v>
      </c>
      <c r="E5" s="214">
        <v>1</v>
      </c>
      <c r="F5" s="214">
        <v>80000</v>
      </c>
      <c r="G5" s="214">
        <v>80000</v>
      </c>
      <c r="H5" s="207" t="s">
        <v>614</v>
      </c>
      <c r="I5" s="309">
        <v>-2</v>
      </c>
    </row>
    <row r="6" spans="1:11" ht="20.100000000000001" customHeight="1">
      <c r="A6" s="214">
        <v>4</v>
      </c>
      <c r="B6" s="213" t="s">
        <v>611</v>
      </c>
      <c r="C6" s="215" t="s">
        <v>616</v>
      </c>
      <c r="D6" s="215" t="s">
        <v>617</v>
      </c>
      <c r="E6" s="214">
        <v>1</v>
      </c>
      <c r="F6" s="214">
        <v>50000</v>
      </c>
      <c r="G6" s="214">
        <v>50000</v>
      </c>
      <c r="H6" s="207" t="s">
        <v>607</v>
      </c>
    </row>
    <row r="7" spans="1:11" ht="20.100000000000001" customHeight="1">
      <c r="A7" s="208">
        <v>5</v>
      </c>
      <c r="B7" s="209" t="s">
        <v>618</v>
      </c>
      <c r="C7" s="210" t="s">
        <v>619</v>
      </c>
      <c r="D7" s="210" t="s">
        <v>620</v>
      </c>
      <c r="E7" s="208">
        <v>1</v>
      </c>
      <c r="F7" s="208">
        <v>70000</v>
      </c>
      <c r="G7" s="208">
        <v>70000</v>
      </c>
      <c r="H7" s="211"/>
    </row>
    <row r="8" spans="1:11" ht="20.100000000000001" customHeight="1">
      <c r="A8" s="208">
        <v>6</v>
      </c>
      <c r="B8" s="209" t="s">
        <v>618</v>
      </c>
      <c r="C8" s="210" t="s">
        <v>605</v>
      </c>
      <c r="D8" s="210" t="s">
        <v>606</v>
      </c>
      <c r="E8" s="208">
        <v>1</v>
      </c>
      <c r="F8" s="208">
        <v>50000</v>
      </c>
      <c r="G8" s="208">
        <v>50000</v>
      </c>
      <c r="H8" s="211"/>
    </row>
    <row r="9" spans="1:11" ht="20.100000000000001" customHeight="1">
      <c r="A9" s="214">
        <v>7</v>
      </c>
      <c r="B9" s="213" t="s">
        <v>621</v>
      </c>
      <c r="C9" s="215" t="s">
        <v>622</v>
      </c>
      <c r="D9" s="215" t="s">
        <v>623</v>
      </c>
      <c r="E9" s="214">
        <v>1</v>
      </c>
      <c r="F9" s="214">
        <v>200000</v>
      </c>
      <c r="G9" s="214">
        <v>200000</v>
      </c>
      <c r="H9" s="205"/>
      <c r="I9" s="309">
        <v>-5</v>
      </c>
      <c r="K9" s="211">
        <v>15</v>
      </c>
    </row>
    <row r="10" spans="1:11" ht="20.100000000000001" customHeight="1">
      <c r="A10" s="212">
        <v>8</v>
      </c>
      <c r="B10" s="213" t="s">
        <v>621</v>
      </c>
      <c r="C10" s="215" t="s">
        <v>624</v>
      </c>
      <c r="D10" s="216" t="s">
        <v>696</v>
      </c>
      <c r="E10" s="214">
        <v>1</v>
      </c>
      <c r="F10" s="214">
        <v>150000</v>
      </c>
      <c r="G10" s="214">
        <v>150000</v>
      </c>
      <c r="H10" s="205"/>
    </row>
    <row r="11" spans="1:11" ht="20.100000000000001" customHeight="1">
      <c r="A11" s="212">
        <v>9</v>
      </c>
      <c r="B11" s="310" t="s">
        <v>621</v>
      </c>
      <c r="C11" s="311" t="s">
        <v>748</v>
      </c>
      <c r="D11" s="311" t="s">
        <v>698</v>
      </c>
      <c r="E11" s="312">
        <v>1</v>
      </c>
      <c r="F11" s="312">
        <v>150000</v>
      </c>
      <c r="G11" s="312">
        <v>150000</v>
      </c>
      <c r="H11" s="205"/>
    </row>
    <row r="12" spans="1:11" ht="20.100000000000001" customHeight="1">
      <c r="A12" s="212">
        <v>10</v>
      </c>
      <c r="B12" s="315" t="s">
        <v>621</v>
      </c>
      <c r="C12" s="314" t="s">
        <v>615</v>
      </c>
      <c r="D12" s="314" t="s">
        <v>697</v>
      </c>
      <c r="E12" s="313">
        <v>1</v>
      </c>
      <c r="F12" s="313">
        <v>160000</v>
      </c>
      <c r="G12" s="313">
        <v>160000</v>
      </c>
      <c r="H12" s="205"/>
    </row>
    <row r="13" spans="1:11" ht="20.100000000000001" customHeight="1">
      <c r="A13" s="206"/>
      <c r="B13" s="206" t="s">
        <v>625</v>
      </c>
      <c r="C13" s="217"/>
      <c r="D13" s="217"/>
      <c r="E13" s="206"/>
      <c r="F13" s="206"/>
      <c r="G13" s="206">
        <f>SUM(G3:G12)</f>
        <v>1040000</v>
      </c>
      <c r="H13" s="205"/>
    </row>
  </sheetData>
  <autoFilter ref="A2:K13"/>
  <mergeCells count="1">
    <mergeCell ref="B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A12" sqref="A12:XFD44"/>
    </sheetView>
  </sheetViews>
  <sheetFormatPr defaultRowHeight="13.5"/>
  <cols>
    <col min="1" max="1" width="5.25" style="186" customWidth="1"/>
    <col min="2" max="2" width="21.75" style="186" customWidth="1"/>
    <col min="3" max="3" width="28.375" style="186" customWidth="1"/>
    <col min="4" max="4" width="27.625" style="186" customWidth="1"/>
    <col min="5" max="5" width="32.5" style="186" customWidth="1"/>
    <col min="6" max="6" width="9" style="235"/>
    <col min="7" max="8" width="9" style="186"/>
    <col min="9" max="9" width="9" style="218"/>
    <col min="10" max="16384" width="9" style="186"/>
  </cols>
  <sheetData>
    <row r="1" spans="1:8" ht="18.75">
      <c r="A1" s="357" t="s">
        <v>626</v>
      </c>
      <c r="B1" s="358"/>
      <c r="C1" s="358"/>
      <c r="D1" s="358"/>
      <c r="E1" s="358"/>
      <c r="F1" s="358"/>
      <c r="G1" s="358"/>
      <c r="H1" s="358"/>
    </row>
    <row r="2" spans="1:8" ht="24.95" customHeight="1">
      <c r="A2" s="219" t="s">
        <v>0</v>
      </c>
      <c r="B2" s="219" t="s">
        <v>580</v>
      </c>
      <c r="C2" s="219" t="s">
        <v>179</v>
      </c>
      <c r="D2" s="219" t="s">
        <v>574</v>
      </c>
      <c r="E2" s="219" t="s">
        <v>575</v>
      </c>
      <c r="F2" s="219" t="s">
        <v>576</v>
      </c>
      <c r="G2" s="219" t="s">
        <v>577</v>
      </c>
      <c r="H2" s="219" t="s">
        <v>578</v>
      </c>
    </row>
    <row r="3" spans="1:8" ht="24.95" customHeight="1">
      <c r="A3" s="220">
        <v>1</v>
      </c>
      <c r="B3" s="221" t="s">
        <v>119</v>
      </c>
      <c r="C3" s="221" t="s">
        <v>627</v>
      </c>
      <c r="D3" s="221" t="s">
        <v>627</v>
      </c>
      <c r="E3" s="229" t="s">
        <v>628</v>
      </c>
      <c r="F3" s="232">
        <v>1</v>
      </c>
      <c r="G3" s="222">
        <v>200000</v>
      </c>
      <c r="H3" s="222">
        <v>200000</v>
      </c>
    </row>
    <row r="4" spans="1:8" ht="24.95" customHeight="1">
      <c r="A4" s="220">
        <v>2</v>
      </c>
      <c r="B4" s="221" t="s">
        <v>448</v>
      </c>
      <c r="C4" s="221" t="s">
        <v>629</v>
      </c>
      <c r="D4" s="221" t="s">
        <v>648</v>
      </c>
      <c r="E4" s="229" t="s">
        <v>630</v>
      </c>
      <c r="F4" s="232">
        <v>1</v>
      </c>
      <c r="G4" s="222">
        <v>70000</v>
      </c>
      <c r="H4" s="222">
        <v>70000</v>
      </c>
    </row>
    <row r="5" spans="1:8" ht="24.95" customHeight="1">
      <c r="A5" s="359">
        <v>3</v>
      </c>
      <c r="B5" s="362" t="s">
        <v>621</v>
      </c>
      <c r="C5" s="362" t="s">
        <v>631</v>
      </c>
      <c r="D5" s="223" t="s">
        <v>632</v>
      </c>
      <c r="E5" s="230" t="s">
        <v>633</v>
      </c>
      <c r="F5" s="233">
        <v>1</v>
      </c>
      <c r="G5" s="224">
        <v>320000</v>
      </c>
      <c r="H5" s="224">
        <v>320000</v>
      </c>
    </row>
    <row r="6" spans="1:8" ht="24.95" customHeight="1">
      <c r="A6" s="360"/>
      <c r="B6" s="363"/>
      <c r="C6" s="363"/>
      <c r="D6" s="223" t="s">
        <v>634</v>
      </c>
      <c r="E6" s="230" t="s">
        <v>633</v>
      </c>
      <c r="F6" s="233">
        <v>1</v>
      </c>
      <c r="G6" s="224">
        <v>264000</v>
      </c>
      <c r="H6" s="224">
        <v>264000</v>
      </c>
    </row>
    <row r="7" spans="1:8" ht="24.95" customHeight="1">
      <c r="A7" s="361"/>
      <c r="B7" s="364"/>
      <c r="C7" s="364"/>
      <c r="D7" s="223" t="s">
        <v>635</v>
      </c>
      <c r="E7" s="230" t="s">
        <v>633</v>
      </c>
      <c r="F7" s="233">
        <v>1</v>
      </c>
      <c r="G7" s="224">
        <v>216000</v>
      </c>
      <c r="H7" s="224">
        <v>216000</v>
      </c>
    </row>
    <row r="8" spans="1:8" ht="24.95" customHeight="1">
      <c r="A8" s="225"/>
      <c r="B8" s="226" t="s">
        <v>636</v>
      </c>
      <c r="C8" s="227"/>
      <c r="D8" s="227"/>
      <c r="E8" s="231"/>
      <c r="F8" s="234"/>
      <c r="G8" s="228"/>
      <c r="H8" s="228">
        <f>SUM(H3:H7)</f>
        <v>1070000</v>
      </c>
    </row>
  </sheetData>
  <mergeCells count="4">
    <mergeCell ref="A1:H1"/>
    <mergeCell ref="A5:A7"/>
    <mergeCell ref="B5:B7"/>
    <mergeCell ref="C5:C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12" sqref="A12:XFD44"/>
    </sheetView>
  </sheetViews>
  <sheetFormatPr defaultRowHeight="13.5"/>
  <cols>
    <col min="1" max="1" width="12.625" style="186" customWidth="1"/>
    <col min="2" max="2" width="9" style="186"/>
    <col min="3" max="3" width="17" style="186" customWidth="1"/>
    <col min="4" max="4" width="34.125" style="186" customWidth="1"/>
    <col min="5" max="5" width="31.875" style="186" customWidth="1"/>
    <col min="6" max="16384" width="9" style="186"/>
  </cols>
  <sheetData>
    <row r="1" spans="1:8" ht="39.950000000000003" customHeight="1">
      <c r="A1" s="365" t="s">
        <v>637</v>
      </c>
      <c r="B1" s="365"/>
      <c r="C1" s="365"/>
      <c r="D1" s="365"/>
      <c r="E1" s="365"/>
      <c r="F1" s="365"/>
      <c r="G1" s="365"/>
      <c r="H1" s="365"/>
    </row>
    <row r="2" spans="1:8" ht="20.100000000000001" customHeight="1">
      <c r="A2" s="236" t="s">
        <v>580</v>
      </c>
      <c r="B2" s="236" t="s">
        <v>638</v>
      </c>
      <c r="C2" s="236" t="s">
        <v>179</v>
      </c>
      <c r="D2" s="236" t="s">
        <v>574</v>
      </c>
      <c r="E2" s="237" t="s">
        <v>575</v>
      </c>
      <c r="F2" s="236" t="s">
        <v>576</v>
      </c>
      <c r="G2" s="238" t="s">
        <v>577</v>
      </c>
      <c r="H2" s="238" t="s">
        <v>578</v>
      </c>
    </row>
    <row r="3" spans="1:8" ht="26.1" customHeight="1">
      <c r="A3" s="244" t="s">
        <v>448</v>
      </c>
      <c r="B3" s="239" t="s">
        <v>639</v>
      </c>
      <c r="C3" s="240" t="s">
        <v>640</v>
      </c>
      <c r="D3" s="240" t="s">
        <v>641</v>
      </c>
      <c r="E3" s="240" t="s">
        <v>642</v>
      </c>
      <c r="F3" s="245">
        <v>1</v>
      </c>
      <c r="G3" s="245">
        <v>5000</v>
      </c>
      <c r="H3" s="245">
        <v>5000</v>
      </c>
    </row>
    <row r="4" spans="1:8" ht="26.1" customHeight="1">
      <c r="A4" s="242"/>
      <c r="B4" s="242"/>
      <c r="C4" s="241" t="s">
        <v>636</v>
      </c>
      <c r="D4" s="242"/>
      <c r="E4" s="242"/>
      <c r="F4" s="242"/>
      <c r="G4" s="242"/>
      <c r="H4" s="243">
        <v>5000</v>
      </c>
    </row>
    <row r="5" spans="1:8" ht="24.95" customHeight="1"/>
    <row r="6" spans="1:8" ht="24.95" customHeight="1"/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31" t="s">
        <v>135</v>
      </c>
      <c r="B1" s="331"/>
      <c r="C1" s="331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12" sqref="A12:XFD44"/>
    </sheetView>
  </sheetViews>
  <sheetFormatPr defaultRowHeight="13.5"/>
  <cols>
    <col min="1" max="1" width="19.75" style="186" customWidth="1"/>
    <col min="2" max="2" width="13.75" style="186" customWidth="1"/>
    <col min="3" max="3" width="32.375" style="186" customWidth="1"/>
    <col min="4" max="4" width="9" style="186"/>
    <col min="5" max="5" width="12.625" style="186" customWidth="1"/>
    <col min="6" max="6" width="14.625" style="186" customWidth="1"/>
    <col min="7" max="16384" width="9" style="186"/>
  </cols>
  <sheetData>
    <row r="1" spans="1:6" ht="20.25">
      <c r="A1" s="366" t="s">
        <v>643</v>
      </c>
      <c r="B1" s="366"/>
      <c r="C1" s="366"/>
      <c r="D1" s="366"/>
      <c r="E1" s="366"/>
      <c r="F1" s="366"/>
    </row>
    <row r="2" spans="1:6" s="316" customFormat="1" ht="15" customHeight="1">
      <c r="A2" s="320" t="s">
        <v>580</v>
      </c>
      <c r="B2" s="320" t="s">
        <v>638</v>
      </c>
      <c r="C2" s="320" t="s">
        <v>179</v>
      </c>
      <c r="D2" s="320" t="s">
        <v>576</v>
      </c>
      <c r="E2" s="321" t="s">
        <v>577</v>
      </c>
      <c r="F2" s="321" t="s">
        <v>644</v>
      </c>
    </row>
    <row r="3" spans="1:6" ht="15" customHeight="1">
      <c r="A3" s="247" t="s">
        <v>122</v>
      </c>
      <c r="B3" s="247" t="s">
        <v>645</v>
      </c>
      <c r="C3" s="246" t="s">
        <v>646</v>
      </c>
      <c r="D3" s="249">
        <v>1</v>
      </c>
      <c r="E3" s="249">
        <v>20000</v>
      </c>
      <c r="F3" s="249">
        <v>20000</v>
      </c>
    </row>
    <row r="4" spans="1:6" ht="15" customHeight="1">
      <c r="A4" s="247" t="s">
        <v>123</v>
      </c>
      <c r="B4" s="247" t="s">
        <v>645</v>
      </c>
      <c r="C4" s="246" t="s">
        <v>647</v>
      </c>
      <c r="D4" s="249">
        <v>1</v>
      </c>
      <c r="E4" s="249">
        <v>20000</v>
      </c>
      <c r="F4" s="249">
        <v>20000</v>
      </c>
    </row>
    <row r="5" spans="1:6" ht="15" customHeight="1">
      <c r="A5" s="250"/>
      <c r="B5" s="250"/>
      <c r="C5" s="248" t="s">
        <v>636</v>
      </c>
      <c r="D5" s="250"/>
      <c r="E5" s="250"/>
      <c r="F5" s="250">
        <v>40000</v>
      </c>
    </row>
  </sheetData>
  <mergeCells count="1">
    <mergeCell ref="A1:F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5" workbookViewId="0">
      <selection activeCell="A12" sqref="A12:XFD44"/>
    </sheetView>
  </sheetViews>
  <sheetFormatPr defaultColWidth="9" defaultRowHeight="13.5"/>
  <cols>
    <col min="1" max="1" width="5.5" style="182" customWidth="1"/>
    <col min="2" max="2" width="14.875" style="182" customWidth="1"/>
    <col min="3" max="3" width="9" style="182"/>
    <col min="4" max="4" width="13.375" style="183" customWidth="1"/>
    <col min="5" max="5" width="21.75" style="180" customWidth="1"/>
    <col min="6" max="7" width="9" style="182"/>
    <col min="8" max="8" width="9" style="182" customWidth="1"/>
    <col min="9" max="9" width="9.625" style="180" customWidth="1"/>
    <col min="10" max="10" width="8.5" style="182" customWidth="1"/>
    <col min="11" max="11" width="23.5" style="183" hidden="1" customWidth="1"/>
    <col min="12" max="16384" width="9" style="182"/>
  </cols>
  <sheetData>
    <row r="1" spans="1:11" ht="35.1" customHeight="1">
      <c r="A1" s="369" t="s">
        <v>667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1" s="278" customFormat="1" ht="20.100000000000001" customHeight="1">
      <c r="A2" s="254" t="s">
        <v>0</v>
      </c>
      <c r="B2" s="255" t="s">
        <v>649</v>
      </c>
      <c r="C2" s="254" t="s">
        <v>650</v>
      </c>
      <c r="D2" s="255" t="s">
        <v>651</v>
      </c>
      <c r="E2" s="256" t="s">
        <v>652</v>
      </c>
      <c r="F2" s="254" t="s">
        <v>129</v>
      </c>
      <c r="G2" s="254" t="s">
        <v>653</v>
      </c>
      <c r="H2" s="254" t="s">
        <v>654</v>
      </c>
      <c r="I2" s="257" t="s">
        <v>655</v>
      </c>
      <c r="J2" s="252" t="s">
        <v>724</v>
      </c>
      <c r="K2" s="258" t="s">
        <v>656</v>
      </c>
    </row>
    <row r="3" spans="1:11" s="267" customFormat="1" ht="20.100000000000001" customHeight="1">
      <c r="A3" s="367">
        <v>1</v>
      </c>
      <c r="B3" s="367" t="s">
        <v>598</v>
      </c>
      <c r="C3" s="367" t="s">
        <v>668</v>
      </c>
      <c r="D3" s="367" t="s">
        <v>665</v>
      </c>
      <c r="E3" s="262" t="s">
        <v>669</v>
      </c>
      <c r="F3" s="262" t="s">
        <v>657</v>
      </c>
      <c r="G3" s="262">
        <v>1850</v>
      </c>
      <c r="H3" s="262">
        <v>350</v>
      </c>
      <c r="I3" s="263">
        <f>G3*H3</f>
        <v>647500</v>
      </c>
      <c r="J3" s="279">
        <f>ROUND(I3*0.95,0)</f>
        <v>615125</v>
      </c>
      <c r="K3" s="280" t="s">
        <v>733</v>
      </c>
    </row>
    <row r="4" spans="1:11" s="260" customFormat="1" ht="20.100000000000001" customHeight="1">
      <c r="A4" s="367"/>
      <c r="B4" s="367"/>
      <c r="C4" s="367"/>
      <c r="D4" s="367"/>
      <c r="E4" s="265" t="s">
        <v>662</v>
      </c>
      <c r="F4" s="262" t="s">
        <v>657</v>
      </c>
      <c r="G4" s="262">
        <f>G3</f>
        <v>1850</v>
      </c>
      <c r="H4" s="262">
        <v>50</v>
      </c>
      <c r="I4" s="263">
        <f>G4*H4</f>
        <v>92500</v>
      </c>
      <c r="J4" s="279">
        <f t="shared" ref="J4:J39" si="0">ROUND(I4*0.95,0)</f>
        <v>87875</v>
      </c>
      <c r="K4" s="259"/>
    </row>
    <row r="5" spans="1:11" s="270" customFormat="1" ht="20.100000000000001" customHeight="1">
      <c r="A5" s="367"/>
      <c r="B5" s="367"/>
      <c r="C5" s="367"/>
      <c r="D5" s="268"/>
      <c r="E5" s="262" t="s">
        <v>658</v>
      </c>
      <c r="F5" s="262"/>
      <c r="G5" s="262"/>
      <c r="H5" s="269"/>
      <c r="I5" s="264">
        <f>SUM(I3:I4)</f>
        <v>740000</v>
      </c>
      <c r="J5" s="279">
        <f t="shared" si="0"/>
        <v>703000</v>
      </c>
      <c r="K5" s="281"/>
    </row>
    <row r="6" spans="1:11" s="270" customFormat="1" ht="20.100000000000001" customHeight="1">
      <c r="A6" s="367"/>
      <c r="B6" s="367"/>
      <c r="C6" s="367"/>
      <c r="D6" s="268"/>
      <c r="E6" s="262" t="s">
        <v>725</v>
      </c>
      <c r="F6" s="262"/>
      <c r="G6" s="262"/>
      <c r="H6" s="271"/>
      <c r="I6" s="264">
        <f>I5*0.1</f>
        <v>74000</v>
      </c>
      <c r="J6" s="279">
        <f t="shared" si="0"/>
        <v>70300</v>
      </c>
      <c r="K6" s="281"/>
    </row>
    <row r="7" spans="1:11" s="270" customFormat="1" ht="20.100000000000001" customHeight="1">
      <c r="A7" s="367"/>
      <c r="B7" s="367"/>
      <c r="C7" s="367"/>
      <c r="D7" s="268"/>
      <c r="E7" s="262" t="s">
        <v>660</v>
      </c>
      <c r="F7" s="262"/>
      <c r="G7" s="262"/>
      <c r="H7" s="269"/>
      <c r="I7" s="264">
        <f>(I5+I6)*0.05</f>
        <v>40700</v>
      </c>
      <c r="J7" s="279">
        <f t="shared" si="0"/>
        <v>38665</v>
      </c>
      <c r="K7" s="281"/>
    </row>
    <row r="8" spans="1:11" s="267" customFormat="1" ht="20.100000000000001" customHeight="1">
      <c r="A8" s="367"/>
      <c r="B8" s="367"/>
      <c r="C8" s="367"/>
      <c r="D8" s="258"/>
      <c r="E8" s="262" t="s">
        <v>731</v>
      </c>
      <c r="F8" s="262"/>
      <c r="G8" s="262"/>
      <c r="H8" s="262"/>
      <c r="I8" s="257">
        <f>ROUNDUP(I5+I6+I7,0)</f>
        <v>854700</v>
      </c>
      <c r="J8" s="279">
        <f t="shared" si="0"/>
        <v>811965</v>
      </c>
      <c r="K8" s="280"/>
    </row>
    <row r="9" spans="1:11" s="267" customFormat="1" ht="20.100000000000001" customHeight="1">
      <c r="A9" s="367">
        <v>2</v>
      </c>
      <c r="B9" s="367" t="s">
        <v>670</v>
      </c>
      <c r="C9" s="367" t="s">
        <v>671</v>
      </c>
      <c r="D9" s="368" t="s">
        <v>665</v>
      </c>
      <c r="E9" s="262" t="s">
        <v>672</v>
      </c>
      <c r="F9" s="262" t="s">
        <v>657</v>
      </c>
      <c r="G9" s="262">
        <v>800</v>
      </c>
      <c r="H9" s="262">
        <v>350</v>
      </c>
      <c r="I9" s="263">
        <f>G9*H9</f>
        <v>280000</v>
      </c>
      <c r="J9" s="279">
        <f t="shared" si="0"/>
        <v>266000</v>
      </c>
      <c r="K9" s="280" t="s">
        <v>734</v>
      </c>
    </row>
    <row r="10" spans="1:11" s="267" customFormat="1" ht="20.100000000000001" customHeight="1">
      <c r="A10" s="367"/>
      <c r="B10" s="367"/>
      <c r="C10" s="367"/>
      <c r="D10" s="368"/>
      <c r="E10" s="265" t="s">
        <v>662</v>
      </c>
      <c r="F10" s="262" t="s">
        <v>657</v>
      </c>
      <c r="G10" s="262">
        <v>800</v>
      </c>
      <c r="H10" s="262">
        <v>50</v>
      </c>
      <c r="I10" s="263">
        <f>G10*H10</f>
        <v>40000</v>
      </c>
      <c r="J10" s="279">
        <f t="shared" si="0"/>
        <v>38000</v>
      </c>
      <c r="K10" s="280"/>
    </row>
    <row r="11" spans="1:11" s="270" customFormat="1" ht="20.100000000000001" customHeight="1">
      <c r="A11" s="367"/>
      <c r="B11" s="367"/>
      <c r="C11" s="367"/>
      <c r="D11" s="268"/>
      <c r="E11" s="262" t="s">
        <v>658</v>
      </c>
      <c r="F11" s="262"/>
      <c r="G11" s="262"/>
      <c r="H11" s="269"/>
      <c r="I11" s="264">
        <f>SUM(I9:I10)</f>
        <v>320000</v>
      </c>
      <c r="J11" s="279">
        <f t="shared" si="0"/>
        <v>304000</v>
      </c>
      <c r="K11" s="281"/>
    </row>
    <row r="12" spans="1:11" s="270" customFormat="1" ht="20.100000000000001" customHeight="1">
      <c r="A12" s="367"/>
      <c r="B12" s="367"/>
      <c r="C12" s="367"/>
      <c r="D12" s="268"/>
      <c r="E12" s="262" t="s">
        <v>725</v>
      </c>
      <c r="F12" s="262"/>
      <c r="G12" s="262"/>
      <c r="H12" s="271"/>
      <c r="I12" s="264">
        <f>I11*0.1</f>
        <v>32000</v>
      </c>
      <c r="J12" s="279">
        <f t="shared" si="0"/>
        <v>30400</v>
      </c>
      <c r="K12" s="281"/>
    </row>
    <row r="13" spans="1:11" s="270" customFormat="1" ht="20.100000000000001" customHeight="1">
      <c r="A13" s="367"/>
      <c r="B13" s="367"/>
      <c r="C13" s="367"/>
      <c r="D13" s="268"/>
      <c r="E13" s="262" t="s">
        <v>660</v>
      </c>
      <c r="F13" s="262"/>
      <c r="G13" s="262"/>
      <c r="H13" s="269"/>
      <c r="I13" s="264">
        <f>(I11+I12)*0.05</f>
        <v>17600</v>
      </c>
      <c r="J13" s="279">
        <f t="shared" si="0"/>
        <v>16720</v>
      </c>
      <c r="K13" s="281"/>
    </row>
    <row r="14" spans="1:11" s="267" customFormat="1" ht="20.100000000000001" customHeight="1">
      <c r="A14" s="367"/>
      <c r="B14" s="367"/>
      <c r="C14" s="367"/>
      <c r="D14" s="258"/>
      <c r="E14" s="262" t="s">
        <v>731</v>
      </c>
      <c r="F14" s="262"/>
      <c r="G14" s="262"/>
      <c r="H14" s="262"/>
      <c r="I14" s="257">
        <f>ROUNDUP(I11+I12+I13,0)</f>
        <v>369600</v>
      </c>
      <c r="J14" s="279">
        <f t="shared" si="0"/>
        <v>351120</v>
      </c>
      <c r="K14" s="280"/>
    </row>
    <row r="15" spans="1:11" s="267" customFormat="1" ht="20.100000000000001" customHeight="1">
      <c r="A15" s="367">
        <v>3</v>
      </c>
      <c r="B15" s="367" t="s">
        <v>673</v>
      </c>
      <c r="C15" s="367" t="s">
        <v>674</v>
      </c>
      <c r="D15" s="262" t="s">
        <v>675</v>
      </c>
      <c r="E15" s="262" t="s">
        <v>676</v>
      </c>
      <c r="F15" s="262" t="s">
        <v>729</v>
      </c>
      <c r="G15" s="262">
        <v>1</v>
      </c>
      <c r="H15" s="262">
        <v>95000</v>
      </c>
      <c r="I15" s="263">
        <f>G15*H15</f>
        <v>95000</v>
      </c>
      <c r="J15" s="279">
        <f t="shared" si="0"/>
        <v>90250</v>
      </c>
      <c r="K15" s="280" t="s">
        <v>735</v>
      </c>
    </row>
    <row r="16" spans="1:11" s="267" customFormat="1" ht="20.100000000000001" customHeight="1">
      <c r="A16" s="367"/>
      <c r="B16" s="367"/>
      <c r="C16" s="367"/>
      <c r="D16" s="367" t="s">
        <v>736</v>
      </c>
      <c r="E16" s="262" t="s">
        <v>666</v>
      </c>
      <c r="F16" s="262" t="s">
        <v>657</v>
      </c>
      <c r="G16" s="262">
        <v>300</v>
      </c>
      <c r="H16" s="262">
        <v>350</v>
      </c>
      <c r="I16" s="263">
        <f t="shared" ref="I16:I19" si="1">G16*H16</f>
        <v>105000</v>
      </c>
      <c r="J16" s="279">
        <f t="shared" si="0"/>
        <v>99750</v>
      </c>
      <c r="K16" s="280" t="s">
        <v>737</v>
      </c>
    </row>
    <row r="17" spans="1:11" s="267" customFormat="1" ht="20.100000000000001" customHeight="1">
      <c r="A17" s="367"/>
      <c r="B17" s="367"/>
      <c r="C17" s="367"/>
      <c r="D17" s="367"/>
      <c r="E17" s="265" t="s">
        <v>727</v>
      </c>
      <c r="F17" s="262" t="s">
        <v>657</v>
      </c>
      <c r="G17" s="262">
        <f>G16</f>
        <v>300</v>
      </c>
      <c r="H17" s="262">
        <v>50</v>
      </c>
      <c r="I17" s="263">
        <f>G17*H17</f>
        <v>15000</v>
      </c>
      <c r="J17" s="279">
        <f t="shared" si="0"/>
        <v>14250</v>
      </c>
      <c r="K17" s="280"/>
    </row>
    <row r="18" spans="1:11" s="267" customFormat="1" ht="20.100000000000001" customHeight="1">
      <c r="A18" s="367"/>
      <c r="B18" s="367"/>
      <c r="C18" s="367"/>
      <c r="D18" s="367" t="s">
        <v>677</v>
      </c>
      <c r="E18" s="262" t="s">
        <v>732</v>
      </c>
      <c r="F18" s="262" t="s">
        <v>657</v>
      </c>
      <c r="G18" s="262">
        <v>260</v>
      </c>
      <c r="H18" s="262">
        <v>270</v>
      </c>
      <c r="I18" s="263">
        <f t="shared" si="1"/>
        <v>70200</v>
      </c>
      <c r="J18" s="279">
        <f t="shared" si="0"/>
        <v>66690</v>
      </c>
      <c r="K18" s="280" t="s">
        <v>738</v>
      </c>
    </row>
    <row r="19" spans="1:11" s="267" customFormat="1" ht="20.100000000000001" customHeight="1">
      <c r="A19" s="367"/>
      <c r="B19" s="367"/>
      <c r="C19" s="367"/>
      <c r="D19" s="367"/>
      <c r="E19" s="253" t="s">
        <v>739</v>
      </c>
      <c r="F19" s="262" t="s">
        <v>657</v>
      </c>
      <c r="G19" s="262">
        <v>50</v>
      </c>
      <c r="H19" s="262">
        <v>200</v>
      </c>
      <c r="I19" s="263">
        <f t="shared" si="1"/>
        <v>10000</v>
      </c>
      <c r="J19" s="279">
        <f t="shared" si="0"/>
        <v>9500</v>
      </c>
      <c r="K19" s="280"/>
    </row>
    <row r="20" spans="1:11" s="267" customFormat="1" ht="20.100000000000001" customHeight="1">
      <c r="A20" s="367"/>
      <c r="B20" s="367"/>
      <c r="C20" s="367"/>
      <c r="D20" s="367"/>
      <c r="E20" s="262" t="s">
        <v>663</v>
      </c>
      <c r="F20" s="262" t="s">
        <v>657</v>
      </c>
      <c r="G20" s="262">
        <f>G18</f>
        <v>260</v>
      </c>
      <c r="H20" s="262">
        <v>30</v>
      </c>
      <c r="I20" s="263">
        <f>G20*H20</f>
        <v>7800</v>
      </c>
      <c r="J20" s="279">
        <f t="shared" si="0"/>
        <v>7410</v>
      </c>
      <c r="K20" s="280"/>
    </row>
    <row r="21" spans="1:11" s="270" customFormat="1" ht="20.100000000000001" customHeight="1">
      <c r="A21" s="367"/>
      <c r="B21" s="367"/>
      <c r="C21" s="367"/>
      <c r="D21" s="268"/>
      <c r="E21" s="262" t="s">
        <v>658</v>
      </c>
      <c r="F21" s="262"/>
      <c r="G21" s="262"/>
      <c r="H21" s="269"/>
      <c r="I21" s="264">
        <f>SUM(I15:I20)</f>
        <v>303000</v>
      </c>
      <c r="J21" s="279">
        <f t="shared" si="0"/>
        <v>287850</v>
      </c>
      <c r="K21" s="281"/>
    </row>
    <row r="22" spans="1:11" s="270" customFormat="1" ht="20.100000000000001" customHeight="1">
      <c r="A22" s="367"/>
      <c r="B22" s="367"/>
      <c r="C22" s="367"/>
      <c r="D22" s="268"/>
      <c r="E22" s="262" t="s">
        <v>725</v>
      </c>
      <c r="F22" s="262"/>
      <c r="G22" s="262"/>
      <c r="H22" s="271"/>
      <c r="I22" s="264">
        <f>I21*0.1</f>
        <v>30300</v>
      </c>
      <c r="J22" s="279">
        <f t="shared" si="0"/>
        <v>28785</v>
      </c>
      <c r="K22" s="281"/>
    </row>
    <row r="23" spans="1:11" s="270" customFormat="1" ht="20.100000000000001" customHeight="1">
      <c r="A23" s="367"/>
      <c r="B23" s="367"/>
      <c r="C23" s="367"/>
      <c r="D23" s="268"/>
      <c r="E23" s="262" t="s">
        <v>726</v>
      </c>
      <c r="F23" s="262"/>
      <c r="G23" s="262"/>
      <c r="H23" s="269"/>
      <c r="I23" s="264">
        <f>(I21+I22)*0.05</f>
        <v>16665</v>
      </c>
      <c r="J23" s="279">
        <f t="shared" si="0"/>
        <v>15832</v>
      </c>
      <c r="K23" s="281"/>
    </row>
    <row r="24" spans="1:11" s="266" customFormat="1" ht="20.100000000000001" customHeight="1">
      <c r="A24" s="367"/>
      <c r="B24" s="367"/>
      <c r="C24" s="367"/>
      <c r="D24" s="273"/>
      <c r="E24" s="253" t="s">
        <v>728</v>
      </c>
      <c r="F24" s="262" t="s">
        <v>729</v>
      </c>
      <c r="G24" s="262">
        <v>1</v>
      </c>
      <c r="H24" s="262">
        <v>30000</v>
      </c>
      <c r="I24" s="262">
        <f>G24*H24</f>
        <v>30000</v>
      </c>
      <c r="J24" s="279">
        <f t="shared" si="0"/>
        <v>28500</v>
      </c>
      <c r="K24" s="273"/>
    </row>
    <row r="25" spans="1:11" s="267" customFormat="1" ht="20.100000000000001" customHeight="1">
      <c r="A25" s="367"/>
      <c r="B25" s="367"/>
      <c r="C25" s="367"/>
      <c r="D25" s="258"/>
      <c r="E25" s="262" t="s">
        <v>746</v>
      </c>
      <c r="F25" s="262"/>
      <c r="G25" s="262"/>
      <c r="H25" s="262"/>
      <c r="I25" s="257">
        <f>ROUNDUP(I21+I22+I23+I24,0)</f>
        <v>379965</v>
      </c>
      <c r="J25" s="279">
        <f t="shared" si="0"/>
        <v>360967</v>
      </c>
      <c r="K25" s="280"/>
    </row>
    <row r="26" spans="1:11" s="267" customFormat="1" ht="20.100000000000001" customHeight="1">
      <c r="A26" s="367">
        <v>4</v>
      </c>
      <c r="B26" s="367" t="s">
        <v>740</v>
      </c>
      <c r="C26" s="367" t="s">
        <v>678</v>
      </c>
      <c r="D26" s="368" t="s">
        <v>679</v>
      </c>
      <c r="E26" s="258" t="s">
        <v>680</v>
      </c>
      <c r="F26" s="262" t="s">
        <v>657</v>
      </c>
      <c r="G26" s="253">
        <v>100</v>
      </c>
      <c r="H26" s="253">
        <v>300</v>
      </c>
      <c r="I26" s="257">
        <f t="shared" ref="I26:I32" si="2">G26*H26</f>
        <v>30000</v>
      </c>
      <c r="J26" s="279">
        <f t="shared" si="0"/>
        <v>28500</v>
      </c>
      <c r="K26" s="280" t="s">
        <v>741</v>
      </c>
    </row>
    <row r="27" spans="1:11" s="267" customFormat="1" ht="20.100000000000001" customHeight="1">
      <c r="A27" s="367"/>
      <c r="B27" s="367"/>
      <c r="C27" s="367"/>
      <c r="D27" s="368"/>
      <c r="E27" s="253" t="s">
        <v>742</v>
      </c>
      <c r="F27" s="262" t="s">
        <v>657</v>
      </c>
      <c r="G27" s="253">
        <v>80</v>
      </c>
      <c r="H27" s="253">
        <v>300</v>
      </c>
      <c r="I27" s="257">
        <f t="shared" si="2"/>
        <v>24000</v>
      </c>
      <c r="J27" s="279">
        <f t="shared" si="0"/>
        <v>22800</v>
      </c>
      <c r="K27" s="280" t="s">
        <v>743</v>
      </c>
    </row>
    <row r="28" spans="1:11" s="267" customFormat="1" ht="20.100000000000001" customHeight="1">
      <c r="A28" s="367"/>
      <c r="B28" s="367"/>
      <c r="C28" s="367"/>
      <c r="D28" s="368"/>
      <c r="E28" s="253" t="s">
        <v>681</v>
      </c>
      <c r="F28" s="262" t="s">
        <v>657</v>
      </c>
      <c r="G28" s="253">
        <v>10</v>
      </c>
      <c r="H28" s="253">
        <v>800</v>
      </c>
      <c r="I28" s="257">
        <f t="shared" si="2"/>
        <v>8000</v>
      </c>
      <c r="J28" s="279">
        <f t="shared" si="0"/>
        <v>7600</v>
      </c>
      <c r="K28" s="280"/>
    </row>
    <row r="29" spans="1:11" s="267" customFormat="1" ht="20.100000000000001" customHeight="1">
      <c r="A29" s="367"/>
      <c r="B29" s="367"/>
      <c r="C29" s="367"/>
      <c r="D29" s="368" t="s">
        <v>682</v>
      </c>
      <c r="E29" s="258" t="s">
        <v>680</v>
      </c>
      <c r="F29" s="262" t="s">
        <v>657</v>
      </c>
      <c r="G29" s="253">
        <v>100</v>
      </c>
      <c r="H29" s="253">
        <v>300</v>
      </c>
      <c r="I29" s="257">
        <f t="shared" si="2"/>
        <v>30000</v>
      </c>
      <c r="J29" s="279">
        <f t="shared" si="0"/>
        <v>28500</v>
      </c>
      <c r="K29" s="280"/>
    </row>
    <row r="30" spans="1:11" s="267" customFormat="1" ht="20.100000000000001" customHeight="1">
      <c r="A30" s="367"/>
      <c r="B30" s="367"/>
      <c r="C30" s="367"/>
      <c r="D30" s="368"/>
      <c r="E30" s="253" t="s">
        <v>742</v>
      </c>
      <c r="F30" s="262" t="s">
        <v>657</v>
      </c>
      <c r="G30" s="253">
        <v>110</v>
      </c>
      <c r="H30" s="253">
        <v>300</v>
      </c>
      <c r="I30" s="257">
        <f t="shared" si="2"/>
        <v>33000</v>
      </c>
      <c r="J30" s="279">
        <f t="shared" si="0"/>
        <v>31350</v>
      </c>
      <c r="K30" s="280"/>
    </row>
    <row r="31" spans="1:11" s="267" customFormat="1" ht="20.100000000000001" customHeight="1">
      <c r="A31" s="367"/>
      <c r="B31" s="367"/>
      <c r="C31" s="367"/>
      <c r="D31" s="368"/>
      <c r="E31" s="253" t="s">
        <v>681</v>
      </c>
      <c r="F31" s="262" t="s">
        <v>657</v>
      </c>
      <c r="G31" s="253">
        <v>20</v>
      </c>
      <c r="H31" s="253">
        <v>800</v>
      </c>
      <c r="I31" s="257">
        <f t="shared" si="2"/>
        <v>16000</v>
      </c>
      <c r="J31" s="279">
        <f t="shared" si="0"/>
        <v>15200</v>
      </c>
      <c r="K31" s="280"/>
    </row>
    <row r="32" spans="1:11" s="267" customFormat="1" ht="20.100000000000001" customHeight="1">
      <c r="A32" s="367"/>
      <c r="B32" s="367"/>
      <c r="C32" s="367"/>
      <c r="D32" s="258" t="s">
        <v>683</v>
      </c>
      <c r="E32" s="253" t="s">
        <v>681</v>
      </c>
      <c r="F32" s="262" t="s">
        <v>657</v>
      </c>
      <c r="G32" s="253">
        <v>20</v>
      </c>
      <c r="H32" s="253">
        <v>800</v>
      </c>
      <c r="I32" s="257">
        <f t="shared" si="2"/>
        <v>16000</v>
      </c>
      <c r="J32" s="279">
        <f t="shared" si="0"/>
        <v>15200</v>
      </c>
      <c r="K32" s="280"/>
    </row>
    <row r="33" spans="1:11" s="267" customFormat="1" ht="20.100000000000001" customHeight="1">
      <c r="A33" s="367"/>
      <c r="B33" s="367"/>
      <c r="C33" s="367"/>
      <c r="D33" s="367" t="s">
        <v>684</v>
      </c>
      <c r="E33" s="262" t="s">
        <v>685</v>
      </c>
      <c r="F33" s="262" t="s">
        <v>657</v>
      </c>
      <c r="G33" s="262">
        <v>700</v>
      </c>
      <c r="H33" s="262">
        <v>300</v>
      </c>
      <c r="I33" s="257">
        <f>G33*H33</f>
        <v>210000</v>
      </c>
      <c r="J33" s="279">
        <f t="shared" si="0"/>
        <v>199500</v>
      </c>
      <c r="K33" s="280" t="s">
        <v>744</v>
      </c>
    </row>
    <row r="34" spans="1:11" s="267" customFormat="1" ht="20.100000000000001" customHeight="1">
      <c r="A34" s="367"/>
      <c r="B34" s="367"/>
      <c r="C34" s="367"/>
      <c r="D34" s="367"/>
      <c r="E34" s="262" t="s">
        <v>745</v>
      </c>
      <c r="F34" s="262" t="s">
        <v>657</v>
      </c>
      <c r="G34" s="262">
        <v>300</v>
      </c>
      <c r="H34" s="262">
        <v>300</v>
      </c>
      <c r="I34" s="257">
        <f>G34*H34</f>
        <v>90000</v>
      </c>
      <c r="J34" s="279">
        <f t="shared" si="0"/>
        <v>85500</v>
      </c>
      <c r="K34" s="280"/>
    </row>
    <row r="35" spans="1:11" s="270" customFormat="1" ht="20.100000000000001" customHeight="1">
      <c r="A35" s="367"/>
      <c r="B35" s="367"/>
      <c r="C35" s="367"/>
      <c r="D35" s="268"/>
      <c r="E35" s="262" t="s">
        <v>658</v>
      </c>
      <c r="F35" s="262"/>
      <c r="G35" s="262"/>
      <c r="H35" s="269"/>
      <c r="I35" s="264">
        <f>SUM(I26:I34)</f>
        <v>457000</v>
      </c>
      <c r="J35" s="279">
        <f t="shared" si="0"/>
        <v>434150</v>
      </c>
      <c r="K35" s="281"/>
    </row>
    <row r="36" spans="1:11" s="270" customFormat="1" ht="20.100000000000001" customHeight="1">
      <c r="A36" s="367"/>
      <c r="B36" s="367"/>
      <c r="C36" s="367"/>
      <c r="D36" s="268"/>
      <c r="E36" s="262" t="s">
        <v>659</v>
      </c>
      <c r="F36" s="262"/>
      <c r="G36" s="262"/>
      <c r="H36" s="271"/>
      <c r="I36" s="264">
        <f>I35*0.1</f>
        <v>45700</v>
      </c>
      <c r="J36" s="279">
        <f t="shared" si="0"/>
        <v>43415</v>
      </c>
      <c r="K36" s="281"/>
    </row>
    <row r="37" spans="1:11" s="270" customFormat="1" ht="20.100000000000001" customHeight="1">
      <c r="A37" s="367"/>
      <c r="B37" s="367"/>
      <c r="C37" s="367"/>
      <c r="D37" s="268"/>
      <c r="E37" s="262" t="s">
        <v>726</v>
      </c>
      <c r="F37" s="262"/>
      <c r="G37" s="262"/>
      <c r="H37" s="269"/>
      <c r="I37" s="264">
        <f>(I35+I36)*0.05</f>
        <v>25135</v>
      </c>
      <c r="J37" s="279">
        <f t="shared" si="0"/>
        <v>23878</v>
      </c>
      <c r="K37" s="281"/>
    </row>
    <row r="38" spans="1:11" s="267" customFormat="1" ht="20.100000000000001" customHeight="1">
      <c r="A38" s="367"/>
      <c r="B38" s="367"/>
      <c r="C38" s="367"/>
      <c r="D38" s="258"/>
      <c r="E38" s="262" t="s">
        <v>731</v>
      </c>
      <c r="F38" s="262"/>
      <c r="G38" s="262"/>
      <c r="H38" s="262"/>
      <c r="I38" s="257">
        <f>ROUNDUP(I35+I36+I37,0)</f>
        <v>527835</v>
      </c>
      <c r="J38" s="279">
        <f t="shared" si="0"/>
        <v>501443</v>
      </c>
      <c r="K38" s="280"/>
    </row>
    <row r="39" spans="1:11" s="267" customFormat="1" ht="20.100000000000001" customHeight="1">
      <c r="A39" s="268"/>
      <c r="B39" s="268"/>
      <c r="C39" s="268"/>
      <c r="D39" s="258"/>
      <c r="E39" s="262" t="s">
        <v>730</v>
      </c>
      <c r="F39" s="262"/>
      <c r="G39" s="262"/>
      <c r="H39" s="262"/>
      <c r="I39" s="257">
        <f>I8+I14+I25+I38</f>
        <v>2132100</v>
      </c>
      <c r="J39" s="279">
        <f t="shared" si="0"/>
        <v>2025495</v>
      </c>
      <c r="K39" s="282"/>
    </row>
    <row r="40" spans="1:11" s="184" customFormat="1" ht="24.95" customHeight="1">
      <c r="D40" s="185"/>
      <c r="E40" s="181"/>
      <c r="I40" s="181"/>
      <c r="K40" s="185"/>
    </row>
  </sheetData>
  <mergeCells count="20">
    <mergeCell ref="A9:A14"/>
    <mergeCell ref="B9:B14"/>
    <mergeCell ref="C9:C14"/>
    <mergeCell ref="D9:D10"/>
    <mergeCell ref="A1:J1"/>
    <mergeCell ref="A3:A8"/>
    <mergeCell ref="B3:B8"/>
    <mergeCell ref="C3:C8"/>
    <mergeCell ref="D3:D4"/>
    <mergeCell ref="D33:D34"/>
    <mergeCell ref="A15:A25"/>
    <mergeCell ref="B15:B25"/>
    <mergeCell ref="C15:C25"/>
    <mergeCell ref="D16:D17"/>
    <mergeCell ref="D18:D20"/>
    <mergeCell ref="A26:A38"/>
    <mergeCell ref="B26:B38"/>
    <mergeCell ref="C26:C38"/>
    <mergeCell ref="D26:D28"/>
    <mergeCell ref="D29:D3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12" sqref="A12:XFD44"/>
    </sheetView>
  </sheetViews>
  <sheetFormatPr defaultRowHeight="13.5"/>
  <cols>
    <col min="1" max="1" width="7.125" style="283" customWidth="1"/>
    <col min="2" max="2" width="7.375" style="284" customWidth="1"/>
    <col min="3" max="3" width="30.75" style="284" customWidth="1"/>
    <col min="4" max="4" width="24" style="284" customWidth="1"/>
    <col min="5" max="5" width="14.125" style="284" customWidth="1"/>
    <col min="6" max="16384" width="9" style="283"/>
  </cols>
  <sheetData>
    <row r="1" spans="1:5" s="285" customFormat="1" ht="35.1" customHeight="1">
      <c r="A1" s="371" t="s">
        <v>686</v>
      </c>
      <c r="B1" s="371"/>
      <c r="C1" s="371"/>
      <c r="D1" s="371"/>
      <c r="E1" s="371"/>
    </row>
    <row r="2" spans="1:5" s="251" customFormat="1" ht="26.25" customHeight="1">
      <c r="A2" s="372" t="s">
        <v>687</v>
      </c>
      <c r="B2" s="372" t="s">
        <v>664</v>
      </c>
      <c r="C2" s="372" t="s">
        <v>688</v>
      </c>
      <c r="D2" s="372" t="s">
        <v>689</v>
      </c>
      <c r="E2" s="373" t="s">
        <v>690</v>
      </c>
    </row>
    <row r="3" spans="1:5" s="251" customFormat="1" ht="30" customHeight="1">
      <c r="A3" s="372"/>
      <c r="B3" s="372"/>
      <c r="C3" s="372"/>
      <c r="D3" s="372"/>
      <c r="E3" s="373"/>
    </row>
    <row r="4" spans="1:5" s="251" customFormat="1" ht="39.950000000000003" customHeight="1">
      <c r="A4" s="370" t="s">
        <v>117</v>
      </c>
      <c r="B4" s="286">
        <v>1</v>
      </c>
      <c r="C4" s="286" t="s">
        <v>691</v>
      </c>
      <c r="D4" s="286" t="s">
        <v>692</v>
      </c>
      <c r="E4" s="286">
        <v>2000</v>
      </c>
    </row>
    <row r="5" spans="1:5" s="251" customFormat="1" ht="39.950000000000003" customHeight="1">
      <c r="A5" s="370"/>
      <c r="B5" s="286">
        <v>2</v>
      </c>
      <c r="C5" s="261" t="s">
        <v>693</v>
      </c>
      <c r="D5" s="286" t="s">
        <v>694</v>
      </c>
      <c r="E5" s="286">
        <v>2500</v>
      </c>
    </row>
    <row r="6" spans="1:5" s="251" customFormat="1" ht="39.950000000000003" customHeight="1">
      <c r="A6" s="287"/>
      <c r="B6" s="287"/>
      <c r="C6" s="288" t="s">
        <v>695</v>
      </c>
      <c r="D6" s="287"/>
      <c r="E6" s="287">
        <f>SUM(E4:E5)</f>
        <v>4500</v>
      </c>
    </row>
  </sheetData>
  <mergeCells count="7">
    <mergeCell ref="A4:A5"/>
    <mergeCell ref="A1:E1"/>
    <mergeCell ref="A2:A3"/>
    <mergeCell ref="B2:B3"/>
    <mergeCell ref="C2:C3"/>
    <mergeCell ref="D2:D3"/>
    <mergeCell ref="E2:E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A12" sqref="A12:XFD44"/>
    </sheetView>
  </sheetViews>
  <sheetFormatPr defaultRowHeight="14.25"/>
  <cols>
    <col min="1" max="1" width="5.625" style="306" customWidth="1"/>
    <col min="2" max="2" width="4.875" style="306" customWidth="1"/>
    <col min="3" max="3" width="24.375" style="306" customWidth="1"/>
    <col min="4" max="4" width="14.625" style="306" hidden="1" customWidth="1"/>
    <col min="5" max="5" width="14.625" style="307" hidden="1" customWidth="1"/>
    <col min="6" max="6" width="15.25" style="307" customWidth="1"/>
    <col min="7" max="7" width="13.625" style="306" customWidth="1"/>
    <col min="8" max="8" width="8.125" style="306" customWidth="1"/>
    <col min="9" max="9" width="11.75" style="306" customWidth="1"/>
    <col min="10" max="10" width="11.625" style="306" customWidth="1"/>
    <col min="11" max="11" width="12.25" style="308" customWidth="1"/>
    <col min="12" max="16384" width="9" style="298"/>
  </cols>
  <sheetData>
    <row r="1" spans="1:15" ht="30" customHeight="1">
      <c r="A1" s="374" t="s">
        <v>699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5" s="291" customFormat="1" ht="20.100000000000001" customHeight="1">
      <c r="A2" s="277" t="s">
        <v>700</v>
      </c>
      <c r="B2" s="289" t="s">
        <v>0</v>
      </c>
      <c r="C2" s="289" t="s">
        <v>649</v>
      </c>
      <c r="D2" s="277" t="s">
        <v>701</v>
      </c>
      <c r="E2" s="276" t="s">
        <v>702</v>
      </c>
      <c r="F2" s="290" t="s">
        <v>650</v>
      </c>
      <c r="G2" s="290" t="s">
        <v>703</v>
      </c>
      <c r="H2" s="289" t="s">
        <v>704</v>
      </c>
      <c r="I2" s="289" t="s">
        <v>705</v>
      </c>
      <c r="J2" s="299" t="s">
        <v>706</v>
      </c>
      <c r="K2" s="300" t="s">
        <v>707</v>
      </c>
    </row>
    <row r="3" spans="1:15" s="291" customFormat="1" ht="20.100000000000001" customHeight="1">
      <c r="A3" s="375" t="s">
        <v>747</v>
      </c>
      <c r="B3" s="292">
        <v>1</v>
      </c>
      <c r="C3" s="292" t="s">
        <v>712</v>
      </c>
      <c r="D3" s="292">
        <v>2007</v>
      </c>
      <c r="E3" s="292" t="s">
        <v>713</v>
      </c>
      <c r="F3" s="292" t="s">
        <v>714</v>
      </c>
      <c r="G3" s="292" t="s">
        <v>711</v>
      </c>
      <c r="H3" s="290" t="s">
        <v>708</v>
      </c>
      <c r="I3" s="275">
        <v>484491</v>
      </c>
      <c r="J3" s="303">
        <v>274015.94</v>
      </c>
      <c r="K3" s="301">
        <v>-12983.89</v>
      </c>
    </row>
    <row r="4" spans="1:15" s="291" customFormat="1" ht="20.100000000000001" customHeight="1">
      <c r="A4" s="375"/>
      <c r="B4" s="292">
        <v>2</v>
      </c>
      <c r="C4" s="292" t="s">
        <v>592</v>
      </c>
      <c r="D4" s="292">
        <v>1999</v>
      </c>
      <c r="E4" s="292" t="s">
        <v>715</v>
      </c>
      <c r="F4" s="292" t="s">
        <v>716</v>
      </c>
      <c r="G4" s="292" t="s">
        <v>711</v>
      </c>
      <c r="H4" s="290" t="s">
        <v>717</v>
      </c>
      <c r="I4" s="376">
        <v>903379</v>
      </c>
      <c r="J4" s="378">
        <v>767385.3</v>
      </c>
      <c r="K4" s="380">
        <v>30522</v>
      </c>
    </row>
    <row r="5" spans="1:15" s="291" customFormat="1" ht="20.100000000000001" customHeight="1">
      <c r="A5" s="375"/>
      <c r="B5" s="292">
        <v>3</v>
      </c>
      <c r="C5" s="292" t="s">
        <v>718</v>
      </c>
      <c r="D5" s="292">
        <v>2004</v>
      </c>
      <c r="E5" s="292" t="s">
        <v>715</v>
      </c>
      <c r="F5" s="292" t="s">
        <v>719</v>
      </c>
      <c r="G5" s="292" t="s">
        <v>711</v>
      </c>
      <c r="H5" s="290" t="s">
        <v>710</v>
      </c>
      <c r="I5" s="377"/>
      <c r="J5" s="379"/>
      <c r="K5" s="381"/>
    </row>
    <row r="6" spans="1:15" s="291" customFormat="1" ht="20.100000000000001" customHeight="1">
      <c r="A6" s="375"/>
      <c r="B6" s="292">
        <v>4</v>
      </c>
      <c r="C6" s="292" t="s">
        <v>720</v>
      </c>
      <c r="D6" s="292">
        <v>2004</v>
      </c>
      <c r="E6" s="292" t="s">
        <v>721</v>
      </c>
      <c r="F6" s="292" t="s">
        <v>671</v>
      </c>
      <c r="G6" s="292" t="s">
        <v>711</v>
      </c>
      <c r="H6" s="290" t="s">
        <v>710</v>
      </c>
      <c r="I6" s="275">
        <v>229111</v>
      </c>
      <c r="J6" s="303">
        <v>180244.96</v>
      </c>
      <c r="K6" s="301">
        <v>62846</v>
      </c>
    </row>
    <row r="7" spans="1:15" s="291" customFormat="1" ht="20.100000000000001" customHeight="1">
      <c r="A7" s="375"/>
      <c r="B7" s="292">
        <v>5</v>
      </c>
      <c r="C7" s="292" t="s">
        <v>722</v>
      </c>
      <c r="D7" s="294"/>
      <c r="E7" s="292"/>
      <c r="F7" s="295" t="s">
        <v>723</v>
      </c>
      <c r="G7" s="292" t="s">
        <v>709</v>
      </c>
      <c r="H7" s="290" t="s">
        <v>710</v>
      </c>
      <c r="I7" s="275">
        <v>294775</v>
      </c>
      <c r="J7" s="303">
        <v>293646.18</v>
      </c>
      <c r="K7" s="301">
        <v>52164.34</v>
      </c>
    </row>
    <row r="8" spans="1:15" s="293" customFormat="1" ht="20.100000000000001" customHeight="1">
      <c r="A8" s="375"/>
      <c r="B8" s="382" t="s">
        <v>25</v>
      </c>
      <c r="C8" s="383"/>
      <c r="D8" s="384"/>
      <c r="E8" s="385"/>
      <c r="F8" s="383"/>
      <c r="G8" s="383"/>
      <c r="H8" s="384"/>
      <c r="I8" s="296">
        <f>SUM(I3:I7)</f>
        <v>1911756</v>
      </c>
      <c r="J8" s="304">
        <f>SUM(J3:J7)</f>
        <v>1515292.38</v>
      </c>
      <c r="K8" s="302">
        <f>SUM(K3:K7)</f>
        <v>132548.45000000001</v>
      </c>
      <c r="O8" s="291"/>
    </row>
    <row r="9" spans="1:15" s="297" customFormat="1" ht="11.25">
      <c r="A9" s="272"/>
      <c r="B9" s="272"/>
      <c r="C9" s="272"/>
      <c r="D9" s="272"/>
      <c r="E9" s="274"/>
      <c r="F9" s="274"/>
      <c r="G9" s="272"/>
      <c r="H9" s="272"/>
      <c r="I9" s="272"/>
      <c r="J9" s="272"/>
      <c r="K9" s="305"/>
    </row>
    <row r="10" spans="1:15" s="297" customFormat="1" ht="11.25">
      <c r="A10" s="272"/>
      <c r="B10" s="272"/>
      <c r="C10" s="272"/>
      <c r="D10" s="272"/>
      <c r="E10" s="274"/>
      <c r="F10" s="274"/>
      <c r="G10" s="272"/>
      <c r="H10" s="272"/>
      <c r="I10" s="272"/>
      <c r="J10" s="272"/>
      <c r="K10" s="305"/>
    </row>
    <row r="11" spans="1:15" s="297" customFormat="1" ht="11.25">
      <c r="A11" s="272"/>
      <c r="B11" s="272"/>
      <c r="C11" s="272"/>
      <c r="D11" s="272"/>
      <c r="E11" s="274"/>
      <c r="F11" s="274"/>
      <c r="G11" s="272"/>
      <c r="H11" s="272"/>
      <c r="I11" s="272"/>
      <c r="J11" s="272"/>
      <c r="K11" s="305"/>
    </row>
    <row r="12" spans="1:15" s="297" customFormat="1" ht="11.25">
      <c r="A12" s="272"/>
      <c r="B12" s="272"/>
      <c r="C12" s="272"/>
      <c r="D12" s="272"/>
      <c r="E12" s="274"/>
      <c r="F12" s="274"/>
      <c r="G12" s="272"/>
      <c r="H12" s="272"/>
      <c r="I12" s="272"/>
      <c r="J12" s="272"/>
      <c r="K12" s="305"/>
    </row>
    <row r="13" spans="1:15" s="297" customFormat="1" ht="11.25">
      <c r="A13" s="272"/>
      <c r="B13" s="272"/>
      <c r="C13" s="272"/>
      <c r="D13" s="272"/>
      <c r="E13" s="274"/>
      <c r="F13" s="274"/>
      <c r="G13" s="272"/>
      <c r="H13" s="272"/>
      <c r="I13" s="272"/>
      <c r="J13" s="272"/>
      <c r="K13" s="305"/>
    </row>
    <row r="14" spans="1:15" s="297" customFormat="1" ht="11.25">
      <c r="A14" s="272"/>
      <c r="B14" s="272"/>
      <c r="C14" s="272"/>
      <c r="D14" s="272"/>
      <c r="E14" s="274"/>
      <c r="F14" s="274"/>
      <c r="G14" s="272"/>
      <c r="H14" s="272"/>
      <c r="I14" s="272"/>
      <c r="J14" s="272"/>
      <c r="K14" s="305"/>
    </row>
    <row r="15" spans="1:15" s="297" customFormat="1" ht="11.25">
      <c r="A15" s="272"/>
      <c r="B15" s="272"/>
      <c r="C15" s="272"/>
      <c r="D15" s="272"/>
      <c r="E15" s="274"/>
      <c r="F15" s="274"/>
      <c r="G15" s="272"/>
      <c r="H15" s="272"/>
      <c r="I15" s="272"/>
      <c r="J15" s="272"/>
      <c r="K15" s="305"/>
    </row>
  </sheetData>
  <mergeCells count="7">
    <mergeCell ref="A1:K1"/>
    <mergeCell ref="A3:A8"/>
    <mergeCell ref="I4:I5"/>
    <mergeCell ref="J4:J5"/>
    <mergeCell ref="K4:K5"/>
    <mergeCell ref="B8:D8"/>
    <mergeCell ref="E8:H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32" t="s">
        <v>138</v>
      </c>
      <c r="B1" s="332"/>
      <c r="C1" s="332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33" t="s">
        <v>144</v>
      </c>
      <c r="B1" s="334"/>
      <c r="C1" s="334"/>
      <c r="D1" s="334"/>
      <c r="E1" s="334"/>
      <c r="F1" s="334"/>
      <c r="G1" s="334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37" t="s">
        <v>496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</row>
    <row r="2" spans="1:30" s="65" customFormat="1" ht="39.950000000000003" customHeight="1">
      <c r="A2" s="335" t="s">
        <v>497</v>
      </c>
      <c r="B2" s="336"/>
      <c r="C2" s="67" t="s">
        <v>498</v>
      </c>
      <c r="D2" s="68" t="s">
        <v>499</v>
      </c>
      <c r="E2" s="68" t="s">
        <v>500</v>
      </c>
      <c r="F2" s="69" t="s">
        <v>482</v>
      </c>
      <c r="G2" s="70" t="s">
        <v>483</v>
      </c>
      <c r="H2" s="71" t="s">
        <v>484</v>
      </c>
      <c r="I2" s="71" t="s">
        <v>501</v>
      </c>
      <c r="J2" s="71" t="s">
        <v>485</v>
      </c>
      <c r="K2" s="71" t="s">
        <v>502</v>
      </c>
      <c r="L2" s="72" t="s">
        <v>503</v>
      </c>
      <c r="M2" s="73" t="s">
        <v>504</v>
      </c>
      <c r="N2" s="68" t="s">
        <v>505</v>
      </c>
      <c r="O2" s="68" t="s">
        <v>506</v>
      </c>
      <c r="P2" s="74" t="s">
        <v>507</v>
      </c>
      <c r="Q2" s="68" t="s">
        <v>508</v>
      </c>
      <c r="R2" s="68" t="s">
        <v>500</v>
      </c>
      <c r="S2" s="69" t="s">
        <v>482</v>
      </c>
      <c r="T2" s="70" t="s">
        <v>483</v>
      </c>
      <c r="U2" s="71" t="s">
        <v>484</v>
      </c>
      <c r="V2" s="71" t="s">
        <v>509</v>
      </c>
      <c r="W2" s="71" t="s">
        <v>485</v>
      </c>
      <c r="X2" s="71" t="s">
        <v>502</v>
      </c>
      <c r="Y2" s="71" t="s">
        <v>510</v>
      </c>
      <c r="Z2" s="71" t="s">
        <v>511</v>
      </c>
      <c r="AA2" s="71" t="s">
        <v>512</v>
      </c>
      <c r="AB2" s="71" t="s">
        <v>485</v>
      </c>
      <c r="AC2" s="75" t="s">
        <v>513</v>
      </c>
      <c r="AD2" s="75" t="s">
        <v>514</v>
      </c>
    </row>
    <row r="3" spans="1:30" ht="26.1" customHeight="1">
      <c r="A3" s="343" t="s">
        <v>515</v>
      </c>
      <c r="B3" s="343"/>
      <c r="C3" s="84" t="s">
        <v>516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40" t="s">
        <v>517</v>
      </c>
      <c r="B4" s="341"/>
      <c r="C4" s="341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42" t="s">
        <v>519</v>
      </c>
      <c r="B5" s="343"/>
      <c r="C5" s="84" t="s">
        <v>516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40" t="s">
        <v>518</v>
      </c>
      <c r="B6" s="341"/>
      <c r="C6" s="341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39"/>
      <c r="B7" s="339"/>
      <c r="C7" s="339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29" t="s">
        <v>436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534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29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523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524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525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29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29" t="s">
        <v>178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487</v>
      </c>
      <c r="F2" s="93" t="s">
        <v>488</v>
      </c>
      <c r="G2" s="93" t="s">
        <v>489</v>
      </c>
      <c r="H2" s="32" t="s">
        <v>490</v>
      </c>
      <c r="I2" s="32" t="s">
        <v>491</v>
      </c>
      <c r="J2" s="93" t="s">
        <v>57</v>
      </c>
      <c r="K2" s="93" t="s">
        <v>492</v>
      </c>
      <c r="L2" s="32" t="s">
        <v>493</v>
      </c>
      <c r="M2" s="93" t="s">
        <v>526</v>
      </c>
      <c r="N2" s="32" t="s">
        <v>494</v>
      </c>
      <c r="O2" s="93" t="s">
        <v>527</v>
      </c>
      <c r="P2" s="32" t="s">
        <v>528</v>
      </c>
      <c r="Q2" s="93" t="s">
        <v>65</v>
      </c>
      <c r="R2" s="32" t="s">
        <v>495</v>
      </c>
      <c r="S2" s="32" t="s">
        <v>67</v>
      </c>
      <c r="T2" s="32" t="s">
        <v>529</v>
      </c>
      <c r="U2" s="32" t="s">
        <v>530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531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532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533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11</vt:i4>
      </vt:variant>
    </vt:vector>
  </HeadingPairs>
  <TitlesOfParts>
    <vt:vector size="34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虹桥镇</vt:lpstr>
      <vt:lpstr>学前科</vt:lpstr>
      <vt:lpstr>普教一科</vt:lpstr>
      <vt:lpstr>普教二科</vt:lpstr>
      <vt:lpstr>考试中心</vt:lpstr>
      <vt:lpstr>教育学院</vt:lpstr>
      <vt:lpstr>虹桥维修</vt:lpstr>
      <vt:lpstr>空气检测</vt:lpstr>
      <vt:lpstr>尾款</vt:lpstr>
      <vt:lpstr>虹桥维修!Print_Area</vt:lpstr>
      <vt:lpstr>教育学院!Print_Area</vt:lpstr>
      <vt:lpstr>考试中心!Print_Area</vt:lpstr>
      <vt:lpstr>普教二科!Print_Area</vt:lpstr>
      <vt:lpstr>普教一科!Print_Area</vt:lpstr>
      <vt:lpstr>学前科!Print_Area</vt:lpstr>
      <vt:lpstr>虹桥维修!Print_Titles</vt:lpstr>
      <vt:lpstr>考试中心!Print_Titles</vt:lpstr>
      <vt:lpstr>普教二科!Print_Titles</vt:lpstr>
      <vt:lpstr>普教一科!Print_Titles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2021-03-30T05:56:44Z</cp:lastPrinted>
  <dcterms:created xsi:type="dcterms:W3CDTF">2019-11-08T06:57:41Z</dcterms:created>
  <dcterms:modified xsi:type="dcterms:W3CDTF">2021-03-30T05:56:48Z</dcterms:modified>
</cp:coreProperties>
</file>