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颛桥镇" sheetId="50" r:id="rId15"/>
    <sheet name="学前科" sheetId="34" state="hidden" r:id="rId16"/>
    <sheet name="普教一科" sheetId="35" state="hidden" r:id="rId17"/>
    <sheet name="普教二科" sheetId="36" state="hidden" r:id="rId18"/>
    <sheet name="考试中心" sheetId="37" state="hidden" r:id="rId19"/>
    <sheet name="教育学院" sheetId="38" state="hidden" r:id="rId20"/>
    <sheet name="颛桥维修" sheetId="46" state="hidden" r:id="rId21"/>
    <sheet name="空气检测" sheetId="48" state="hidden" r:id="rId22"/>
    <sheet name="尾款" sheetId="49" state="hidden" r:id="rId23"/>
  </sheets>
  <externalReferences>
    <externalReference r:id="rId24"/>
    <externalReference r:id="rId25"/>
  </externalReferences>
  <definedNames>
    <definedName name="_xlnm._FilterDatabase" localSheetId="16" hidden="1">普教一科!$A$2:$K$24</definedName>
    <definedName name="_xlnm.Print_Area" localSheetId="19">教育学院!$A$1:$F$8</definedName>
    <definedName name="_xlnm.Print_Area" localSheetId="18">考试中心!$A$1:$H$5</definedName>
    <definedName name="_xlnm.Print_Area" localSheetId="17">普教二科!$A$1:$H$2</definedName>
    <definedName name="_xlnm.Print_Area" localSheetId="16">普教一科!$A$1:$G$24</definedName>
    <definedName name="_xlnm.Print_Area" localSheetId="22">尾款!#REF!</definedName>
    <definedName name="_xlnm.Print_Area" localSheetId="15">学前科!$A$1:$H$2</definedName>
    <definedName name="_xlnm.Print_Area" localSheetId="20">颛桥维修!$A$1:$J$79</definedName>
    <definedName name="_xlnm.Print_Titles" localSheetId="18">考试中心!$1:$2</definedName>
    <definedName name="_xlnm.Print_Titles" localSheetId="17">普教二科!$1:$2</definedName>
    <definedName name="_xlnm.Print_Titles" localSheetId="16">普教一科!$1:$2</definedName>
    <definedName name="_xlnm.Print_Titles" localSheetId="22">尾款!#REF!</definedName>
    <definedName name="_xlnm.Print_Titles" localSheetId="15">学前科!$1:$2</definedName>
    <definedName name="_xlnm.Print_Titles" localSheetId="20">颛桥维修!$1:$2</definedName>
  </definedNames>
  <calcPr calcId="145621"/>
</workbook>
</file>

<file path=xl/calcChain.xml><?xml version="1.0" encoding="utf-8"?>
<calcChain xmlns="http://schemas.openxmlformats.org/spreadsheetml/2006/main">
  <c r="C7" i="50" l="1"/>
  <c r="C5" i="50"/>
  <c r="E5" i="50" s="1"/>
  <c r="D10" i="50"/>
  <c r="C9" i="50"/>
  <c r="E9" i="50" s="1"/>
  <c r="C8" i="50"/>
  <c r="E8" i="50" s="1"/>
  <c r="E7" i="50"/>
  <c r="G24" i="35" l="1"/>
  <c r="C6" i="50" s="1"/>
  <c r="E6" i="50" s="1"/>
  <c r="K7" i="49"/>
  <c r="J7" i="49"/>
  <c r="I7" i="49"/>
  <c r="E6" i="48" l="1"/>
  <c r="I74" i="46"/>
  <c r="J74" i="46" s="1"/>
  <c r="I73" i="46"/>
  <c r="J73" i="46" s="1"/>
  <c r="J72" i="46"/>
  <c r="I72" i="46"/>
  <c r="I71" i="46"/>
  <c r="I75" i="46" s="1"/>
  <c r="J66" i="46"/>
  <c r="I66" i="46"/>
  <c r="I65" i="46"/>
  <c r="J65" i="46" s="1"/>
  <c r="I64" i="46"/>
  <c r="J64" i="46" s="1"/>
  <c r="I63" i="46"/>
  <c r="I62" i="46"/>
  <c r="J62" i="46" s="1"/>
  <c r="I57" i="46"/>
  <c r="J57" i="46" s="1"/>
  <c r="J56" i="46"/>
  <c r="I56" i="46"/>
  <c r="I55" i="46"/>
  <c r="I51" i="46"/>
  <c r="J50" i="46"/>
  <c r="I50" i="46"/>
  <c r="I48" i="46"/>
  <c r="J48" i="46" s="1"/>
  <c r="G44" i="46"/>
  <c r="I44" i="46" s="1"/>
  <c r="J44" i="46" s="1"/>
  <c r="I43" i="46"/>
  <c r="J38" i="46"/>
  <c r="I38" i="46"/>
  <c r="I37" i="46"/>
  <c r="J37" i="46" s="1"/>
  <c r="J36" i="46"/>
  <c r="I36" i="46"/>
  <c r="G35" i="46"/>
  <c r="I35" i="46" s="1"/>
  <c r="I39" i="46" s="1"/>
  <c r="I34" i="46"/>
  <c r="J34" i="46" s="1"/>
  <c r="J29" i="46"/>
  <c r="I29" i="46"/>
  <c r="G28" i="46"/>
  <c r="I28" i="46" s="1"/>
  <c r="J28" i="46" s="1"/>
  <c r="J27" i="46"/>
  <c r="I27" i="46"/>
  <c r="I26" i="46"/>
  <c r="I24" i="46"/>
  <c r="J24" i="46" s="1"/>
  <c r="I20" i="46"/>
  <c r="J20" i="46" s="1"/>
  <c r="G20" i="46"/>
  <c r="I19" i="46"/>
  <c r="J19" i="46" s="1"/>
  <c r="I18" i="46"/>
  <c r="J18" i="46" s="1"/>
  <c r="G18" i="46"/>
  <c r="I17" i="46"/>
  <c r="J17" i="46" s="1"/>
  <c r="I12" i="46"/>
  <c r="J12" i="46" s="1"/>
  <c r="I11" i="46"/>
  <c r="G11" i="46"/>
  <c r="I10" i="46"/>
  <c r="J10" i="46" s="1"/>
  <c r="J9" i="46"/>
  <c r="I9" i="46"/>
  <c r="I4" i="46"/>
  <c r="J4" i="46" s="1"/>
  <c r="I3" i="46"/>
  <c r="I5" i="46" s="1"/>
  <c r="I45" i="46" l="1"/>
  <c r="J3" i="46"/>
  <c r="I58" i="46"/>
  <c r="I13" i="46"/>
  <c r="I67" i="46"/>
  <c r="I68" i="46" s="1"/>
  <c r="J68" i="46" s="1"/>
  <c r="J5" i="46"/>
  <c r="I6" i="46"/>
  <c r="J6" i="46" s="1"/>
  <c r="J45" i="46"/>
  <c r="J13" i="46"/>
  <c r="I14" i="46"/>
  <c r="J14" i="46" s="1"/>
  <c r="J67" i="46"/>
  <c r="J39" i="46"/>
  <c r="I40" i="46"/>
  <c r="J40" i="46" s="1"/>
  <c r="I30" i="46"/>
  <c r="I76" i="46"/>
  <c r="J76" i="46" s="1"/>
  <c r="J75" i="46"/>
  <c r="I21" i="46"/>
  <c r="J51" i="46"/>
  <c r="J55" i="46"/>
  <c r="J63" i="46"/>
  <c r="J71" i="46"/>
  <c r="J11" i="46"/>
  <c r="J26" i="46"/>
  <c r="J35" i="46"/>
  <c r="J43" i="46"/>
  <c r="I52" i="46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P89" i="23"/>
  <c r="L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K86" i="23"/>
  <c r="J86" i="23"/>
  <c r="I86" i="23"/>
  <c r="H86" i="23"/>
  <c r="H85" i="23" s="1"/>
  <c r="G86" i="23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R81" i="23" s="1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E82" i="23"/>
  <c r="W82" i="23" s="1"/>
  <c r="V81" i="23"/>
  <c r="P81" i="23"/>
  <c r="N81" i="23"/>
  <c r="L81" i="23"/>
  <c r="H81" i="23"/>
  <c r="F81" i="23"/>
  <c r="V80" i="23"/>
  <c r="R80" i="23"/>
  <c r="R79" i="23" s="1"/>
  <c r="Q80" i="23"/>
  <c r="Q79" i="23" s="1"/>
  <c r="P80" i="23"/>
  <c r="N80" i="23"/>
  <c r="M80" i="23"/>
  <c r="M79" i="23" s="1"/>
  <c r="L80" i="23"/>
  <c r="J80" i="23"/>
  <c r="J79" i="23" s="1"/>
  <c r="I80" i="23"/>
  <c r="I79" i="23" s="1"/>
  <c r="H80" i="23"/>
  <c r="F80" i="23"/>
  <c r="E80" i="23"/>
  <c r="E79" i="23" s="1"/>
  <c r="V79" i="23"/>
  <c r="P79" i="23"/>
  <c r="N79" i="23"/>
  <c r="L79" i="23"/>
  <c r="H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R72" i="23"/>
  <c r="R71" i="23" s="1"/>
  <c r="Q72" i="23"/>
  <c r="Q71" i="23" s="1"/>
  <c r="P72" i="23"/>
  <c r="N72" i="23"/>
  <c r="N71" i="23" s="1"/>
  <c r="M72" i="23"/>
  <c r="M71" i="23" s="1"/>
  <c r="L72" i="23"/>
  <c r="J72" i="23"/>
  <c r="J71" i="23" s="1"/>
  <c r="I72" i="23"/>
  <c r="I71" i="23" s="1"/>
  <c r="H72" i="23"/>
  <c r="F72" i="23"/>
  <c r="F71" i="23" s="1"/>
  <c r="E72" i="23"/>
  <c r="E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V53" i="23"/>
  <c r="V52" i="23" s="1"/>
  <c r="S53" i="23"/>
  <c r="R53" i="23"/>
  <c r="Q53" i="23"/>
  <c r="P53" i="23"/>
  <c r="P52" i="23" s="1"/>
  <c r="O53" i="23"/>
  <c r="N53" i="23"/>
  <c r="M53" i="23"/>
  <c r="L53" i="23"/>
  <c r="K53" i="23"/>
  <c r="J53" i="23"/>
  <c r="I53" i="23"/>
  <c r="H53" i="23"/>
  <c r="H52" i="23" s="1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V31" i="23" s="1"/>
  <c r="S45" i="23"/>
  <c r="R45" i="23"/>
  <c r="Q45" i="23"/>
  <c r="P45" i="23"/>
  <c r="P31" i="23" s="1"/>
  <c r="O45" i="23"/>
  <c r="N45" i="23"/>
  <c r="M45" i="23"/>
  <c r="L45" i="23"/>
  <c r="L31" i="23" s="1"/>
  <c r="K45" i="23"/>
  <c r="J45" i="23"/>
  <c r="I45" i="23"/>
  <c r="H45" i="23"/>
  <c r="H31" i="23" s="1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P40" i="23"/>
  <c r="O40" i="23"/>
  <c r="O31" i="23" s="1"/>
  <c r="N40" i="23"/>
  <c r="M40" i="23"/>
  <c r="L40" i="23"/>
  <c r="K40" i="23"/>
  <c r="K31" i="23" s="1"/>
  <c r="J40" i="23"/>
  <c r="I40" i="23"/>
  <c r="H40" i="23"/>
  <c r="G40" i="23"/>
  <c r="G31" i="23" s="1"/>
  <c r="F40" i="23"/>
  <c r="E40" i="23"/>
  <c r="W39" i="23"/>
  <c r="W38" i="23"/>
  <c r="W37" i="23"/>
  <c r="W36" i="23"/>
  <c r="W35" i="23"/>
  <c r="W34" i="23"/>
  <c r="W33" i="23"/>
  <c r="V32" i="23"/>
  <c r="S32" i="23"/>
  <c r="R32" i="23"/>
  <c r="R31" i="23" s="1"/>
  <c r="Q32" i="23"/>
  <c r="P32" i="23"/>
  <c r="O32" i="23"/>
  <c r="N32" i="23"/>
  <c r="M32" i="23"/>
  <c r="L32" i="23"/>
  <c r="K32" i="23"/>
  <c r="J32" i="23"/>
  <c r="J31" i="23" s="1"/>
  <c r="I32" i="23"/>
  <c r="H32" i="23"/>
  <c r="G32" i="23"/>
  <c r="F32" i="23"/>
  <c r="E32" i="23"/>
  <c r="Q31" i="23"/>
  <c r="N31" i="23"/>
  <c r="M31" i="23"/>
  <c r="I31" i="23"/>
  <c r="F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R29" i="23"/>
  <c r="Q29" i="23"/>
  <c r="P29" i="23"/>
  <c r="N29" i="23"/>
  <c r="M29" i="23"/>
  <c r="L29" i="23"/>
  <c r="J29" i="23"/>
  <c r="I29" i="23"/>
  <c r="H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R12" i="23"/>
  <c r="Q12" i="23"/>
  <c r="P12" i="23"/>
  <c r="N12" i="23"/>
  <c r="M12" i="23"/>
  <c r="L12" i="23"/>
  <c r="J12" i="23"/>
  <c r="I12" i="23"/>
  <c r="H12" i="23"/>
  <c r="F12" i="23"/>
  <c r="E12" i="23"/>
  <c r="V11" i="23"/>
  <c r="R11" i="23"/>
  <c r="Q11" i="23"/>
  <c r="P11" i="23"/>
  <c r="N11" i="23"/>
  <c r="M11" i="23"/>
  <c r="L11" i="23"/>
  <c r="J11" i="23"/>
  <c r="I11" i="23"/>
  <c r="H11" i="23"/>
  <c r="F11" i="23"/>
  <c r="E11" i="23"/>
  <c r="V10" i="23"/>
  <c r="V8" i="23" s="1"/>
  <c r="R10" i="23"/>
  <c r="Q10" i="23"/>
  <c r="Q8" i="23" s="1"/>
  <c r="P10" i="23"/>
  <c r="P8" i="23" s="1"/>
  <c r="N10" i="23"/>
  <c r="M10" i="23"/>
  <c r="M8" i="23" s="1"/>
  <c r="L10" i="23"/>
  <c r="L8" i="23" s="1"/>
  <c r="J10" i="23"/>
  <c r="I10" i="23"/>
  <c r="I8" i="23" s="1"/>
  <c r="H10" i="23"/>
  <c r="H8" i="23" s="1"/>
  <c r="F10" i="23"/>
  <c r="E10" i="23"/>
  <c r="W9" i="23"/>
  <c r="R8" i="23"/>
  <c r="N8" i="23"/>
  <c r="J8" i="23"/>
  <c r="J4" i="23" s="1"/>
  <c r="F8" i="23"/>
  <c r="W7" i="23"/>
  <c r="W6" i="23"/>
  <c r="V5" i="23"/>
  <c r="S5" i="23"/>
  <c r="R5" i="23"/>
  <c r="Q5" i="23"/>
  <c r="P5" i="23"/>
  <c r="P4" i="23" s="1"/>
  <c r="O5" i="23"/>
  <c r="N5" i="23"/>
  <c r="M5" i="23"/>
  <c r="L5" i="23"/>
  <c r="L4" i="23" s="1"/>
  <c r="K5" i="23"/>
  <c r="J5" i="23"/>
  <c r="I5" i="23"/>
  <c r="H5" i="23"/>
  <c r="H4" i="23" s="1"/>
  <c r="G5" i="23"/>
  <c r="F5" i="23"/>
  <c r="E5" i="23"/>
  <c r="V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1" i="19" s="1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P52" i="19" s="1"/>
  <c r="O89" i="19"/>
  <c r="N89" i="19"/>
  <c r="M89" i="19"/>
  <c r="L89" i="19"/>
  <c r="L85" i="19" s="1"/>
  <c r="K89" i="19"/>
  <c r="J89" i="19"/>
  <c r="I89" i="19"/>
  <c r="H89" i="19"/>
  <c r="H85" i="19" s="1"/>
  <c r="H52" i="19" s="1"/>
  <c r="G89" i="19"/>
  <c r="F89" i="19"/>
  <c r="E89" i="19"/>
  <c r="Q88" i="19"/>
  <c r="Q87" i="19"/>
  <c r="P86" i="19"/>
  <c r="O86" i="19"/>
  <c r="N86" i="19"/>
  <c r="N85" i="19" s="1"/>
  <c r="M86" i="19"/>
  <c r="L86" i="19"/>
  <c r="K86" i="19"/>
  <c r="J86" i="19"/>
  <c r="J85" i="19" s="1"/>
  <c r="I86" i="19"/>
  <c r="H86" i="19"/>
  <c r="G86" i="19"/>
  <c r="F86" i="19"/>
  <c r="F85" i="19" s="1"/>
  <c r="E86" i="19"/>
  <c r="O85" i="19"/>
  <c r="M85" i="19"/>
  <c r="K85" i="19"/>
  <c r="I85" i="19"/>
  <c r="G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N82" i="19"/>
  <c r="M82" i="19"/>
  <c r="L82" i="19"/>
  <c r="K82" i="19"/>
  <c r="K81" i="19" s="1"/>
  <c r="J82" i="19"/>
  <c r="I82" i="19"/>
  <c r="H82" i="19"/>
  <c r="G82" i="19"/>
  <c r="G81" i="19" s="1"/>
  <c r="E82" i="19"/>
  <c r="P81" i="19"/>
  <c r="N81" i="19"/>
  <c r="M81" i="19"/>
  <c r="L81" i="19"/>
  <c r="J81" i="19"/>
  <c r="I81" i="19"/>
  <c r="H81" i="19"/>
  <c r="E81" i="19"/>
  <c r="P80" i="19"/>
  <c r="O80" i="19"/>
  <c r="N80" i="19"/>
  <c r="L80" i="19"/>
  <c r="K80" i="19"/>
  <c r="J80" i="19"/>
  <c r="H80" i="19"/>
  <c r="G80" i="19"/>
  <c r="F80" i="19"/>
  <c r="P79" i="19"/>
  <c r="O79" i="19"/>
  <c r="N79" i="19"/>
  <c r="L79" i="19"/>
  <c r="K79" i="19"/>
  <c r="J79" i="19"/>
  <c r="H79" i="19"/>
  <c r="G79" i="19"/>
  <c r="F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N72" i="19"/>
  <c r="L72" i="19"/>
  <c r="K72" i="19"/>
  <c r="J72" i="19"/>
  <c r="J71" i="19" s="1"/>
  <c r="J52" i="19" s="1"/>
  <c r="H72" i="19"/>
  <c r="G72" i="19"/>
  <c r="F72" i="19"/>
  <c r="F71" i="19" s="1"/>
  <c r="P71" i="19"/>
  <c r="O71" i="19"/>
  <c r="N71" i="19"/>
  <c r="L71" i="19"/>
  <c r="K71" i="19"/>
  <c r="H71" i="19"/>
  <c r="G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G52" i="19" s="1"/>
  <c r="F54" i="19"/>
  <c r="E54" i="19"/>
  <c r="P53" i="19"/>
  <c r="O53" i="19"/>
  <c r="O52" i="19" s="1"/>
  <c r="N53" i="19"/>
  <c r="M53" i="19"/>
  <c r="L53" i="19"/>
  <c r="K53" i="19"/>
  <c r="K52" i="19" s="1"/>
  <c r="J53" i="19"/>
  <c r="E53" i="19"/>
  <c r="L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P45" i="19"/>
  <c r="O45" i="19"/>
  <c r="N45" i="19"/>
  <c r="M45" i="19"/>
  <c r="M31" i="19" s="1"/>
  <c r="L45" i="19"/>
  <c r="K45" i="19"/>
  <c r="J45" i="19"/>
  <c r="I45" i="19"/>
  <c r="I31" i="19" s="1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N40" i="19"/>
  <c r="M40" i="19"/>
  <c r="L40" i="19"/>
  <c r="L31" i="19" s="1"/>
  <c r="K40" i="19"/>
  <c r="J40" i="19"/>
  <c r="I40" i="19"/>
  <c r="H40" i="19"/>
  <c r="H31" i="19" s="1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K31" i="19" s="1"/>
  <c r="J32" i="19"/>
  <c r="I32" i="19"/>
  <c r="H32" i="19"/>
  <c r="G32" i="19"/>
  <c r="F32" i="19"/>
  <c r="E32" i="19"/>
  <c r="O31" i="19"/>
  <c r="N31" i="19"/>
  <c r="J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L29" i="19"/>
  <c r="K29" i="19"/>
  <c r="J29" i="19"/>
  <c r="H29" i="19"/>
  <c r="G29" i="19"/>
  <c r="F29" i="19"/>
  <c r="P28" i="19"/>
  <c r="P27" i="19" s="1"/>
  <c r="O28" i="19"/>
  <c r="N28" i="19"/>
  <c r="N27" i="19" s="1"/>
  <c r="M28" i="19"/>
  <c r="L28" i="19"/>
  <c r="L27" i="19" s="1"/>
  <c r="K28" i="19"/>
  <c r="J28" i="19"/>
  <c r="J27" i="19" s="1"/>
  <c r="I28" i="19"/>
  <c r="H28" i="19"/>
  <c r="H27" i="19" s="1"/>
  <c r="G28" i="19"/>
  <c r="E28" i="19"/>
  <c r="E27" i="19" s="1"/>
  <c r="O27" i="19"/>
  <c r="M27" i="19"/>
  <c r="K27" i="19"/>
  <c r="I27" i="19"/>
  <c r="G27" i="19"/>
  <c r="P26" i="19"/>
  <c r="P25" i="19" s="1"/>
  <c r="O26" i="19"/>
  <c r="N26" i="19"/>
  <c r="N25" i="19" s="1"/>
  <c r="M26" i="19"/>
  <c r="L26" i="19"/>
  <c r="L25" i="19" s="1"/>
  <c r="K26" i="19"/>
  <c r="J26" i="19"/>
  <c r="J25" i="19" s="1"/>
  <c r="I26" i="19"/>
  <c r="H26" i="19"/>
  <c r="H25" i="19" s="1"/>
  <c r="G26" i="19"/>
  <c r="E26" i="19"/>
  <c r="E25" i="19" s="1"/>
  <c r="O25" i="19"/>
  <c r="M25" i="19"/>
  <c r="K25" i="19"/>
  <c r="I25" i="19"/>
  <c r="G25" i="19"/>
  <c r="P24" i="19"/>
  <c r="O24" i="19"/>
  <c r="N24" i="19"/>
  <c r="N22" i="19" s="1"/>
  <c r="M24" i="19"/>
  <c r="L24" i="19"/>
  <c r="K24" i="19"/>
  <c r="J24" i="19"/>
  <c r="J22" i="19" s="1"/>
  <c r="I24" i="19"/>
  <c r="H24" i="19"/>
  <c r="G24" i="19"/>
  <c r="E24" i="19"/>
  <c r="E22" i="19" s="1"/>
  <c r="P23" i="19"/>
  <c r="O23" i="19"/>
  <c r="O22" i="19" s="1"/>
  <c r="N23" i="19"/>
  <c r="M23" i="19"/>
  <c r="M22" i="19" s="1"/>
  <c r="L23" i="19"/>
  <c r="K23" i="19"/>
  <c r="K22" i="19" s="1"/>
  <c r="J23" i="19"/>
  <c r="I23" i="19"/>
  <c r="I22" i="19" s="1"/>
  <c r="H23" i="19"/>
  <c r="G23" i="19"/>
  <c r="G22" i="19" s="1"/>
  <c r="E23" i="19"/>
  <c r="P22" i="19"/>
  <c r="L22" i="19"/>
  <c r="H22" i="19"/>
  <c r="P21" i="19"/>
  <c r="O21" i="19"/>
  <c r="O20" i="19" s="1"/>
  <c r="N21" i="19"/>
  <c r="M21" i="19"/>
  <c r="M20" i="19" s="1"/>
  <c r="L21" i="19"/>
  <c r="K21" i="19"/>
  <c r="K20" i="19" s="1"/>
  <c r="J21" i="19"/>
  <c r="I21" i="19"/>
  <c r="I20" i="19" s="1"/>
  <c r="H21" i="19"/>
  <c r="G21" i="19"/>
  <c r="G20" i="19" s="1"/>
  <c r="E21" i="19"/>
  <c r="P20" i="19"/>
  <c r="N20" i="19"/>
  <c r="L20" i="19"/>
  <c r="J20" i="19"/>
  <c r="J4" i="19" s="1"/>
  <c r="H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L12" i="19"/>
  <c r="L10" i="19" s="1"/>
  <c r="L8" i="19" s="1"/>
  <c r="L4" i="19" s="1"/>
  <c r="L3" i="19" s="1"/>
  <c r="K12" i="19"/>
  <c r="J12" i="19"/>
  <c r="H12" i="19"/>
  <c r="G12" i="19"/>
  <c r="F12" i="19"/>
  <c r="P11" i="19"/>
  <c r="O11" i="19"/>
  <c r="N11" i="19"/>
  <c r="L11" i="19"/>
  <c r="K11" i="19"/>
  <c r="J11" i="19"/>
  <c r="H11" i="19"/>
  <c r="H10" i="19" s="1"/>
  <c r="H8" i="19" s="1"/>
  <c r="H4" i="19" s="1"/>
  <c r="G11" i="19"/>
  <c r="F11" i="19"/>
  <c r="P10" i="19"/>
  <c r="P8" i="19" s="1"/>
  <c r="P4" i="19" s="1"/>
  <c r="P3" i="19" s="1"/>
  <c r="O10" i="19"/>
  <c r="N10" i="19"/>
  <c r="K10" i="19"/>
  <c r="J10" i="19"/>
  <c r="G10" i="19"/>
  <c r="F10" i="19"/>
  <c r="Q9" i="19"/>
  <c r="F9" i="19"/>
  <c r="O8" i="19"/>
  <c r="N8" i="19"/>
  <c r="N4" i="19" s="1"/>
  <c r="K8" i="19"/>
  <c r="J8" i="19"/>
  <c r="G8" i="19"/>
  <c r="F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O4" i="19"/>
  <c r="O3" i="19" s="1"/>
  <c r="K4" i="19"/>
  <c r="K3" i="19" s="1"/>
  <c r="G4" i="19"/>
  <c r="G3" i="19" s="1"/>
  <c r="J3" i="19" l="1"/>
  <c r="H3" i="19"/>
  <c r="I12" i="19"/>
  <c r="I11" i="19"/>
  <c r="I10" i="19" s="1"/>
  <c r="I8" i="19" s="1"/>
  <c r="I72" i="19"/>
  <c r="I71" i="19" s="1"/>
  <c r="I29" i="19"/>
  <c r="M12" i="19"/>
  <c r="M11" i="19"/>
  <c r="M10" i="19" s="1"/>
  <c r="M8" i="19" s="1"/>
  <c r="M72" i="19"/>
  <c r="M71" i="19" s="1"/>
  <c r="M29" i="19"/>
  <c r="H3" i="23"/>
  <c r="V3" i="23"/>
  <c r="J89" i="23"/>
  <c r="J85" i="23" s="1"/>
  <c r="G80" i="23"/>
  <c r="G79" i="23" s="1"/>
  <c r="W79" i="23" s="1"/>
  <c r="G12" i="23"/>
  <c r="G11" i="23"/>
  <c r="G10" i="23" s="1"/>
  <c r="G8" i="23" s="1"/>
  <c r="G72" i="23"/>
  <c r="G71" i="23" s="1"/>
  <c r="G29" i="23"/>
  <c r="W29" i="23" s="1"/>
  <c r="O80" i="23"/>
  <c r="O79" i="23" s="1"/>
  <c r="O12" i="23"/>
  <c r="O11" i="23"/>
  <c r="O72" i="23"/>
  <c r="O71" i="23" s="1"/>
  <c r="O29" i="23"/>
  <c r="N52" i="19"/>
  <c r="N3" i="19" s="1"/>
  <c r="N4" i="23"/>
  <c r="Q4" i="23"/>
  <c r="L85" i="23"/>
  <c r="J52" i="46"/>
  <c r="I53" i="46"/>
  <c r="J53" i="46" s="1"/>
  <c r="I54" i="46"/>
  <c r="J54" i="46" s="1"/>
  <c r="I59" i="46"/>
  <c r="J58" i="46"/>
  <c r="Q96" i="19"/>
  <c r="E12" i="19"/>
  <c r="Q12" i="19" s="1"/>
  <c r="E11" i="19"/>
  <c r="E72" i="19"/>
  <c r="E29" i="19"/>
  <c r="E8" i="23"/>
  <c r="L52" i="23"/>
  <c r="L3" i="23" s="1"/>
  <c r="P3" i="23"/>
  <c r="F89" i="23"/>
  <c r="F85" i="23" s="1"/>
  <c r="N89" i="23"/>
  <c r="N85" i="23" s="1"/>
  <c r="R89" i="23"/>
  <c r="R85" i="23" s="1"/>
  <c r="R52" i="23" s="1"/>
  <c r="R3" i="23" s="1"/>
  <c r="K80" i="23"/>
  <c r="K79" i="23" s="1"/>
  <c r="K12" i="23"/>
  <c r="W12" i="23" s="1"/>
  <c r="K11" i="23"/>
  <c r="K72" i="23"/>
  <c r="K71" i="23" s="1"/>
  <c r="W71" i="23" s="1"/>
  <c r="K29" i="23"/>
  <c r="S80" i="23"/>
  <c r="S79" i="23" s="1"/>
  <c r="S52" i="23" s="1"/>
  <c r="S3" i="23" s="1"/>
  <c r="S12" i="23"/>
  <c r="S11" i="23"/>
  <c r="S10" i="23" s="1"/>
  <c r="S8" i="23" s="1"/>
  <c r="S4" i="23" s="1"/>
  <c r="S72" i="23"/>
  <c r="S71" i="23" s="1"/>
  <c r="S29" i="23"/>
  <c r="Q5" i="19"/>
  <c r="Q46" i="19"/>
  <c r="F45" i="19"/>
  <c r="F31" i="19" s="1"/>
  <c r="E80" i="19"/>
  <c r="I80" i="19"/>
  <c r="I79" i="19" s="1"/>
  <c r="M80" i="19"/>
  <c r="M79" i="19" s="1"/>
  <c r="R4" i="23"/>
  <c r="M4" i="23"/>
  <c r="Q45" i="19"/>
  <c r="E31" i="19"/>
  <c r="Q31" i="19" s="1"/>
  <c r="F4" i="23"/>
  <c r="I4" i="23"/>
  <c r="Q18" i="19"/>
  <c r="Q73" i="19"/>
  <c r="Q74" i="19"/>
  <c r="Q75" i="19"/>
  <c r="Q76" i="19"/>
  <c r="Q77" i="19"/>
  <c r="Q85" i="19"/>
  <c r="Q86" i="19"/>
  <c r="W20" i="23"/>
  <c r="W21" i="23"/>
  <c r="W22" i="23"/>
  <c r="W23" i="23"/>
  <c r="W24" i="23"/>
  <c r="W25" i="23"/>
  <c r="W26" i="23"/>
  <c r="W27" i="23"/>
  <c r="W28" i="23"/>
  <c r="W30" i="23"/>
  <c r="W31" i="23"/>
  <c r="W32" i="23"/>
  <c r="W42" i="23"/>
  <c r="W74" i="23"/>
  <c r="W75" i="23"/>
  <c r="W77" i="23"/>
  <c r="G85" i="23"/>
  <c r="K85" i="23"/>
  <c r="O85" i="23"/>
  <c r="O52" i="23" s="1"/>
  <c r="S85" i="23"/>
  <c r="W90" i="23"/>
  <c r="W91" i="23"/>
  <c r="I46" i="46"/>
  <c r="Q13" i="19"/>
  <c r="Q14" i="19"/>
  <c r="Q15" i="19"/>
  <c r="F52" i="19"/>
  <c r="Q40" i="19"/>
  <c r="Q53" i="19"/>
  <c r="Q89" i="19"/>
  <c r="Q90" i="19"/>
  <c r="Q91" i="19"/>
  <c r="W5" i="23"/>
  <c r="W17" i="23"/>
  <c r="W45" i="23"/>
  <c r="W54" i="23"/>
  <c r="W86" i="23"/>
  <c r="Q32" i="19"/>
  <c r="Q42" i="19"/>
  <c r="Q47" i="19"/>
  <c r="Q54" i="19"/>
  <c r="Q83" i="19"/>
  <c r="Q93" i="19"/>
  <c r="W40" i="23"/>
  <c r="W47" i="23"/>
  <c r="W96" i="23"/>
  <c r="W101" i="23"/>
  <c r="I31" i="46"/>
  <c r="J31" i="46" s="1"/>
  <c r="J30" i="46"/>
  <c r="I41" i="46"/>
  <c r="J41" i="46" s="1"/>
  <c r="I15" i="46"/>
  <c r="I7" i="46"/>
  <c r="J7" i="46" s="1"/>
  <c r="J21" i="46"/>
  <c r="I22" i="46"/>
  <c r="J22" i="46" s="1"/>
  <c r="I42" i="46"/>
  <c r="J42" i="46" s="1"/>
  <c r="I69" i="46"/>
  <c r="J69" i="46" s="1"/>
  <c r="I8" i="46"/>
  <c r="I77" i="46"/>
  <c r="M52" i="23"/>
  <c r="G52" i="23"/>
  <c r="I85" i="23"/>
  <c r="I52" i="23" s="1"/>
  <c r="I3" i="23" s="1"/>
  <c r="M85" i="23"/>
  <c r="Q85" i="23"/>
  <c r="Q52" i="23" s="1"/>
  <c r="Q3" i="23" s="1"/>
  <c r="F52" i="23"/>
  <c r="J52" i="23"/>
  <c r="J3" i="23" s="1"/>
  <c r="N52" i="23"/>
  <c r="N3" i="23" s="1"/>
  <c r="E73" i="23"/>
  <c r="W73" i="23" s="1"/>
  <c r="E81" i="23"/>
  <c r="W81" i="23" s="1"/>
  <c r="E89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O3" i="23" l="1"/>
  <c r="J46" i="46"/>
  <c r="I47" i="46"/>
  <c r="J47" i="46" s="1"/>
  <c r="W89" i="23"/>
  <c r="Q26" i="19"/>
  <c r="W80" i="23"/>
  <c r="E85" i="23"/>
  <c r="W85" i="23" s="1"/>
  <c r="K52" i="23"/>
  <c r="E4" i="23"/>
  <c r="Q11" i="19"/>
  <c r="E10" i="19"/>
  <c r="J59" i="46"/>
  <c r="I60" i="46"/>
  <c r="G3" i="23"/>
  <c r="F22" i="19"/>
  <c r="Q22" i="19" s="1"/>
  <c r="W72" i="23"/>
  <c r="F3" i="23"/>
  <c r="M3" i="23"/>
  <c r="K10" i="23"/>
  <c r="Q29" i="19"/>
  <c r="O10" i="23"/>
  <c r="O8" i="23" s="1"/>
  <c r="O4" i="23" s="1"/>
  <c r="M52" i="19"/>
  <c r="I52" i="19"/>
  <c r="Q80" i="19"/>
  <c r="E79" i="19"/>
  <c r="Q79" i="19" s="1"/>
  <c r="W11" i="23"/>
  <c r="Q72" i="19"/>
  <c r="E71" i="19"/>
  <c r="G4" i="23"/>
  <c r="M4" i="19"/>
  <c r="M3" i="19" s="1"/>
  <c r="I4" i="19"/>
  <c r="I3" i="19" s="1"/>
  <c r="J8" i="46"/>
  <c r="J15" i="46"/>
  <c r="I16" i="46"/>
  <c r="J16" i="46" s="1"/>
  <c r="I70" i="46"/>
  <c r="J70" i="46" s="1"/>
  <c r="I32" i="46"/>
  <c r="J32" i="46" s="1"/>
  <c r="J77" i="46"/>
  <c r="I78" i="46"/>
  <c r="J78" i="46" s="1"/>
  <c r="I23" i="46"/>
  <c r="J23" i="46" s="1"/>
  <c r="W53" i="23"/>
  <c r="Q28" i="19"/>
  <c r="Q23" i="19"/>
  <c r="Q21" i="19"/>
  <c r="Q20" i="19"/>
  <c r="K8" i="23" l="1"/>
  <c r="W10" i="23"/>
  <c r="J60" i="46"/>
  <c r="I61" i="46"/>
  <c r="J61" i="46" s="1"/>
  <c r="I49" i="46"/>
  <c r="J49" i="46" s="1"/>
  <c r="Q10" i="19"/>
  <c r="E8" i="19"/>
  <c r="F4" i="19"/>
  <c r="E52" i="23"/>
  <c r="Q71" i="19"/>
  <c r="E52" i="19"/>
  <c r="Q52" i="19" s="1"/>
  <c r="I25" i="46"/>
  <c r="J25" i="46" s="1"/>
  <c r="I33" i="46"/>
  <c r="J33" i="46" s="1"/>
  <c r="F3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K72" i="24" s="1"/>
  <c r="K71" i="24" s="1"/>
  <c r="J96" i="24"/>
  <c r="I96" i="24"/>
  <c r="H96" i="24"/>
  <c r="G96" i="24"/>
  <c r="G72" i="24" s="1"/>
  <c r="G71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K85" i="24" s="1"/>
  <c r="G89" i="24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G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E82" i="24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L79" i="24"/>
  <c r="J79" i="24"/>
  <c r="H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E76" i="24"/>
  <c r="L75" i="24"/>
  <c r="I75" i="24"/>
  <c r="F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J72" i="24"/>
  <c r="J71" i="24" s="1"/>
  <c r="J52" i="24" s="1"/>
  <c r="H72" i="24"/>
  <c r="H71" i="24" s="1"/>
  <c r="F72" i="24"/>
  <c r="L71" i="24"/>
  <c r="F71" i="24"/>
  <c r="M70" i="24"/>
  <c r="H69" i="24"/>
  <c r="G69" i="24"/>
  <c r="E69" i="24"/>
  <c r="H68" i="24"/>
  <c r="G68" i="24"/>
  <c r="E68" i="24"/>
  <c r="M68" i="24" s="1"/>
  <c r="H67" i="24"/>
  <c r="M67" i="24" s="1"/>
  <c r="G67" i="24"/>
  <c r="M66" i="24"/>
  <c r="H66" i="24"/>
  <c r="G66" i="24"/>
  <c r="E66" i="24"/>
  <c r="M65" i="24"/>
  <c r="H65" i="24"/>
  <c r="G65" i="24"/>
  <c r="E65" i="24"/>
  <c r="M64" i="24"/>
  <c r="H64" i="24"/>
  <c r="G64" i="24"/>
  <c r="E64" i="24"/>
  <c r="M63" i="24"/>
  <c r="G63" i="24"/>
  <c r="E63" i="24"/>
  <c r="M62" i="24"/>
  <c r="M61" i="24"/>
  <c r="H61" i="24"/>
  <c r="G61" i="24"/>
  <c r="E61" i="24"/>
  <c r="M60" i="24"/>
  <c r="H60" i="24"/>
  <c r="G60" i="24"/>
  <c r="E60" i="24"/>
  <c r="M59" i="24"/>
  <c r="H59" i="24"/>
  <c r="G59" i="24"/>
  <c r="E59" i="24"/>
  <c r="M58" i="24"/>
  <c r="H58" i="24"/>
  <c r="G58" i="24"/>
  <c r="E58" i="24"/>
  <c r="M57" i="24"/>
  <c r="H57" i="24"/>
  <c r="G57" i="24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F52" i="24" s="1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6" i="24"/>
  <c r="G46" i="24"/>
  <c r="E46" i="24"/>
  <c r="L45" i="24"/>
  <c r="K45" i="24"/>
  <c r="K31" i="24" s="1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2" i="24" s="1"/>
  <c r="M41" i="24"/>
  <c r="L40" i="24"/>
  <c r="K40" i="24"/>
  <c r="J40" i="24"/>
  <c r="J31" i="24" s="1"/>
  <c r="I40" i="24"/>
  <c r="H40" i="24"/>
  <c r="G40" i="24"/>
  <c r="F40" i="24"/>
  <c r="F31" i="24" s="1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F32" i="24"/>
  <c r="E32" i="24"/>
  <c r="M32" i="24" s="1"/>
  <c r="H31" i="24"/>
  <c r="L30" i="24"/>
  <c r="K30" i="24"/>
  <c r="J30" i="24"/>
  <c r="I30" i="24"/>
  <c r="H30" i="24"/>
  <c r="G30" i="24"/>
  <c r="F30" i="24"/>
  <c r="E30" i="24"/>
  <c r="L29" i="24"/>
  <c r="K29" i="24"/>
  <c r="J29" i="24"/>
  <c r="H29" i="24"/>
  <c r="G29" i="24"/>
  <c r="F29" i="24"/>
  <c r="L28" i="24"/>
  <c r="K28" i="24"/>
  <c r="J28" i="24"/>
  <c r="I28" i="24"/>
  <c r="I27" i="24" s="1"/>
  <c r="H28" i="24"/>
  <c r="G28" i="24"/>
  <c r="G27" i="24" s="1"/>
  <c r="F28" i="24"/>
  <c r="E28" i="24"/>
  <c r="L27" i="24"/>
  <c r="K27" i="24"/>
  <c r="J27" i="24"/>
  <c r="H27" i="24"/>
  <c r="F27" i="24"/>
  <c r="F4" i="24" s="1"/>
  <c r="F3" i="24" s="1"/>
  <c r="L26" i="24"/>
  <c r="K26" i="24"/>
  <c r="J26" i="24"/>
  <c r="I26" i="24"/>
  <c r="H26" i="24"/>
  <c r="G26" i="24"/>
  <c r="F26" i="24"/>
  <c r="E26" i="24"/>
  <c r="M26" i="24" s="1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K10" i="24"/>
  <c r="J10" i="24"/>
  <c r="I10" i="24"/>
  <c r="I8" i="24" s="1"/>
  <c r="H10" i="24"/>
  <c r="G10" i="24"/>
  <c r="F10" i="24"/>
  <c r="E10" i="24"/>
  <c r="E9" i="24"/>
  <c r="M9" i="24" s="1"/>
  <c r="L8" i="24"/>
  <c r="K8" i="24"/>
  <c r="J8" i="24"/>
  <c r="H8" i="24"/>
  <c r="G8" i="24"/>
  <c r="F8" i="24"/>
  <c r="H7" i="24"/>
  <c r="G7" i="24"/>
  <c r="G5" i="24" s="1"/>
  <c r="E7" i="24"/>
  <c r="H6" i="24"/>
  <c r="E6" i="24"/>
  <c r="M6" i="24" s="1"/>
  <c r="L5" i="24"/>
  <c r="K5" i="24"/>
  <c r="J5" i="24"/>
  <c r="I5" i="24"/>
  <c r="H5" i="24"/>
  <c r="F5" i="24"/>
  <c r="L4" i="24"/>
  <c r="J4" i="24"/>
  <c r="H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80" i="22" s="1"/>
  <c r="I79" i="22" s="1"/>
  <c r="H96" i="22"/>
  <c r="G96" i="22"/>
  <c r="F96" i="22"/>
  <c r="E96" i="22"/>
  <c r="E80" i="22" s="1"/>
  <c r="E79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G89" i="22" s="1"/>
  <c r="F90" i="22"/>
  <c r="E90" i="22"/>
  <c r="J90" i="22" s="1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H79" i="22" s="1"/>
  <c r="F80" i="22"/>
  <c r="F79" i="22" s="1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E76" i="22"/>
  <c r="J76" i="22" s="1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F31" i="22" s="1"/>
  <c r="E45" i="22"/>
  <c r="J44" i="22"/>
  <c r="J43" i="22"/>
  <c r="I42" i="22"/>
  <c r="H42" i="22"/>
  <c r="G42" i="22"/>
  <c r="F42" i="22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E31" i="22" s="1"/>
  <c r="H31" i="22"/>
  <c r="I30" i="22"/>
  <c r="H30" i="22"/>
  <c r="G30" i="22"/>
  <c r="F30" i="22"/>
  <c r="E30" i="22"/>
  <c r="J30" i="22" s="1"/>
  <c r="I29" i="22"/>
  <c r="H29" i="22"/>
  <c r="F29" i="22"/>
  <c r="E29" i="22"/>
  <c r="I28" i="22"/>
  <c r="I27" i="22" s="1"/>
  <c r="H28" i="22"/>
  <c r="G28" i="22"/>
  <c r="G27" i="22" s="1"/>
  <c r="F28" i="22"/>
  <c r="E28" i="22"/>
  <c r="E27" i="22" s="1"/>
  <c r="H27" i="22"/>
  <c r="F27" i="22"/>
  <c r="I26" i="22"/>
  <c r="I25" i="22" s="1"/>
  <c r="H26" i="22"/>
  <c r="G26" i="22"/>
  <c r="G25" i="22" s="1"/>
  <c r="F26" i="22"/>
  <c r="E26" i="22"/>
  <c r="H25" i="22"/>
  <c r="F25" i="22"/>
  <c r="I24" i="22"/>
  <c r="H24" i="22"/>
  <c r="G24" i="22"/>
  <c r="G22" i="22" s="1"/>
  <c r="F24" i="22"/>
  <c r="E24" i="22"/>
  <c r="I23" i="22"/>
  <c r="H23" i="22"/>
  <c r="H22" i="22" s="1"/>
  <c r="G23" i="22"/>
  <c r="F23" i="22"/>
  <c r="F22" i="22" s="1"/>
  <c r="E23" i="22"/>
  <c r="I22" i="22"/>
  <c r="E22" i="22"/>
  <c r="I21" i="22"/>
  <c r="H21" i="22"/>
  <c r="H20" i="22" s="1"/>
  <c r="G21" i="22"/>
  <c r="F21" i="22"/>
  <c r="E21" i="22"/>
  <c r="I20" i="22"/>
  <c r="G20" i="22"/>
  <c r="E20" i="22"/>
  <c r="J19" i="22"/>
  <c r="I18" i="22"/>
  <c r="H18" i="22"/>
  <c r="G18" i="22"/>
  <c r="F18" i="22"/>
  <c r="E18" i="22"/>
  <c r="J18" i="22" s="1"/>
  <c r="J17" i="22"/>
  <c r="J16" i="22"/>
  <c r="I15" i="22"/>
  <c r="H15" i="22"/>
  <c r="H13" i="22" s="1"/>
  <c r="G15" i="22"/>
  <c r="F15" i="22"/>
  <c r="E15" i="22"/>
  <c r="I14" i="22"/>
  <c r="I13" i="22" s="1"/>
  <c r="H14" i="22"/>
  <c r="G14" i="22"/>
  <c r="G13" i="22" s="1"/>
  <c r="F14" i="22"/>
  <c r="E14" i="22"/>
  <c r="F13" i="22"/>
  <c r="I12" i="22"/>
  <c r="H12" i="22"/>
  <c r="G12" i="22"/>
  <c r="F12" i="22"/>
  <c r="E12" i="22"/>
  <c r="I11" i="22"/>
  <c r="H11" i="22"/>
  <c r="H10" i="22" s="1"/>
  <c r="H8" i="22" s="1"/>
  <c r="F11" i="22"/>
  <c r="F10" i="22" s="1"/>
  <c r="F8" i="22" s="1"/>
  <c r="E11" i="22"/>
  <c r="I10" i="22"/>
  <c r="I8" i="22" s="1"/>
  <c r="I4" i="22" s="1"/>
  <c r="E10" i="22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V90" i="20" s="1"/>
  <c r="R89" i="20"/>
  <c r="N89" i="20"/>
  <c r="J89" i="20"/>
  <c r="F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T81" i="20" s="1"/>
  <c r="P82" i="20"/>
  <c r="H82" i="20"/>
  <c r="H81" i="20" s="1"/>
  <c r="P81" i="20"/>
  <c r="U80" i="20"/>
  <c r="U79" i="20" s="1"/>
  <c r="T80" i="20"/>
  <c r="R80" i="20"/>
  <c r="R79" i="20" s="1"/>
  <c r="Q80" i="20"/>
  <c r="Q79" i="20" s="1"/>
  <c r="P80" i="20"/>
  <c r="N80" i="20"/>
  <c r="N79" i="20" s="1"/>
  <c r="M80" i="20"/>
  <c r="M79" i="20" s="1"/>
  <c r="L80" i="20"/>
  <c r="J80" i="20"/>
  <c r="J79" i="20" s="1"/>
  <c r="I80" i="20"/>
  <c r="I79" i="20" s="1"/>
  <c r="H80" i="20"/>
  <c r="F80" i="20"/>
  <c r="E80" i="20"/>
  <c r="E79" i="20" s="1"/>
  <c r="T79" i="20"/>
  <c r="P79" i="20"/>
  <c r="L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E76" i="20"/>
  <c r="S75" i="20"/>
  <c r="O75" i="20"/>
  <c r="N75" i="20"/>
  <c r="K75" i="20"/>
  <c r="G75" i="20"/>
  <c r="F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I74" i="20"/>
  <c r="I73" i="20" s="1"/>
  <c r="H74" i="20"/>
  <c r="H73" i="20" s="1"/>
  <c r="G74" i="20"/>
  <c r="F74" i="20"/>
  <c r="E74" i="20"/>
  <c r="V74" i="20" s="1"/>
  <c r="S73" i="20"/>
  <c r="R73" i="20"/>
  <c r="O73" i="20"/>
  <c r="N73" i="20"/>
  <c r="K73" i="20"/>
  <c r="J73" i="20"/>
  <c r="G73" i="20"/>
  <c r="F73" i="20"/>
  <c r="U72" i="20"/>
  <c r="U71" i="20" s="1"/>
  <c r="T72" i="20"/>
  <c r="T71" i="20" s="1"/>
  <c r="R72" i="20"/>
  <c r="R71" i="20" s="1"/>
  <c r="Q72" i="20"/>
  <c r="Q71" i="20" s="1"/>
  <c r="P72" i="20"/>
  <c r="P71" i="20" s="1"/>
  <c r="N72" i="20"/>
  <c r="N71" i="20" s="1"/>
  <c r="M72" i="20"/>
  <c r="M71" i="20" s="1"/>
  <c r="L72" i="20"/>
  <c r="L71" i="20" s="1"/>
  <c r="J72" i="20"/>
  <c r="J71" i="20" s="1"/>
  <c r="I72" i="20"/>
  <c r="I71" i="20" s="1"/>
  <c r="H72" i="20"/>
  <c r="H71" i="20" s="1"/>
  <c r="F72" i="20"/>
  <c r="F71" i="20" s="1"/>
  <c r="E72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M52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Q46" i="20"/>
  <c r="Q45" i="20" s="1"/>
  <c r="P46" i="20"/>
  <c r="P45" i="20" s="1"/>
  <c r="O46" i="20"/>
  <c r="O45" i="20" s="1"/>
  <c r="N46" i="20"/>
  <c r="M46" i="20"/>
  <c r="M45" i="20" s="1"/>
  <c r="L46" i="20"/>
  <c r="L45" i="20" s="1"/>
  <c r="L31" i="20" s="1"/>
  <c r="K46" i="20"/>
  <c r="J46" i="20"/>
  <c r="J45" i="20" s="1"/>
  <c r="J31" i="20" s="1"/>
  <c r="I46" i="20"/>
  <c r="I45" i="20" s="1"/>
  <c r="G46" i="20"/>
  <c r="G45" i="20" s="1"/>
  <c r="F46" i="20"/>
  <c r="E46" i="20"/>
  <c r="E45" i="20" s="1"/>
  <c r="S45" i="20"/>
  <c r="R45" i="20"/>
  <c r="N45" i="20"/>
  <c r="N31" i="20" s="1"/>
  <c r="K45" i="20"/>
  <c r="H45" i="20"/>
  <c r="H31" i="20" s="1"/>
  <c r="F45" i="20"/>
  <c r="V44" i="20"/>
  <c r="V43" i="20"/>
  <c r="U42" i="20"/>
  <c r="T42" i="20"/>
  <c r="S42" i="20"/>
  <c r="S31" i="20" s="1"/>
  <c r="R42" i="20"/>
  <c r="Q42" i="20"/>
  <c r="P42" i="20"/>
  <c r="O42" i="20"/>
  <c r="O31" i="20" s="1"/>
  <c r="N42" i="20"/>
  <c r="M42" i="20"/>
  <c r="L42" i="20"/>
  <c r="K42" i="20"/>
  <c r="K31" i="20" s="1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R31" i="20"/>
  <c r="P31" i="20"/>
  <c r="F31" i="20"/>
  <c r="T30" i="20"/>
  <c r="P30" i="20"/>
  <c r="H30" i="20"/>
  <c r="U29" i="20"/>
  <c r="T29" i="20"/>
  <c r="R29" i="20"/>
  <c r="Q29" i="20"/>
  <c r="P29" i="20"/>
  <c r="N29" i="20"/>
  <c r="M29" i="20"/>
  <c r="L29" i="20"/>
  <c r="J29" i="20"/>
  <c r="I29" i="20"/>
  <c r="H29" i="20"/>
  <c r="F29" i="20"/>
  <c r="E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P24" i="20"/>
  <c r="H24" i="20"/>
  <c r="H22" i="20" s="1"/>
  <c r="T23" i="20"/>
  <c r="P23" i="20"/>
  <c r="H23" i="20"/>
  <c r="T22" i="20"/>
  <c r="P22" i="20"/>
  <c r="T21" i="20"/>
  <c r="P21" i="20"/>
  <c r="P20" i="20" s="1"/>
  <c r="H21" i="20"/>
  <c r="T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S16" i="20"/>
  <c r="S23" i="20" s="1"/>
  <c r="R16" i="20"/>
  <c r="R82" i="20" s="1"/>
  <c r="R81" i="20" s="1"/>
  <c r="Q16" i="20"/>
  <c r="Q82" i="20" s="1"/>
  <c r="Q81" i="20" s="1"/>
  <c r="O16" i="20"/>
  <c r="N16" i="20"/>
  <c r="N82" i="20" s="1"/>
  <c r="N81" i="20" s="1"/>
  <c r="M16" i="20"/>
  <c r="M82" i="20" s="1"/>
  <c r="M81" i="20" s="1"/>
  <c r="L16" i="20"/>
  <c r="L23" i="20" s="1"/>
  <c r="K16" i="20"/>
  <c r="J16" i="20"/>
  <c r="J82" i="20" s="1"/>
  <c r="J81" i="20" s="1"/>
  <c r="I16" i="20"/>
  <c r="I82" i="20" s="1"/>
  <c r="I81" i="20" s="1"/>
  <c r="G16" i="20"/>
  <c r="G23" i="20" s="1"/>
  <c r="F16" i="20"/>
  <c r="E16" i="20"/>
  <c r="E82" i="20" s="1"/>
  <c r="T15" i="20"/>
  <c r="S15" i="20"/>
  <c r="S13" i="20" s="1"/>
  <c r="R15" i="20"/>
  <c r="Q15" i="20"/>
  <c r="P15" i="20"/>
  <c r="O15" i="20"/>
  <c r="N15" i="20"/>
  <c r="M15" i="20"/>
  <c r="L15" i="20"/>
  <c r="K15" i="20"/>
  <c r="J15" i="20"/>
  <c r="I15" i="20"/>
  <c r="H15" i="20"/>
  <c r="G15" i="20"/>
  <c r="G13" i="20" s="1"/>
  <c r="E15" i="20"/>
  <c r="T14" i="20"/>
  <c r="T13" i="20" s="1"/>
  <c r="S14" i="20"/>
  <c r="R14" i="20"/>
  <c r="Q14" i="20"/>
  <c r="P14" i="20"/>
  <c r="P13" i="20" s="1"/>
  <c r="N14" i="20"/>
  <c r="M14" i="20"/>
  <c r="L14" i="20"/>
  <c r="L13" i="20" s="1"/>
  <c r="J14" i="20"/>
  <c r="I14" i="20"/>
  <c r="H14" i="20"/>
  <c r="H13" i="20" s="1"/>
  <c r="G14" i="20"/>
  <c r="E14" i="20"/>
  <c r="R13" i="20"/>
  <c r="Q13" i="20"/>
  <c r="N13" i="20"/>
  <c r="M13" i="20"/>
  <c r="J13" i="20"/>
  <c r="I13" i="20"/>
  <c r="E13" i="20"/>
  <c r="U12" i="20"/>
  <c r="T12" i="20"/>
  <c r="R12" i="20"/>
  <c r="R10" i="20" s="1"/>
  <c r="Q12" i="20"/>
  <c r="P12" i="20"/>
  <c r="N12" i="20"/>
  <c r="N10" i="20" s="1"/>
  <c r="M12" i="20"/>
  <c r="L12" i="20"/>
  <c r="J12" i="20"/>
  <c r="J10" i="20" s="1"/>
  <c r="I12" i="20"/>
  <c r="H12" i="20"/>
  <c r="F12" i="20"/>
  <c r="F10" i="20" s="1"/>
  <c r="E12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U10" i="20"/>
  <c r="T10" i="20"/>
  <c r="Q10" i="20"/>
  <c r="P10" i="20"/>
  <c r="M10" i="20"/>
  <c r="L10" i="20"/>
  <c r="I10" i="20"/>
  <c r="H10" i="20"/>
  <c r="H8" i="20" s="1"/>
  <c r="E10" i="20"/>
  <c r="U9" i="20"/>
  <c r="T9" i="20"/>
  <c r="S9" i="20"/>
  <c r="R9" i="20"/>
  <c r="R8" i="20" s="1"/>
  <c r="Q9" i="20"/>
  <c r="P9" i="20"/>
  <c r="O9" i="20"/>
  <c r="N9" i="20"/>
  <c r="M9" i="20"/>
  <c r="L9" i="20"/>
  <c r="K9" i="20"/>
  <c r="J9" i="20"/>
  <c r="J8" i="20" s="1"/>
  <c r="I9" i="20"/>
  <c r="F9" i="20"/>
  <c r="E9" i="20"/>
  <c r="U8" i="20"/>
  <c r="Q8" i="20"/>
  <c r="M8" i="20"/>
  <c r="I8" i="20"/>
  <c r="F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T5" i="20" s="1"/>
  <c r="S6" i="20"/>
  <c r="R6" i="20"/>
  <c r="R5" i="20" s="1"/>
  <c r="Q6" i="20"/>
  <c r="Q5" i="20" s="1"/>
  <c r="P6" i="20"/>
  <c r="O6" i="20"/>
  <c r="N6" i="20"/>
  <c r="N5" i="20" s="1"/>
  <c r="M6" i="20"/>
  <c r="L6" i="20"/>
  <c r="K6" i="20"/>
  <c r="J6" i="20"/>
  <c r="J5" i="20" s="1"/>
  <c r="I6" i="20"/>
  <c r="G6" i="20"/>
  <c r="G5" i="20" s="1"/>
  <c r="F6" i="20"/>
  <c r="E6" i="20"/>
  <c r="S5" i="20"/>
  <c r="P5" i="20"/>
  <c r="O5" i="20"/>
  <c r="M5" i="20"/>
  <c r="L5" i="20"/>
  <c r="K5" i="20"/>
  <c r="I5" i="20"/>
  <c r="H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S89" i="25"/>
  <c r="Q89" i="25"/>
  <c r="O89" i="25"/>
  <c r="M89" i="25"/>
  <c r="K89" i="25"/>
  <c r="I89" i="25"/>
  <c r="G89" i="25"/>
  <c r="E89" i="25"/>
  <c r="W88" i="25"/>
  <c r="W87" i="25"/>
  <c r="V86" i="25"/>
  <c r="S86" i="25"/>
  <c r="S85" i="25" s="1"/>
  <c r="R86" i="25"/>
  <c r="Q86" i="25"/>
  <c r="Q85" i="25" s="1"/>
  <c r="P86" i="25"/>
  <c r="O86" i="25"/>
  <c r="O85" i="25" s="1"/>
  <c r="N86" i="25"/>
  <c r="M86" i="25"/>
  <c r="M85" i="25" s="1"/>
  <c r="L86" i="25"/>
  <c r="K86" i="25"/>
  <c r="K85" i="25" s="1"/>
  <c r="J86" i="25"/>
  <c r="I86" i="25"/>
  <c r="I85" i="25" s="1"/>
  <c r="H86" i="25"/>
  <c r="G86" i="25"/>
  <c r="G85" i="25" s="1"/>
  <c r="F86" i="25"/>
  <c r="E86" i="25"/>
  <c r="W86" i="25" s="1"/>
  <c r="E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F82" i="25"/>
  <c r="E82" i="25"/>
  <c r="U81" i="25"/>
  <c r="S81" i="25"/>
  <c r="Q81" i="25"/>
  <c r="O81" i="25"/>
  <c r="M81" i="25"/>
  <c r="K81" i="25"/>
  <c r="I81" i="25"/>
  <c r="G81" i="25"/>
  <c r="E81" i="25"/>
  <c r="V80" i="25"/>
  <c r="V79" i="25" s="1"/>
  <c r="U80" i="25"/>
  <c r="U79" i="25" s="1"/>
  <c r="T80" i="25"/>
  <c r="T79" i="25" s="1"/>
  <c r="S80" i="25"/>
  <c r="S79" i="25" s="1"/>
  <c r="R80" i="25"/>
  <c r="R79" i="25" s="1"/>
  <c r="Q80" i="25"/>
  <c r="Q79" i="25" s="1"/>
  <c r="P80" i="25"/>
  <c r="P79" i="25" s="1"/>
  <c r="O80" i="25"/>
  <c r="O79" i="25" s="1"/>
  <c r="N80" i="25"/>
  <c r="N79" i="25" s="1"/>
  <c r="M80" i="25"/>
  <c r="M79" i="25" s="1"/>
  <c r="L80" i="25"/>
  <c r="L79" i="25" s="1"/>
  <c r="K80" i="25"/>
  <c r="J80" i="25"/>
  <c r="J79" i="25" s="1"/>
  <c r="I80" i="25"/>
  <c r="I79" i="25" s="1"/>
  <c r="H80" i="25"/>
  <c r="H79" i="25" s="1"/>
  <c r="G80" i="25"/>
  <c r="G79" i="25" s="1"/>
  <c r="F80" i="25"/>
  <c r="F79" i="25" s="1"/>
  <c r="E80" i="25"/>
  <c r="E79" i="25" s="1"/>
  <c r="K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O75" i="25" s="1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G75" i="25" s="1"/>
  <c r="F76" i="25"/>
  <c r="F75" i="25" s="1"/>
  <c r="E76" i="25"/>
  <c r="E75" i="25" s="1"/>
  <c r="S75" i="25"/>
  <c r="K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F74" i="25"/>
  <c r="W74" i="25" s="1"/>
  <c r="E74" i="25"/>
  <c r="U73" i="25"/>
  <c r="S73" i="25"/>
  <c r="Q73" i="25"/>
  <c r="O73" i="25"/>
  <c r="M73" i="25"/>
  <c r="K73" i="25"/>
  <c r="I73" i="25"/>
  <c r="G73" i="25"/>
  <c r="E73" i="25"/>
  <c r="V72" i="25"/>
  <c r="V71" i="25" s="1"/>
  <c r="U72" i="25"/>
  <c r="U71" i="25" s="1"/>
  <c r="T72" i="25"/>
  <c r="T71" i="25" s="1"/>
  <c r="R72" i="25"/>
  <c r="R71" i="25" s="1"/>
  <c r="Q72" i="25"/>
  <c r="Q71" i="25" s="1"/>
  <c r="P72" i="25"/>
  <c r="P71" i="25" s="1"/>
  <c r="N72" i="25"/>
  <c r="N71" i="25" s="1"/>
  <c r="M72" i="25"/>
  <c r="M71" i="25" s="1"/>
  <c r="L72" i="25"/>
  <c r="L71" i="25" s="1"/>
  <c r="J72" i="25"/>
  <c r="J71" i="25" s="1"/>
  <c r="I72" i="25"/>
  <c r="I71" i="25" s="1"/>
  <c r="H72" i="25"/>
  <c r="H71" i="25" s="1"/>
  <c r="F72" i="25"/>
  <c r="F71" i="25" s="1"/>
  <c r="E72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I52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S31" i="25" s="1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V31" i="25" s="1"/>
  <c r="S40" i="25"/>
  <c r="R40" i="25"/>
  <c r="R31" i="25" s="1"/>
  <c r="Q40" i="25"/>
  <c r="P40" i="25"/>
  <c r="O40" i="25"/>
  <c r="N40" i="25"/>
  <c r="N31" i="25" s="1"/>
  <c r="M40" i="25"/>
  <c r="L40" i="25"/>
  <c r="K40" i="25"/>
  <c r="J40" i="25"/>
  <c r="J31" i="25" s="1"/>
  <c r="I40" i="25"/>
  <c r="H40" i="25"/>
  <c r="G40" i="25"/>
  <c r="F40" i="25"/>
  <c r="F31" i="25" s="1"/>
  <c r="E40" i="25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O32" i="25"/>
  <c r="N32" i="25"/>
  <c r="M32" i="25"/>
  <c r="M31" i="25" s="1"/>
  <c r="L32" i="25"/>
  <c r="K32" i="25"/>
  <c r="J32" i="25"/>
  <c r="I32" i="25"/>
  <c r="I31" i="25" s="1"/>
  <c r="H32" i="25"/>
  <c r="G32" i="25"/>
  <c r="F32" i="25"/>
  <c r="E32" i="25"/>
  <c r="U31" i="25"/>
  <c r="O31" i="25"/>
  <c r="K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U27" i="25" s="1"/>
  <c r="T28" i="25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V27" i="25"/>
  <c r="T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V25" i="25"/>
  <c r="S25" i="25"/>
  <c r="R25" i="25"/>
  <c r="O25" i="25"/>
  <c r="N25" i="25"/>
  <c r="K25" i="25"/>
  <c r="J25" i="25"/>
  <c r="G25" i="25"/>
  <c r="F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U23" i="25"/>
  <c r="T23" i="25"/>
  <c r="S23" i="25"/>
  <c r="S22" i="25" s="1"/>
  <c r="R23" i="25"/>
  <c r="Q23" i="25"/>
  <c r="P23" i="25"/>
  <c r="O23" i="25"/>
  <c r="O22" i="25" s="1"/>
  <c r="N23" i="25"/>
  <c r="M23" i="25"/>
  <c r="L23" i="25"/>
  <c r="K23" i="25"/>
  <c r="K22" i="25" s="1"/>
  <c r="J23" i="25"/>
  <c r="I23" i="25"/>
  <c r="H23" i="25"/>
  <c r="G23" i="25"/>
  <c r="G22" i="25" s="1"/>
  <c r="F23" i="25"/>
  <c r="E23" i="25"/>
  <c r="V22" i="25"/>
  <c r="U22" i="25"/>
  <c r="T22" i="25"/>
  <c r="R22" i="25"/>
  <c r="Q22" i="25"/>
  <c r="P22" i="25"/>
  <c r="N22" i="25"/>
  <c r="M22" i="25"/>
  <c r="L22" i="25"/>
  <c r="J22" i="25"/>
  <c r="I22" i="25"/>
  <c r="H22" i="25"/>
  <c r="F22" i="25"/>
  <c r="E22" i="25"/>
  <c r="V21" i="25"/>
  <c r="U21" i="25"/>
  <c r="T21" i="25"/>
  <c r="S21" i="25"/>
  <c r="S20" i="25" s="1"/>
  <c r="R21" i="25"/>
  <c r="Q21" i="25"/>
  <c r="P21" i="25"/>
  <c r="O21" i="25"/>
  <c r="O20" i="25" s="1"/>
  <c r="N21" i="25"/>
  <c r="M21" i="25"/>
  <c r="L21" i="25"/>
  <c r="K21" i="25"/>
  <c r="K20" i="25" s="1"/>
  <c r="J21" i="25"/>
  <c r="I21" i="25"/>
  <c r="H21" i="25"/>
  <c r="G21" i="25"/>
  <c r="G20" i="25" s="1"/>
  <c r="F21" i="25"/>
  <c r="E21" i="25"/>
  <c r="V20" i="25"/>
  <c r="U20" i="25"/>
  <c r="T20" i="25"/>
  <c r="R20" i="25"/>
  <c r="Q20" i="25"/>
  <c r="P20" i="25"/>
  <c r="N20" i="25"/>
  <c r="M20" i="25"/>
  <c r="L20" i="25"/>
  <c r="J20" i="25"/>
  <c r="I20" i="25"/>
  <c r="H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T14" i="25"/>
  <c r="S14" i="25"/>
  <c r="R14" i="25"/>
  <c r="R13" i="25" s="1"/>
  <c r="Q14" i="25"/>
  <c r="P14" i="25"/>
  <c r="O14" i="25"/>
  <c r="N14" i="25"/>
  <c r="N13" i="25" s="1"/>
  <c r="M14" i="25"/>
  <c r="L14" i="25"/>
  <c r="K14" i="25"/>
  <c r="J14" i="25"/>
  <c r="J13" i="25" s="1"/>
  <c r="I14" i="25"/>
  <c r="H14" i="25"/>
  <c r="G14" i="25"/>
  <c r="F14" i="25"/>
  <c r="F13" i="25" s="1"/>
  <c r="E14" i="25"/>
  <c r="U13" i="25"/>
  <c r="T13" i="25"/>
  <c r="S13" i="25"/>
  <c r="Q13" i="25"/>
  <c r="P13" i="25"/>
  <c r="O13" i="25"/>
  <c r="M13" i="25"/>
  <c r="L13" i="25"/>
  <c r="K13" i="25"/>
  <c r="I13" i="25"/>
  <c r="H13" i="25"/>
  <c r="G13" i="25"/>
  <c r="E13" i="25"/>
  <c r="V12" i="25"/>
  <c r="V10" i="25" s="1"/>
  <c r="V8" i="25" s="1"/>
  <c r="V4" i="25" s="1"/>
  <c r="U12" i="25"/>
  <c r="R12" i="25"/>
  <c r="Q12" i="25"/>
  <c r="Q10" i="25" s="1"/>
  <c r="Q8" i="25" s="1"/>
  <c r="P12" i="25"/>
  <c r="N12" i="25"/>
  <c r="M12" i="25"/>
  <c r="M10" i="25" s="1"/>
  <c r="M8" i="25" s="1"/>
  <c r="M4" i="25" s="1"/>
  <c r="L12" i="25"/>
  <c r="J12" i="25"/>
  <c r="I12" i="25"/>
  <c r="I10" i="25" s="1"/>
  <c r="I8" i="25" s="1"/>
  <c r="H12" i="25"/>
  <c r="F12" i="25"/>
  <c r="E12" i="25"/>
  <c r="V11" i="25"/>
  <c r="U11" i="25"/>
  <c r="U10" i="25" s="1"/>
  <c r="U8" i="25" s="1"/>
  <c r="U4" i="25" s="1"/>
  <c r="R11" i="25"/>
  <c r="R10" i="25" s="1"/>
  <c r="R8" i="25" s="1"/>
  <c r="R4" i="25" s="1"/>
  <c r="Q11" i="25"/>
  <c r="P11" i="25"/>
  <c r="N11" i="25"/>
  <c r="N10" i="25" s="1"/>
  <c r="N8" i="25" s="1"/>
  <c r="N4" i="25" s="1"/>
  <c r="M11" i="25"/>
  <c r="L11" i="25"/>
  <c r="J11" i="25"/>
  <c r="J10" i="25" s="1"/>
  <c r="J8" i="25" s="1"/>
  <c r="J4" i="25" s="1"/>
  <c r="I11" i="25"/>
  <c r="H11" i="25"/>
  <c r="F11" i="25"/>
  <c r="F10" i="25" s="1"/>
  <c r="F8" i="25" s="1"/>
  <c r="F4" i="25" s="1"/>
  <c r="E11" i="25"/>
  <c r="T10" i="25"/>
  <c r="T8" i="25" s="1"/>
  <c r="P10" i="25"/>
  <c r="P8" i="25" s="1"/>
  <c r="P4" i="25" s="1"/>
  <c r="L10" i="25"/>
  <c r="L8" i="25" s="1"/>
  <c r="L4" i="25" s="1"/>
  <c r="H10" i="25"/>
  <c r="H8" i="25" s="1"/>
  <c r="W9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Q4" i="25"/>
  <c r="I4" i="25"/>
  <c r="I3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J96" i="31"/>
  <c r="I96" i="31"/>
  <c r="I72" i="31" s="1"/>
  <c r="I71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P89" i="31" s="1"/>
  <c r="O91" i="31"/>
  <c r="N91" i="31"/>
  <c r="M91" i="31"/>
  <c r="L91" i="31"/>
  <c r="I91" i="31"/>
  <c r="H91" i="31"/>
  <c r="F91" i="31"/>
  <c r="E91" i="31"/>
  <c r="V91" i="31" s="1"/>
  <c r="U90" i="31"/>
  <c r="T90" i="31"/>
  <c r="T89" i="31" s="1"/>
  <c r="S90" i="31"/>
  <c r="R90" i="31"/>
  <c r="R89" i="31" s="1"/>
  <c r="P90" i="31"/>
  <c r="O90" i="31"/>
  <c r="O89" i="31" s="1"/>
  <c r="O85" i="31" s="1"/>
  <c r="N90" i="31"/>
  <c r="M90" i="31"/>
  <c r="M89" i="31" s="1"/>
  <c r="L90" i="31"/>
  <c r="I90" i="31"/>
  <c r="I89" i="31" s="1"/>
  <c r="H90" i="31"/>
  <c r="F90" i="31"/>
  <c r="E90" i="31"/>
  <c r="Q89" i="31"/>
  <c r="Q85" i="31" s="1"/>
  <c r="N89" i="31"/>
  <c r="L89" i="31"/>
  <c r="K89" i="31"/>
  <c r="J89" i="31"/>
  <c r="G89" i="31"/>
  <c r="E89" i="31"/>
  <c r="V88" i="31"/>
  <c r="V87" i="31"/>
  <c r="U86" i="31"/>
  <c r="T86" i="31"/>
  <c r="T85" i="31" s="1"/>
  <c r="S86" i="31"/>
  <c r="R86" i="31"/>
  <c r="R85" i="31" s="1"/>
  <c r="P86" i="31"/>
  <c r="N86" i="31"/>
  <c r="N85" i="31" s="1"/>
  <c r="M86" i="31"/>
  <c r="L86" i="31"/>
  <c r="I86" i="31"/>
  <c r="I85" i="31" s="1"/>
  <c r="H86" i="31"/>
  <c r="F86" i="31"/>
  <c r="E86" i="31"/>
  <c r="M85" i="31"/>
  <c r="K85" i="31"/>
  <c r="J85" i="31"/>
  <c r="G85" i="31"/>
  <c r="E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R81" i="31" s="1"/>
  <c r="Q82" i="31"/>
  <c r="P82" i="31"/>
  <c r="P81" i="31" s="1"/>
  <c r="O82" i="31"/>
  <c r="O81" i="31" s="1"/>
  <c r="N82" i="31"/>
  <c r="M82" i="31"/>
  <c r="K82" i="31"/>
  <c r="K81" i="31" s="1"/>
  <c r="J82" i="31"/>
  <c r="I82" i="31"/>
  <c r="I81" i="31" s="1"/>
  <c r="H82" i="31"/>
  <c r="F82" i="31"/>
  <c r="F81" i="31" s="1"/>
  <c r="E82" i="31"/>
  <c r="U81" i="31"/>
  <c r="Q81" i="31"/>
  <c r="N81" i="31"/>
  <c r="M81" i="31"/>
  <c r="J81" i="31"/>
  <c r="H81" i="31"/>
  <c r="E81" i="31"/>
  <c r="U80" i="31"/>
  <c r="T80" i="31"/>
  <c r="T79" i="31" s="1"/>
  <c r="S80" i="31"/>
  <c r="R80" i="31"/>
  <c r="R79" i="31" s="1"/>
  <c r="Q80" i="31"/>
  <c r="P80" i="31"/>
  <c r="P79" i="31" s="1"/>
  <c r="O80" i="31"/>
  <c r="O79" i="31" s="1"/>
  <c r="N80" i="31"/>
  <c r="N79" i="31" s="1"/>
  <c r="L80" i="31"/>
  <c r="L79" i="31" s="1"/>
  <c r="I80" i="31"/>
  <c r="I79" i="31" s="1"/>
  <c r="H80" i="31"/>
  <c r="H79" i="31" s="1"/>
  <c r="E80" i="31"/>
  <c r="E79" i="31" s="1"/>
  <c r="U79" i="31"/>
  <c r="S79" i="31"/>
  <c r="Q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N52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G73" i="31"/>
  <c r="F73" i="31"/>
  <c r="U72" i="31"/>
  <c r="U71" i="31" s="1"/>
  <c r="T72" i="31"/>
  <c r="S72" i="31"/>
  <c r="R72" i="31"/>
  <c r="Q72" i="31"/>
  <c r="Q71" i="31" s="1"/>
  <c r="P72" i="31"/>
  <c r="N72" i="31"/>
  <c r="M72" i="31"/>
  <c r="M71" i="31" s="1"/>
  <c r="L72" i="31"/>
  <c r="L71" i="31" s="1"/>
  <c r="H72" i="31"/>
  <c r="F72" i="31"/>
  <c r="E72" i="31"/>
  <c r="T71" i="31"/>
  <c r="S71" i="31"/>
  <c r="R71" i="31"/>
  <c r="P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I53" i="31" s="1"/>
  <c r="U53" i="31"/>
  <c r="T53" i="31"/>
  <c r="S53" i="31"/>
  <c r="R53" i="31"/>
  <c r="O53" i="31"/>
  <c r="N53" i="31"/>
  <c r="L53" i="31"/>
  <c r="K53" i="31"/>
  <c r="J53" i="31"/>
  <c r="J52" i="31" s="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E45" i="31" s="1"/>
  <c r="V45" i="31" s="1"/>
  <c r="U45" i="31"/>
  <c r="T45" i="31"/>
  <c r="S45" i="31"/>
  <c r="R45" i="31"/>
  <c r="Q45" i="31"/>
  <c r="P45" i="31"/>
  <c r="O45" i="31"/>
  <c r="N45" i="31"/>
  <c r="L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F31" i="31" s="1"/>
  <c r="E42" i="31"/>
  <c r="V41" i="31"/>
  <c r="E41" i="31"/>
  <c r="E40" i="31" s="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N32" i="31"/>
  <c r="M32" i="31"/>
  <c r="M31" i="31" s="1"/>
  <c r="L32" i="31"/>
  <c r="J32" i="31"/>
  <c r="J31" i="31" s="1"/>
  <c r="I32" i="31"/>
  <c r="H32" i="31"/>
  <c r="H31" i="31" s="1"/>
  <c r="F32" i="31"/>
  <c r="E32" i="31"/>
  <c r="S31" i="31"/>
  <c r="Q31" i="31"/>
  <c r="O31" i="31"/>
  <c r="N31" i="31"/>
  <c r="I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J28" i="31"/>
  <c r="I28" i="31"/>
  <c r="I27" i="31" s="1"/>
  <c r="H28" i="31"/>
  <c r="H27" i="31" s="1"/>
  <c r="F28" i="31"/>
  <c r="E28" i="31"/>
  <c r="R27" i="31"/>
  <c r="N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K25" i="31" s="1"/>
  <c r="J26" i="31"/>
  <c r="J25" i="31" s="1"/>
  <c r="I26" i="31"/>
  <c r="I25" i="31" s="1"/>
  <c r="H26" i="31"/>
  <c r="H25" i="31" s="1"/>
  <c r="F26" i="31"/>
  <c r="E26" i="31"/>
  <c r="R25" i="31"/>
  <c r="N25" i="31"/>
  <c r="F25" i="31"/>
  <c r="U24" i="31"/>
  <c r="U22" i="31" s="1"/>
  <c r="T24" i="31"/>
  <c r="S24" i="31"/>
  <c r="R24" i="31"/>
  <c r="Q24" i="31"/>
  <c r="P24" i="31"/>
  <c r="O24" i="31"/>
  <c r="N24" i="31"/>
  <c r="M24" i="31"/>
  <c r="M22" i="31" s="1"/>
  <c r="K24" i="31"/>
  <c r="J24" i="31"/>
  <c r="I24" i="31"/>
  <c r="H24" i="31"/>
  <c r="F24" i="31"/>
  <c r="E24" i="31"/>
  <c r="E22" i="31" s="1"/>
  <c r="U23" i="31"/>
  <c r="T23" i="31"/>
  <c r="T22" i="31" s="1"/>
  <c r="S23" i="31"/>
  <c r="R23" i="31"/>
  <c r="R22" i="31" s="1"/>
  <c r="Q23" i="31"/>
  <c r="P23" i="31"/>
  <c r="P22" i="31" s="1"/>
  <c r="O23" i="31"/>
  <c r="N23" i="31"/>
  <c r="N22" i="31" s="1"/>
  <c r="M23" i="31"/>
  <c r="K23" i="31"/>
  <c r="K22" i="31" s="1"/>
  <c r="J23" i="31"/>
  <c r="I23" i="31"/>
  <c r="I22" i="31" s="1"/>
  <c r="H23" i="31"/>
  <c r="F23" i="31"/>
  <c r="E23" i="31"/>
  <c r="Q22" i="31"/>
  <c r="H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U20" i="31"/>
  <c r="T20" i="31"/>
  <c r="Q20" i="31"/>
  <c r="M20" i="31"/>
  <c r="I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L15" i="31"/>
  <c r="K15" i="31"/>
  <c r="J15" i="31"/>
  <c r="I15" i="31"/>
  <c r="H15" i="31"/>
  <c r="F15" i="31"/>
  <c r="F13" i="31" s="1"/>
  <c r="E15" i="31"/>
  <c r="U14" i="31"/>
  <c r="U13" i="31" s="1"/>
  <c r="T14" i="31"/>
  <c r="S14" i="31"/>
  <c r="S13" i="31" s="1"/>
  <c r="R14" i="3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I14" i="31"/>
  <c r="I13" i="31" s="1"/>
  <c r="H14" i="31"/>
  <c r="G14" i="31"/>
  <c r="F14" i="31"/>
  <c r="E14" i="31"/>
  <c r="E13" i="31" s="1"/>
  <c r="R13" i="31"/>
  <c r="J13" i="31"/>
  <c r="U12" i="31"/>
  <c r="T12" i="31"/>
  <c r="S12" i="31"/>
  <c r="S10" i="31" s="1"/>
  <c r="S8" i="31" s="1"/>
  <c r="R12" i="31"/>
  <c r="Q12" i="31"/>
  <c r="P12" i="31"/>
  <c r="N12" i="31"/>
  <c r="M12" i="31"/>
  <c r="L12" i="31"/>
  <c r="L10" i="31" s="1"/>
  <c r="L8" i="31" s="1"/>
  <c r="I12" i="31"/>
  <c r="H12" i="31"/>
  <c r="F12" i="31"/>
  <c r="E12" i="31"/>
  <c r="V12" i="31" s="1"/>
  <c r="U11" i="31"/>
  <c r="T11" i="31"/>
  <c r="S11" i="31"/>
  <c r="R11" i="31"/>
  <c r="R10" i="31" s="1"/>
  <c r="R8" i="31" s="1"/>
  <c r="Q11" i="31"/>
  <c r="P11" i="31"/>
  <c r="N11" i="31"/>
  <c r="M11" i="31"/>
  <c r="M10" i="31" s="1"/>
  <c r="M8" i="31" s="1"/>
  <c r="L11" i="31"/>
  <c r="I11" i="31"/>
  <c r="H11" i="31"/>
  <c r="H10" i="31" s="1"/>
  <c r="H8" i="31" s="1"/>
  <c r="F11" i="31"/>
  <c r="V11" i="31" s="1"/>
  <c r="E11" i="31"/>
  <c r="T10" i="31"/>
  <c r="T8" i="31" s="1"/>
  <c r="P10" i="31"/>
  <c r="O10" i="31"/>
  <c r="K10" i="31"/>
  <c r="K8" i="31" s="1"/>
  <c r="J10" i="31"/>
  <c r="J8" i="31" s="1"/>
  <c r="G10" i="31"/>
  <c r="G8" i="31" s="1"/>
  <c r="Q9" i="31"/>
  <c r="P9" i="31"/>
  <c r="P8" i="31" s="1"/>
  <c r="M9" i="31"/>
  <c r="E9" i="31"/>
  <c r="O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G96" i="21"/>
  <c r="G80" i="21" s="1"/>
  <c r="G79" i="21" s="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K90" i="21"/>
  <c r="J90" i="21"/>
  <c r="J89" i="21" s="1"/>
  <c r="J85" i="21" s="1"/>
  <c r="I90" i="21"/>
  <c r="H90" i="21"/>
  <c r="H89" i="21" s="1"/>
  <c r="G90" i="21"/>
  <c r="F90" i="21"/>
  <c r="F89" i="21" s="1"/>
  <c r="F85" i="21" s="1"/>
  <c r="E90" i="21"/>
  <c r="K89" i="21"/>
  <c r="K85" i="21" s="1"/>
  <c r="G89" i="21"/>
  <c r="G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I79" i="21" s="1"/>
  <c r="I52" i="21" s="1"/>
  <c r="E80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J73" i="21" s="1"/>
  <c r="I74" i="21"/>
  <c r="H74" i="21"/>
  <c r="H73" i="21" s="1"/>
  <c r="G74" i="21"/>
  <c r="F74" i="21"/>
  <c r="F73" i="21" s="1"/>
  <c r="E74" i="21"/>
  <c r="K73" i="21"/>
  <c r="I73" i="21"/>
  <c r="G73" i="21"/>
  <c r="E73" i="21"/>
  <c r="K72" i="21"/>
  <c r="J72" i="21"/>
  <c r="J71" i="21" s="1"/>
  <c r="I72" i="21"/>
  <c r="I71" i="21" s="1"/>
  <c r="G72" i="21"/>
  <c r="E72" i="21"/>
  <c r="E71" i="21" s="1"/>
  <c r="K71" i="21"/>
  <c r="G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K29" i="21"/>
  <c r="J29" i="21"/>
  <c r="I29" i="21"/>
  <c r="G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H16" i="21"/>
  <c r="H30" i="21" s="1"/>
  <c r="K15" i="21"/>
  <c r="J15" i="21"/>
  <c r="J13" i="21" s="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K12" i="21"/>
  <c r="K10" i="21" s="1"/>
  <c r="K8" i="21" s="1"/>
  <c r="I12" i="21"/>
  <c r="G12" i="21"/>
  <c r="G10" i="21" s="1"/>
  <c r="G8" i="21" s="1"/>
  <c r="E12" i="21"/>
  <c r="K11" i="21"/>
  <c r="J11" i="21"/>
  <c r="I11" i="21"/>
  <c r="G11" i="21"/>
  <c r="F11" i="21"/>
  <c r="E11" i="21"/>
  <c r="I10" i="21"/>
  <c r="I8" i="21" s="1"/>
  <c r="E10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11" i="26" s="1"/>
  <c r="O96" i="26"/>
  <c r="N96" i="26"/>
  <c r="M96" i="26"/>
  <c r="L96" i="26"/>
  <c r="L11" i="26" s="1"/>
  <c r="K96" i="26"/>
  <c r="J96" i="26"/>
  <c r="I96" i="26"/>
  <c r="H96" i="26"/>
  <c r="H11" i="26" s="1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Q90" i="26"/>
  <c r="P90" i="26"/>
  <c r="O90" i="26"/>
  <c r="O89" i="26" s="1"/>
  <c r="N90" i="26"/>
  <c r="M90" i="26"/>
  <c r="L90" i="26"/>
  <c r="K90" i="26"/>
  <c r="K89" i="26" s="1"/>
  <c r="J90" i="26"/>
  <c r="I90" i="26"/>
  <c r="H90" i="26"/>
  <c r="G90" i="26"/>
  <c r="G89" i="26" s="1"/>
  <c r="F90" i="26"/>
  <c r="E90" i="26"/>
  <c r="R89" i="26"/>
  <c r="P89" i="26"/>
  <c r="N89" i="26"/>
  <c r="L89" i="26"/>
  <c r="J89" i="26"/>
  <c r="H89" i="26"/>
  <c r="F89" i="26"/>
  <c r="S88" i="26"/>
  <c r="S87" i="26"/>
  <c r="R86" i="26"/>
  <c r="R85" i="26" s="1"/>
  <c r="Q86" i="26"/>
  <c r="P86" i="26"/>
  <c r="O86" i="26"/>
  <c r="N86" i="26"/>
  <c r="N85" i="26" s="1"/>
  <c r="M86" i="26"/>
  <c r="L86" i="26"/>
  <c r="L85" i="26" s="1"/>
  <c r="K86" i="26"/>
  <c r="J86" i="26"/>
  <c r="J85" i="26" s="1"/>
  <c r="I86" i="26"/>
  <c r="H86" i="26"/>
  <c r="G86" i="26"/>
  <c r="F86" i="26"/>
  <c r="E86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F79" i="26" s="1"/>
  <c r="E80" i="26"/>
  <c r="N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N75" i="26" s="1"/>
  <c r="M76" i="26"/>
  <c r="M75" i="26" s="1"/>
  <c r="L76" i="26"/>
  <c r="L75" i="26" s="1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E76" i="26"/>
  <c r="E75" i="26" s="1"/>
  <c r="F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G73" i="26" s="1"/>
  <c r="F74" i="26"/>
  <c r="E74" i="26"/>
  <c r="Q73" i="26"/>
  <c r="P73" i="26"/>
  <c r="M73" i="26"/>
  <c r="L73" i="26"/>
  <c r="H73" i="26"/>
  <c r="F73" i="26"/>
  <c r="Q72" i="26"/>
  <c r="Q71" i="26" s="1"/>
  <c r="O72" i="26"/>
  <c r="O71" i="26" s="1"/>
  <c r="M72" i="26"/>
  <c r="M71" i="26" s="1"/>
  <c r="K72" i="26"/>
  <c r="K71" i="26" s="1"/>
  <c r="I72" i="26"/>
  <c r="G72" i="26"/>
  <c r="E72" i="26"/>
  <c r="E71" i="26" s="1"/>
  <c r="I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P53" i="26" s="1"/>
  <c r="O65" i="26"/>
  <c r="N65" i="26"/>
  <c r="M65" i="26"/>
  <c r="L65" i="26"/>
  <c r="K65" i="26"/>
  <c r="J65" i="26"/>
  <c r="I65" i="26"/>
  <c r="H65" i="26"/>
  <c r="H53" i="26" s="1"/>
  <c r="G65" i="26"/>
  <c r="F65" i="26"/>
  <c r="E65" i="26"/>
  <c r="R64" i="26"/>
  <c r="Q64" i="26"/>
  <c r="P64" i="26"/>
  <c r="O64" i="26"/>
  <c r="N64" i="26"/>
  <c r="M64" i="26"/>
  <c r="L64" i="26"/>
  <c r="K64" i="26"/>
  <c r="J64" i="26"/>
  <c r="J53" i="26" s="1"/>
  <c r="I64" i="26"/>
  <c r="H64" i="26"/>
  <c r="G64" i="26"/>
  <c r="F64" i="26"/>
  <c r="F53" i="26" s="1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K53" i="26" s="1"/>
  <c r="J55" i="26"/>
  <c r="I55" i="26"/>
  <c r="H55" i="26"/>
  <c r="G55" i="26"/>
  <c r="F55" i="26"/>
  <c r="E55" i="26"/>
  <c r="R54" i="26"/>
  <c r="Q54" i="26"/>
  <c r="Q53" i="26" s="1"/>
  <c r="P54" i="26"/>
  <c r="O54" i="26"/>
  <c r="N54" i="26"/>
  <c r="M54" i="26"/>
  <c r="M53" i="26" s="1"/>
  <c r="L54" i="26"/>
  <c r="K54" i="26"/>
  <c r="J54" i="26"/>
  <c r="I54" i="26"/>
  <c r="I53" i="26" s="1"/>
  <c r="H54" i="26"/>
  <c r="G54" i="26"/>
  <c r="F54" i="26"/>
  <c r="E54" i="26"/>
  <c r="N53" i="26"/>
  <c r="S51" i="26"/>
  <c r="S50" i="26"/>
  <c r="S49" i="26"/>
  <c r="S48" i="26"/>
  <c r="R47" i="26"/>
  <c r="Q47" i="26"/>
  <c r="P47" i="26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R46" i="26"/>
  <c r="R45" i="26" s="1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G46" i="26"/>
  <c r="G45" i="26" s="1"/>
  <c r="F46" i="26"/>
  <c r="E46" i="26"/>
  <c r="Q45" i="26"/>
  <c r="P45" i="26"/>
  <c r="N45" i="26"/>
  <c r="L45" i="26"/>
  <c r="J45" i="26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Q31" i="26" s="1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E32" i="26"/>
  <c r="P31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N27" i="26" s="1"/>
  <c r="M28" i="26"/>
  <c r="H28" i="26"/>
  <c r="H27" i="26" s="1"/>
  <c r="Q27" i="26"/>
  <c r="M27" i="26"/>
  <c r="R26" i="26"/>
  <c r="R25" i="26" s="1"/>
  <c r="Q26" i="26"/>
  <c r="N26" i="26"/>
  <c r="N25" i="26" s="1"/>
  <c r="M26" i="26"/>
  <c r="H26" i="26"/>
  <c r="H25" i="26" s="1"/>
  <c r="Q25" i="26"/>
  <c r="M25" i="26"/>
  <c r="R24" i="26"/>
  <c r="Q24" i="26"/>
  <c r="N24" i="26"/>
  <c r="N22" i="26" s="1"/>
  <c r="M24" i="26"/>
  <c r="H24" i="26"/>
  <c r="R23" i="26"/>
  <c r="Q23" i="26"/>
  <c r="Q22" i="26" s="1"/>
  <c r="N23" i="26"/>
  <c r="M23" i="26"/>
  <c r="M22" i="26" s="1"/>
  <c r="H23" i="26"/>
  <c r="R22" i="26"/>
  <c r="H22" i="26"/>
  <c r="R21" i="26"/>
  <c r="Q21" i="26"/>
  <c r="Q20" i="26" s="1"/>
  <c r="N21" i="26"/>
  <c r="M21" i="26"/>
  <c r="M20" i="26" s="1"/>
  <c r="H21" i="26"/>
  <c r="R20" i="26"/>
  <c r="N20" i="26"/>
  <c r="H20" i="26"/>
  <c r="I19" i="26"/>
  <c r="H19" i="26"/>
  <c r="H18" i="26" s="1"/>
  <c r="G19" i="26"/>
  <c r="F19" i="26"/>
  <c r="F18" i="26" s="1"/>
  <c r="R18" i="26"/>
  <c r="Q18" i="26"/>
  <c r="P18" i="26"/>
  <c r="O18" i="26"/>
  <c r="N18" i="26"/>
  <c r="M18" i="26"/>
  <c r="L18" i="26"/>
  <c r="K18" i="26"/>
  <c r="J18" i="26"/>
  <c r="I18" i="26"/>
  <c r="G18" i="26"/>
  <c r="E18" i="26"/>
  <c r="S18" i="26" s="1"/>
  <c r="S17" i="26"/>
  <c r="P16" i="26"/>
  <c r="P21" i="26" s="1"/>
  <c r="P20" i="26" s="1"/>
  <c r="O16" i="26"/>
  <c r="O28" i="26" s="1"/>
  <c r="O27" i="26" s="1"/>
  <c r="L16" i="26"/>
  <c r="K16" i="26"/>
  <c r="K28" i="26" s="1"/>
  <c r="K27" i="26" s="1"/>
  <c r="J16" i="26"/>
  <c r="J23" i="26" s="1"/>
  <c r="I16" i="26"/>
  <c r="I82" i="26" s="1"/>
  <c r="I81" i="26" s="1"/>
  <c r="G16" i="26"/>
  <c r="F16" i="26"/>
  <c r="F23" i="26" s="1"/>
  <c r="E16" i="26"/>
  <c r="E82" i="26" s="1"/>
  <c r="R15" i="26"/>
  <c r="Q15" i="26"/>
  <c r="Q13" i="26" s="1"/>
  <c r="O15" i="26"/>
  <c r="O13" i="26" s="1"/>
  <c r="N15" i="26"/>
  <c r="M15" i="26"/>
  <c r="M13" i="26" s="1"/>
  <c r="K15" i="26"/>
  <c r="K13" i="26" s="1"/>
  <c r="I15" i="26"/>
  <c r="I13" i="26" s="1"/>
  <c r="H15" i="26"/>
  <c r="F15" i="26"/>
  <c r="R14" i="26"/>
  <c r="R13" i="26" s="1"/>
  <c r="Q14" i="26"/>
  <c r="P14" i="26"/>
  <c r="O14" i="26"/>
  <c r="N14" i="26"/>
  <c r="N13" i="26" s="1"/>
  <c r="M14" i="26"/>
  <c r="K14" i="26"/>
  <c r="J14" i="26"/>
  <c r="I14" i="26"/>
  <c r="H14" i="26"/>
  <c r="F14" i="26"/>
  <c r="F13" i="26" s="1"/>
  <c r="H13" i="26"/>
  <c r="Q12" i="26"/>
  <c r="O12" i="26"/>
  <c r="M12" i="26"/>
  <c r="K12" i="26"/>
  <c r="I12" i="26"/>
  <c r="G12" i="26"/>
  <c r="E12" i="26"/>
  <c r="Q11" i="26"/>
  <c r="O11" i="26"/>
  <c r="O10" i="26" s="1"/>
  <c r="M11" i="26"/>
  <c r="K11" i="26"/>
  <c r="K10" i="26" s="1"/>
  <c r="I11" i="26"/>
  <c r="G11" i="26"/>
  <c r="G10" i="26" s="1"/>
  <c r="E11" i="26"/>
  <c r="Q10" i="26"/>
  <c r="Q8" i="26" s="1"/>
  <c r="M10" i="26"/>
  <c r="I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M8" i="26"/>
  <c r="I8" i="26"/>
  <c r="R7" i="26"/>
  <c r="Q7" i="26"/>
  <c r="P7" i="26"/>
  <c r="O7" i="26"/>
  <c r="N7" i="26"/>
  <c r="M7" i="26"/>
  <c r="L7" i="26"/>
  <c r="K7" i="26"/>
  <c r="K5" i="26" s="1"/>
  <c r="J7" i="26"/>
  <c r="I7" i="26"/>
  <c r="H7" i="26"/>
  <c r="G7" i="26"/>
  <c r="F7" i="26"/>
  <c r="E7" i="26"/>
  <c r="R6" i="26"/>
  <c r="Q6" i="26"/>
  <c r="Q5" i="26" s="1"/>
  <c r="P6" i="26"/>
  <c r="P5" i="26" s="1"/>
  <c r="O6" i="26"/>
  <c r="O5" i="26" s="1"/>
  <c r="N6" i="26"/>
  <c r="M6" i="26"/>
  <c r="M5" i="26" s="1"/>
  <c r="L6" i="26"/>
  <c r="L5" i="26" s="1"/>
  <c r="K6" i="26"/>
  <c r="J6" i="26"/>
  <c r="I6" i="26"/>
  <c r="H6" i="26"/>
  <c r="H5" i="26" s="1"/>
  <c r="G6" i="26"/>
  <c r="G5" i="26" s="1"/>
  <c r="F6" i="26"/>
  <c r="E6" i="26"/>
  <c r="E5" i="26" s="1"/>
  <c r="R5" i="26"/>
  <c r="N5" i="26"/>
  <c r="J5" i="26"/>
  <c r="I5" i="26"/>
  <c r="F5" i="26"/>
  <c r="M7" i="32"/>
  <c r="Q7" i="32"/>
  <c r="Z7" i="32"/>
  <c r="AB7" i="32"/>
  <c r="D7" i="32"/>
  <c r="AB6" i="32"/>
  <c r="AA6" i="32"/>
  <c r="Z6" i="32"/>
  <c r="Y6" i="32"/>
  <c r="U6" i="32"/>
  <c r="R6" i="32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L4" i="32"/>
  <c r="L7" i="32" s="1"/>
  <c r="H4" i="32"/>
  <c r="E4" i="32"/>
  <c r="E7" i="32" s="1"/>
  <c r="D4" i="32"/>
  <c r="O4" i="32"/>
  <c r="O7" i="32" s="1"/>
  <c r="V3" i="32"/>
  <c r="W3" i="32" s="1"/>
  <c r="S3" i="32"/>
  <c r="S4" i="32" s="1"/>
  <c r="I3" i="32"/>
  <c r="J3" i="32" s="1"/>
  <c r="F3" i="32"/>
  <c r="G3" i="32" s="1"/>
  <c r="L91" i="21" l="1"/>
  <c r="E89" i="21"/>
  <c r="Y7" i="32"/>
  <c r="M4" i="26"/>
  <c r="E8" i="26"/>
  <c r="H7" i="32"/>
  <c r="G28" i="26"/>
  <c r="G27" i="26" s="1"/>
  <c r="G15" i="26"/>
  <c r="G14" i="26"/>
  <c r="L21" i="26"/>
  <c r="L20" i="26" s="1"/>
  <c r="L14" i="26"/>
  <c r="L15" i="26"/>
  <c r="F31" i="26"/>
  <c r="N31" i="26"/>
  <c r="S40" i="26"/>
  <c r="E31" i="26"/>
  <c r="S31" i="26" s="1"/>
  <c r="F72" i="26"/>
  <c r="F71" i="26" s="1"/>
  <c r="F12" i="26"/>
  <c r="S12" i="26" s="1"/>
  <c r="F11" i="26"/>
  <c r="J72" i="26"/>
  <c r="J71" i="26" s="1"/>
  <c r="J12" i="26"/>
  <c r="J11" i="26"/>
  <c r="J10" i="26" s="1"/>
  <c r="J8" i="26" s="1"/>
  <c r="N72" i="26"/>
  <c r="N71" i="26" s="1"/>
  <c r="N52" i="26" s="1"/>
  <c r="N12" i="26"/>
  <c r="N11" i="26"/>
  <c r="R72" i="26"/>
  <c r="R71" i="26" s="1"/>
  <c r="R12" i="26"/>
  <c r="R11" i="26"/>
  <c r="R10" i="26" s="1"/>
  <c r="R8" i="26" s="1"/>
  <c r="R4" i="26" s="1"/>
  <c r="I4" i="21"/>
  <c r="G4" i="21"/>
  <c r="K31" i="21"/>
  <c r="L73" i="21"/>
  <c r="E4" i="21"/>
  <c r="L96" i="21"/>
  <c r="H29" i="21"/>
  <c r="H11" i="21"/>
  <c r="H10" i="21" s="1"/>
  <c r="H8" i="21" s="1"/>
  <c r="H12" i="21"/>
  <c r="S46" i="26"/>
  <c r="E45" i="26"/>
  <c r="I31" i="26"/>
  <c r="M31" i="26"/>
  <c r="G53" i="26"/>
  <c r="O53" i="26"/>
  <c r="R53" i="26"/>
  <c r="R52" i="26" s="1"/>
  <c r="L53" i="26"/>
  <c r="H85" i="26"/>
  <c r="P85" i="26"/>
  <c r="H10" i="26"/>
  <c r="H8" i="26" s="1"/>
  <c r="P10" i="26"/>
  <c r="P8" i="26" s="1"/>
  <c r="K4" i="21"/>
  <c r="L75" i="21"/>
  <c r="H85" i="21"/>
  <c r="R52" i="31"/>
  <c r="Q4" i="26"/>
  <c r="E8" i="21"/>
  <c r="L15" i="21"/>
  <c r="F13" i="21"/>
  <c r="J31" i="21"/>
  <c r="G13" i="31"/>
  <c r="V13" i="31" s="1"/>
  <c r="Q52" i="31"/>
  <c r="S7" i="26"/>
  <c r="G31" i="26"/>
  <c r="K31" i="26"/>
  <c r="H4" i="26"/>
  <c r="H12" i="26"/>
  <c r="L12" i="26"/>
  <c r="L10" i="26" s="1"/>
  <c r="L8" i="26" s="1"/>
  <c r="P12" i="26"/>
  <c r="E14" i="26"/>
  <c r="S14" i="26" s="1"/>
  <c r="P15" i="26"/>
  <c r="P13" i="26" s="1"/>
  <c r="S29" i="26"/>
  <c r="S32" i="26"/>
  <c r="S42" i="26"/>
  <c r="S70" i="26"/>
  <c r="H72" i="26"/>
  <c r="H71" i="26" s="1"/>
  <c r="H52" i="26" s="1"/>
  <c r="L72" i="26"/>
  <c r="L71" i="26" s="1"/>
  <c r="P72" i="26"/>
  <c r="P71" i="26" s="1"/>
  <c r="S75" i="26"/>
  <c r="S80" i="26"/>
  <c r="S86" i="26"/>
  <c r="S93" i="26"/>
  <c r="S96" i="26"/>
  <c r="S104" i="26"/>
  <c r="S108" i="26"/>
  <c r="F12" i="21"/>
  <c r="L12" i="21" s="1"/>
  <c r="J12" i="21"/>
  <c r="J10" i="21" s="1"/>
  <c r="J8" i="21" s="1"/>
  <c r="J4" i="21" s="1"/>
  <c r="J3" i="21" s="1"/>
  <c r="H14" i="21"/>
  <c r="H13" i="21" s="1"/>
  <c r="L16" i="21"/>
  <c r="L29" i="21"/>
  <c r="L45" i="21"/>
  <c r="L47" i="21"/>
  <c r="K52" i="21"/>
  <c r="L76" i="21"/>
  <c r="F80" i="21"/>
  <c r="F79" i="21" s="1"/>
  <c r="L101" i="21"/>
  <c r="E10" i="31"/>
  <c r="Q10" i="31"/>
  <c r="Q8" i="31" s="1"/>
  <c r="Q4" i="31" s="1"/>
  <c r="Q3" i="31" s="1"/>
  <c r="U10" i="31"/>
  <c r="U8" i="31" s="1"/>
  <c r="U4" i="31" s="1"/>
  <c r="U3" i="31" s="1"/>
  <c r="I10" i="31"/>
  <c r="I8" i="31" s="1"/>
  <c r="J22" i="31"/>
  <c r="J4" i="31" s="1"/>
  <c r="J3" i="31" s="1"/>
  <c r="O22" i="31"/>
  <c r="O4" i="31" s="1"/>
  <c r="S22" i="31"/>
  <c r="V42" i="31"/>
  <c r="V54" i="31"/>
  <c r="V68" i="31"/>
  <c r="H4" i="25"/>
  <c r="W20" i="25"/>
  <c r="W22" i="25"/>
  <c r="H31" i="25"/>
  <c r="L31" i="25"/>
  <c r="P31" i="25"/>
  <c r="S4" i="31"/>
  <c r="V72" i="31"/>
  <c r="K52" i="31"/>
  <c r="E10" i="25"/>
  <c r="P4" i="20"/>
  <c r="S6" i="26"/>
  <c r="J15" i="26"/>
  <c r="J13" i="26" s="1"/>
  <c r="S47" i="26"/>
  <c r="S65" i="26"/>
  <c r="S67" i="26"/>
  <c r="S68" i="26"/>
  <c r="S77" i="26"/>
  <c r="S83" i="26"/>
  <c r="S91" i="26"/>
  <c r="L14" i="21"/>
  <c r="L40" i="21"/>
  <c r="L53" i="21"/>
  <c r="L74" i="21"/>
  <c r="L86" i="21"/>
  <c r="L90" i="21"/>
  <c r="V6" i="31"/>
  <c r="V7" i="31"/>
  <c r="N10" i="31"/>
  <c r="N8" i="31" s="1"/>
  <c r="H13" i="31"/>
  <c r="H4" i="31" s="1"/>
  <c r="L13" i="31"/>
  <c r="P13" i="31"/>
  <c r="T13" i="31"/>
  <c r="G15" i="31"/>
  <c r="V15" i="31" s="1"/>
  <c r="L21" i="31"/>
  <c r="L20" i="31" s="1"/>
  <c r="T31" i="31"/>
  <c r="V90" i="31"/>
  <c r="F89" i="31"/>
  <c r="F85" i="31" s="1"/>
  <c r="F52" i="31" s="1"/>
  <c r="W32" i="25"/>
  <c r="E31" i="25"/>
  <c r="W53" i="25"/>
  <c r="M52" i="25"/>
  <c r="M3" i="25" s="1"/>
  <c r="Q52" i="25"/>
  <c r="Q3" i="25" s="1"/>
  <c r="U52" i="25"/>
  <c r="U3" i="25" s="1"/>
  <c r="K4" i="31"/>
  <c r="K3" i="31" s="1"/>
  <c r="S9" i="26"/>
  <c r="S19" i="26"/>
  <c r="O31" i="26"/>
  <c r="S74" i="26"/>
  <c r="S90" i="26"/>
  <c r="I89" i="26"/>
  <c r="I85" i="26" s="1"/>
  <c r="I52" i="26" s="1"/>
  <c r="M89" i="26"/>
  <c r="M85" i="26" s="1"/>
  <c r="M52" i="26" s="1"/>
  <c r="M3" i="26" s="1"/>
  <c r="Q89" i="26"/>
  <c r="Q85" i="26" s="1"/>
  <c r="Q52" i="26" s="1"/>
  <c r="Q3" i="26" s="1"/>
  <c r="L42" i="21"/>
  <c r="I31" i="21"/>
  <c r="I3" i="21" s="1"/>
  <c r="L77" i="21"/>
  <c r="L83" i="21"/>
  <c r="N4" i="31"/>
  <c r="N3" i="31" s="1"/>
  <c r="V9" i="31"/>
  <c r="T4" i="31"/>
  <c r="T3" i="31" s="1"/>
  <c r="V14" i="31"/>
  <c r="V16" i="31"/>
  <c r="V29" i="31"/>
  <c r="V32" i="31"/>
  <c r="P31" i="31"/>
  <c r="V46" i="31"/>
  <c r="V53" i="31"/>
  <c r="V74" i="31"/>
  <c r="T52" i="31"/>
  <c r="V76" i="31"/>
  <c r="V83" i="31"/>
  <c r="V86" i="31"/>
  <c r="L85" i="31"/>
  <c r="T4" i="25"/>
  <c r="W26" i="25"/>
  <c r="E25" i="25"/>
  <c r="W25" i="25" s="1"/>
  <c r="W28" i="25"/>
  <c r="E27" i="25"/>
  <c r="W27" i="25" s="1"/>
  <c r="E71" i="25"/>
  <c r="E52" i="25" s="1"/>
  <c r="G72" i="25"/>
  <c r="G71" i="25" s="1"/>
  <c r="G12" i="25"/>
  <c r="W12" i="25" s="1"/>
  <c r="G11" i="25"/>
  <c r="K72" i="25"/>
  <c r="K71" i="25" s="1"/>
  <c r="K52" i="25" s="1"/>
  <c r="K12" i="25"/>
  <c r="K11" i="25"/>
  <c r="K10" i="25" s="1"/>
  <c r="K8" i="25" s="1"/>
  <c r="K4" i="25" s="1"/>
  <c r="O72" i="25"/>
  <c r="O71" i="25" s="1"/>
  <c r="O12" i="25"/>
  <c r="O11" i="25"/>
  <c r="S72" i="25"/>
  <c r="S71" i="25" s="1"/>
  <c r="S52" i="25" s="1"/>
  <c r="S3" i="25" s="1"/>
  <c r="S12" i="25"/>
  <c r="S11" i="25"/>
  <c r="S10" i="25" s="1"/>
  <c r="S8" i="25" s="1"/>
  <c r="S4" i="25" s="1"/>
  <c r="H4" i="20"/>
  <c r="V6" i="20"/>
  <c r="E5" i="20"/>
  <c r="V32" i="20"/>
  <c r="E31" i="20"/>
  <c r="P85" i="31"/>
  <c r="P52" i="31" s="1"/>
  <c r="U85" i="31"/>
  <c r="V93" i="31"/>
  <c r="W14" i="25"/>
  <c r="W29" i="25"/>
  <c r="W40" i="25"/>
  <c r="W75" i="25"/>
  <c r="W79" i="25"/>
  <c r="W83" i="25"/>
  <c r="V85" i="25"/>
  <c r="W96" i="25"/>
  <c r="N8" i="20"/>
  <c r="F82" i="20"/>
  <c r="F81" i="20" s="1"/>
  <c r="F14" i="20"/>
  <c r="F13" i="20" s="1"/>
  <c r="V13" i="20" s="1"/>
  <c r="F15" i="20"/>
  <c r="K23" i="20"/>
  <c r="K22" i="20" s="1"/>
  <c r="K14" i="20"/>
  <c r="K13" i="20" s="1"/>
  <c r="O23" i="20"/>
  <c r="O22" i="20" s="1"/>
  <c r="O14" i="20"/>
  <c r="O13" i="20" s="1"/>
  <c r="U82" i="20"/>
  <c r="U81" i="20" s="1"/>
  <c r="U52" i="20" s="1"/>
  <c r="U15" i="20"/>
  <c r="U14" i="20"/>
  <c r="U13" i="20" s="1"/>
  <c r="G80" i="20"/>
  <c r="G79" i="20" s="1"/>
  <c r="G72" i="20"/>
  <c r="G71" i="20" s="1"/>
  <c r="G29" i="20"/>
  <c r="G12" i="20"/>
  <c r="G10" i="20" s="1"/>
  <c r="K80" i="20"/>
  <c r="K79" i="20" s="1"/>
  <c r="K72" i="20"/>
  <c r="K71" i="20" s="1"/>
  <c r="K29" i="20"/>
  <c r="K12" i="20"/>
  <c r="O80" i="20"/>
  <c r="O79" i="20" s="1"/>
  <c r="O72" i="20"/>
  <c r="O71" i="20" s="1"/>
  <c r="O29" i="20"/>
  <c r="O12" i="20"/>
  <c r="O10" i="20" s="1"/>
  <c r="O8" i="20" s="1"/>
  <c r="S80" i="20"/>
  <c r="S79" i="20" s="1"/>
  <c r="S72" i="20"/>
  <c r="S71" i="20" s="1"/>
  <c r="S29" i="20"/>
  <c r="S12" i="20"/>
  <c r="E8" i="22"/>
  <c r="J14" i="22"/>
  <c r="E13" i="22"/>
  <c r="J13" i="22" s="1"/>
  <c r="J26" i="22"/>
  <c r="E25" i="22"/>
  <c r="J25" i="22" s="1"/>
  <c r="G29" i="22"/>
  <c r="J29" i="22" s="1"/>
  <c r="G80" i="22"/>
  <c r="G79" i="22" s="1"/>
  <c r="G11" i="22"/>
  <c r="G10" i="22" s="1"/>
  <c r="G8" i="22" s="1"/>
  <c r="G4" i="22" s="1"/>
  <c r="E5" i="24"/>
  <c r="M5" i="24" s="1"/>
  <c r="K4" i="24"/>
  <c r="G31" i="24"/>
  <c r="L31" i="24"/>
  <c r="H89" i="24"/>
  <c r="H85" i="24" s="1"/>
  <c r="H52" i="24" s="1"/>
  <c r="H3" i="24" s="1"/>
  <c r="L89" i="24"/>
  <c r="L85" i="24" s="1"/>
  <c r="L52" i="24" s="1"/>
  <c r="M96" i="24"/>
  <c r="E29" i="24"/>
  <c r="M29" i="24" s="1"/>
  <c r="E72" i="24"/>
  <c r="I29" i="24"/>
  <c r="I4" i="24" s="1"/>
  <c r="I72" i="24"/>
  <c r="I71" i="24" s="1"/>
  <c r="H89" i="31"/>
  <c r="V89" i="31" s="1"/>
  <c r="S89" i="31"/>
  <c r="S85" i="31" s="1"/>
  <c r="V96" i="31"/>
  <c r="W13" i="25"/>
  <c r="W15" i="25"/>
  <c r="W18" i="25"/>
  <c r="W47" i="25"/>
  <c r="W90" i="25"/>
  <c r="W91" i="25"/>
  <c r="L8" i="20"/>
  <c r="P8" i="20"/>
  <c r="T8" i="20"/>
  <c r="T4" i="20" s="1"/>
  <c r="H4" i="22"/>
  <c r="J21" i="22"/>
  <c r="F20" i="22"/>
  <c r="J20" i="22" s="1"/>
  <c r="J22" i="22"/>
  <c r="J31" i="22"/>
  <c r="G4" i="24"/>
  <c r="J3" i="24"/>
  <c r="M80" i="24"/>
  <c r="E79" i="24"/>
  <c r="M79" i="24" s="1"/>
  <c r="E3" i="23"/>
  <c r="W52" i="23"/>
  <c r="V101" i="31"/>
  <c r="W5" i="25"/>
  <c r="W21" i="25"/>
  <c r="W23" i="25"/>
  <c r="W45" i="25"/>
  <c r="G52" i="25"/>
  <c r="O52" i="25"/>
  <c r="W76" i="25"/>
  <c r="W80" i="25"/>
  <c r="W82" i="25"/>
  <c r="K10" i="20"/>
  <c r="K8" i="20" s="1"/>
  <c r="S10" i="20"/>
  <c r="S8" i="20" s="1"/>
  <c r="G31" i="20"/>
  <c r="J27" i="22"/>
  <c r="M10" i="24"/>
  <c r="E8" i="24"/>
  <c r="M8" i="24" s="1"/>
  <c r="V9" i="20"/>
  <c r="V29" i="20"/>
  <c r="K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P52" i="20" s="1"/>
  <c r="P3" i="20" s="1"/>
  <c r="T89" i="20"/>
  <c r="T85" i="20" s="1"/>
  <c r="J5" i="22"/>
  <c r="J45" i="22"/>
  <c r="H89" i="22"/>
  <c r="H85" i="22" s="1"/>
  <c r="J93" i="22"/>
  <c r="J101" i="22"/>
  <c r="M7" i="24"/>
  <c r="M40" i="24"/>
  <c r="E53" i="24"/>
  <c r="M69" i="24"/>
  <c r="M74" i="24"/>
  <c r="M75" i="24"/>
  <c r="M86" i="24"/>
  <c r="I31" i="20"/>
  <c r="M31" i="20"/>
  <c r="Q31" i="20"/>
  <c r="V54" i="20"/>
  <c r="V76" i="20"/>
  <c r="V80" i="20"/>
  <c r="J15" i="22"/>
  <c r="J47" i="22"/>
  <c r="H52" i="22"/>
  <c r="J74" i="22"/>
  <c r="J83" i="22"/>
  <c r="G85" i="22"/>
  <c r="G52" i="22" s="1"/>
  <c r="G3" i="22" s="1"/>
  <c r="M47" i="24"/>
  <c r="M55" i="24"/>
  <c r="M76" i="24"/>
  <c r="M77" i="24"/>
  <c r="M90" i="24"/>
  <c r="M91" i="24"/>
  <c r="V11" i="20"/>
  <c r="V15" i="20"/>
  <c r="V18" i="20"/>
  <c r="V42" i="20"/>
  <c r="V45" i="20"/>
  <c r="V46" i="20"/>
  <c r="V63" i="20"/>
  <c r="V68" i="20"/>
  <c r="V86" i="20"/>
  <c r="N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F52" i="22"/>
  <c r="J91" i="22"/>
  <c r="J96" i="22"/>
  <c r="M18" i="24"/>
  <c r="M28" i="24"/>
  <c r="M30" i="24"/>
  <c r="M45" i="24"/>
  <c r="M82" i="24"/>
  <c r="M83" i="24"/>
  <c r="M93" i="24"/>
  <c r="Q8" i="19"/>
  <c r="E4" i="19"/>
  <c r="K4" i="23"/>
  <c r="W8" i="23"/>
  <c r="S69" i="26"/>
  <c r="S54" i="26"/>
  <c r="S56" i="26"/>
  <c r="S58" i="26"/>
  <c r="S60" i="26"/>
  <c r="S62" i="26"/>
  <c r="S64" i="26"/>
  <c r="S66" i="26"/>
  <c r="E53" i="26"/>
  <c r="S55" i="26"/>
  <c r="S57" i="26"/>
  <c r="S59" i="26"/>
  <c r="S61" i="26"/>
  <c r="S63" i="26"/>
  <c r="I79" i="46"/>
  <c r="J79" i="46" s="1"/>
  <c r="C4" i="50" s="1"/>
  <c r="K52" i="24"/>
  <c r="K3" i="24" s="1"/>
  <c r="I85" i="24"/>
  <c r="I52" i="24" s="1"/>
  <c r="E27" i="24"/>
  <c r="E31" i="24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H52" i="20"/>
  <c r="H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O24" i="20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O82" i="20"/>
  <c r="O81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J52" i="25"/>
  <c r="J3" i="25" s="1"/>
  <c r="N52" i="25"/>
  <c r="N3" i="25" s="1"/>
  <c r="R52" i="25"/>
  <c r="R3" i="25" s="1"/>
  <c r="V52" i="25"/>
  <c r="V3" i="25" s="1"/>
  <c r="T52" i="25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S52" i="31"/>
  <c r="H85" i="31"/>
  <c r="V85" i="31" s="1"/>
  <c r="V79" i="31"/>
  <c r="S3" i="31"/>
  <c r="U52" i="31"/>
  <c r="V80" i="31"/>
  <c r="E8" i="31"/>
  <c r="P4" i="31"/>
  <c r="I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G3" i="21"/>
  <c r="K3" i="21"/>
  <c r="L30" i="21"/>
  <c r="J52" i="2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E85" i="26" s="1"/>
  <c r="K101" i="26"/>
  <c r="S101" i="26" s="1"/>
  <c r="F21" i="26"/>
  <c r="F20" i="26" s="1"/>
  <c r="J21" i="26"/>
  <c r="J20" i="26" s="1"/>
  <c r="L23" i="26"/>
  <c r="L22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G6" i="32"/>
  <c r="S6" i="32"/>
  <c r="J6" i="32"/>
  <c r="I3" i="24" l="1"/>
  <c r="K3" i="25"/>
  <c r="G8" i="20"/>
  <c r="G4" i="20" s="1"/>
  <c r="G3" i="20" s="1"/>
  <c r="V10" i="20"/>
  <c r="F52" i="25"/>
  <c r="F3" i="25" s="1"/>
  <c r="K4" i="20"/>
  <c r="J7" i="32"/>
  <c r="H52" i="31"/>
  <c r="H3" i="31" s="1"/>
  <c r="O3" i="31"/>
  <c r="K52" i="20"/>
  <c r="J11" i="22"/>
  <c r="O52" i="26"/>
  <c r="H52" i="21"/>
  <c r="G4" i="31"/>
  <c r="G3" i="31" s="1"/>
  <c r="V81" i="31"/>
  <c r="V26" i="31"/>
  <c r="T3" i="25"/>
  <c r="O4" i="20"/>
  <c r="G52" i="20"/>
  <c r="V47" i="20"/>
  <c r="E4" i="50"/>
  <c r="E10" i="50" s="1"/>
  <c r="C10" i="50"/>
  <c r="H3" i="22"/>
  <c r="V12" i="20"/>
  <c r="M72" i="24"/>
  <c r="E71" i="24"/>
  <c r="M71" i="24" s="1"/>
  <c r="J8" i="22"/>
  <c r="E4" i="22"/>
  <c r="G10" i="25"/>
  <c r="G8" i="25" s="1"/>
  <c r="G4" i="25" s="1"/>
  <c r="W72" i="25"/>
  <c r="S72" i="26"/>
  <c r="W31" i="25"/>
  <c r="N10" i="26"/>
  <c r="N8" i="26" s="1"/>
  <c r="N4" i="26" s="1"/>
  <c r="N3" i="26" s="1"/>
  <c r="G13" i="26"/>
  <c r="G4" i="26" s="1"/>
  <c r="G3" i="26" s="1"/>
  <c r="L89" i="21"/>
  <c r="E85" i="21"/>
  <c r="U4" i="20"/>
  <c r="U3" i="20" s="1"/>
  <c r="H3" i="26"/>
  <c r="F10" i="21"/>
  <c r="R3" i="26"/>
  <c r="W7" i="32"/>
  <c r="G7" i="32"/>
  <c r="I7" i="32"/>
  <c r="H22" i="21"/>
  <c r="L22" i="21" s="1"/>
  <c r="L80" i="21"/>
  <c r="P3" i="31"/>
  <c r="W71" i="25"/>
  <c r="O52" i="20"/>
  <c r="M31" i="24"/>
  <c r="S53" i="26"/>
  <c r="W4" i="23"/>
  <c r="K3" i="23"/>
  <c r="W3" i="23" s="1"/>
  <c r="V14" i="20"/>
  <c r="F4" i="22"/>
  <c r="F3" i="22" s="1"/>
  <c r="W11" i="25"/>
  <c r="O10" i="25"/>
  <c r="O8" i="25" s="1"/>
  <c r="O4" i="25" s="1"/>
  <c r="E8" i="25"/>
  <c r="L13" i="21"/>
  <c r="L11" i="21"/>
  <c r="F10" i="26"/>
  <c r="L13" i="26"/>
  <c r="L4" i="26" s="1"/>
  <c r="L3" i="26" s="1"/>
  <c r="F3" i="31"/>
  <c r="F52" i="20"/>
  <c r="G3" i="25"/>
  <c r="J10" i="22"/>
  <c r="S89" i="26"/>
  <c r="V25" i="31"/>
  <c r="W85" i="25"/>
  <c r="E3" i="19"/>
  <c r="Q3" i="19" s="1"/>
  <c r="Q4" i="19"/>
  <c r="O3" i="25"/>
  <c r="L3" i="24"/>
  <c r="S11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V28" i="20"/>
  <c r="E27" i="20"/>
  <c r="V27" i="20" s="1"/>
  <c r="V71" i="20"/>
  <c r="E52" i="20"/>
  <c r="V52" i="20" s="1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S82" i="26"/>
  <c r="T4" i="32"/>
  <c r="T7" i="32" s="1"/>
  <c r="AD3" i="32"/>
  <c r="K4" i="32"/>
  <c r="AC6" i="32"/>
  <c r="X6" i="32"/>
  <c r="AC4" i="32"/>
  <c r="X4" i="32"/>
  <c r="V8" i="20" l="1"/>
  <c r="O3" i="20"/>
  <c r="H4" i="21"/>
  <c r="H3" i="21" s="1"/>
  <c r="X7" i="32"/>
  <c r="F3" i="20"/>
  <c r="W8" i="25"/>
  <c r="E4" i="25"/>
  <c r="E52" i="21"/>
  <c r="L85" i="21"/>
  <c r="J4" i="22"/>
  <c r="AC7" i="32"/>
  <c r="F8" i="26"/>
  <c r="S10" i="26"/>
  <c r="W10" i="25"/>
  <c r="F8" i="21"/>
  <c r="L10" i="2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F4" i="26" l="1"/>
  <c r="F3" i="26" s="1"/>
  <c r="S8" i="26"/>
  <c r="F4" i="21"/>
  <c r="L8" i="21"/>
  <c r="W4" i="25"/>
  <c r="E3" i="25"/>
  <c r="W3" i="25" s="1"/>
  <c r="E3" i="21"/>
  <c r="L52" i="21"/>
  <c r="E3" i="24"/>
  <c r="M3" i="24" s="1"/>
  <c r="J52" i="22"/>
  <c r="E3" i="22"/>
  <c r="J3" i="22" s="1"/>
  <c r="V4" i="20"/>
  <c r="E3" i="20"/>
  <c r="V3" i="20" s="1"/>
  <c r="E3" i="26"/>
  <c r="S4" i="26"/>
  <c r="AD6" i="32"/>
  <c r="AD7" i="32" s="1"/>
  <c r="P6" i="32"/>
  <c r="P7" i="32" s="1"/>
  <c r="S3" i="26" l="1"/>
  <c r="F3" i="21"/>
  <c r="L3" i="21" s="1"/>
  <c r="L4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G120" i="17" s="1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<sst xmlns="http://schemas.openxmlformats.org/spreadsheetml/2006/main" count="4624" uniqueCount="879">
  <si>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</si>
  <si>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</si>
  <si>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</si>
  <si>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</si>
  <si>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</si>
  <si>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</si>
  <si>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</si>
  <si>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</si>
  <si>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</si>
  <si>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</si>
  <si>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</si>
  <si>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</si>
  <si>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</si>
  <si>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</si>
  <si>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</si>
  <si>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</si>
  <si>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</si>
  <si>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</si>
  <si>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</si>
  <si>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</si>
  <si>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</si>
  <si>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</si>
  <si>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</si>
  <si>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</si>
  <si>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</si>
  <si>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</si>
  <si>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</si>
  <si>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</si>
  <si>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</si>
  <si>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</si>
  <si>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</si>
  <si>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</si>
  <si>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</si>
  <si>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</si>
  <si>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</si>
  <si>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</si>
  <si>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</si>
  <si>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</si>
  <si>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</si>
  <si>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</si>
  <si>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</si>
  <si>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</si>
  <si>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</si>
  <si>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</si>
  <si>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</si>
  <si>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</si>
  <si>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</si>
  <si>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</si>
  <si>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</si>
  <si>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</si>
  <si>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</si>
  <si>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</si>
  <si>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</si>
  <si>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</si>
  <si>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</si>
  <si>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</si>
  <si>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</si>
  <si>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</si>
  <si>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</si>
  <si>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</si>
  <si>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</si>
  <si>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</si>
  <si>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</si>
  <si>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</si>
  <si>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</si>
  <si>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</si>
  <si>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</si>
  <si>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</si>
  <si>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</si>
  <si>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</si>
  <si>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</si>
  <si>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</si>
  <si>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</si>
  <si>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</si>
  <si>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</si>
  <si>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</si>
  <si>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</si>
  <si>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</si>
  <si>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</si>
  <si>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</si>
  <si>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</si>
  <si>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</si>
  <si>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</si>
  <si>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</si>
  <si>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</si>
  <si>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</si>
  <si>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</si>
  <si>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</si>
  <si>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</si>
  <si>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</si>
  <si>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</si>
  <si>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</si>
  <si>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</si>
  <si>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</si>
  <si>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</si>
  <si>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</si>
  <si>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</si>
  <si>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</si>
  <si>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</si>
  <si>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</si>
  <si>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</si>
  <si>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</si>
  <si>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</si>
  <si>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</si>
  <si>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</si>
  <si>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</si>
  <si>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</si>
  <si>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</si>
  <si>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</si>
  <si>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</si>
  <si>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</si>
  <si>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</si>
  <si>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</si>
  <si>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</si>
  <si>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</si>
  <si>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</si>
  <si>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</si>
  <si>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</si>
  <si>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</si>
  <si>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</si>
  <si>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</si>
  <si>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</si>
  <si>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</si>
  <si>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</si>
  <si>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</si>
  <si>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</si>
  <si>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</si>
  <si>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</si>
  <si>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</si>
  <si>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</si>
  <si>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</si>
  <si>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</si>
  <si>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</si>
  <si>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</si>
  <si>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</si>
  <si>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</si>
  <si>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</si>
  <si>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</si>
  <si>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</si>
  <si>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</si>
  <si>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</si>
  <si>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</si>
  <si>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</si>
  <si>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</si>
  <si>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</si>
  <si>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</si>
  <si>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</si>
  <si>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</si>
  <si>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</si>
  <si>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</si>
  <si>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</si>
  <si>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</si>
  <si>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</si>
  <si>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</si>
  <si>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</si>
  <si>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</si>
  <si>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</si>
  <si>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</si>
  <si>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</si>
  <si>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</si>
  <si>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</si>
  <si>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</si>
  <si>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</si>
  <si>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</si>
  <si>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</si>
  <si>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</si>
  <si>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</si>
  <si>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</si>
  <si>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</si>
  <si>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</si>
  <si>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</si>
  <si>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</si>
  <si>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</si>
  <si>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</si>
  <si>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</si>
  <si>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</si>
  <si>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</si>
  <si>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</si>
  <si>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</si>
  <si>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</si>
  <si>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</si>
  <si>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</si>
  <si>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</si>
  <si>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</si>
  <si>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</si>
  <si>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</si>
  <si>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</si>
  <si>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</si>
  <si>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</si>
  <si>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</si>
  <si>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</si>
  <si>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</si>
  <si>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</si>
  <si>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</si>
  <si>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</si>
  <si>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</si>
  <si>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</si>
  <si>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</si>
  <si>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</si>
  <si>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</si>
  <si>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</si>
  <si>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</si>
  <si>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</si>
  <si>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</si>
  <si>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</si>
  <si>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</si>
  <si>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</si>
  <si>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</si>
  <si>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</si>
  <si>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</si>
  <si>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</si>
  <si>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</si>
  <si>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</si>
  <si>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</si>
  <si>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</si>
  <si>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</si>
  <si>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</si>
  <si>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</si>
  <si>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</si>
  <si>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</si>
  <si>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</si>
  <si>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</si>
  <si>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</si>
  <si>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</si>
  <si>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</si>
  <si>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</si>
  <si>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</si>
  <si>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</si>
  <si>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</si>
  <si>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</si>
  <si>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</si>
  <si>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</si>
  <si>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</si>
  <si>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</si>
  <si>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</si>
  <si>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</si>
  <si>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</si>
  <si>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</si>
  <si>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</si>
  <si>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</si>
  <si>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</si>
  <si>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</si>
  <si>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</si>
  <si>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</si>
  <si>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</si>
  <si>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</si>
  <si>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</si>
  <si>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</si>
  <si>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</si>
  <si>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</si>
  <si>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</si>
  <si>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</si>
  <si>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</si>
  <si>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</si>
  <si>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</si>
  <si>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</si>
  <si>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</si>
  <si>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</si>
  <si>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</si>
  <si>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</si>
  <si>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</si>
  <si>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</si>
  <si>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</si>
  <si>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</si>
  <si>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</si>
  <si>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</si>
  <si>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</si>
  <si>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</si>
  <si>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</si>
  <si>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</si>
  <si>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</si>
  <si>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</si>
  <si>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</si>
  <si>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</si>
  <si>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</si>
  <si>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</si>
  <si>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</si>
  <si>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</si>
  <si>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</si>
  <si>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</si>
  <si>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</si>
  <si>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</si>
  <si>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</si>
  <si>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</si>
  <si>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</si>
  <si>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</si>
  <si>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</si>
  <si>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</si>
  <si>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</si>
  <si>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</si>
  <si>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</si>
  <si>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</si>
  <si>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</si>
  <si>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</si>
  <si>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</si>
  <si>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</si>
  <si>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</si>
  <si>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</si>
  <si>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</si>
  <si>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</si>
  <si>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</si>
  <si>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</si>
  <si>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</si>
  <si>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</si>
  <si>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</si>
  <si>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</si>
  <si>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</si>
  <si>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</si>
  <si>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</si>
  <si>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</si>
  <si>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</si>
  <si>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</si>
  <si>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</si>
  <si>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</si>
  <si>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</si>
  <si>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</si>
  <si>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</si>
  <si>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</si>
  <si>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</si>
  <si>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</si>
  <si>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</si>
  <si>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</si>
  <si>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</si>
  <si>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</si>
  <si>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</si>
  <si>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</si>
  <si>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</si>
  <si>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</si>
  <si>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</si>
  <si>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</si>
  <si>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</si>
  <si>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</si>
  <si>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</si>
  <si>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</si>
  <si>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</si>
  <si>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</si>
  <si>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</si>
  <si>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</si>
  <si>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</si>
  <si>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</si>
  <si>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</si>
  <si>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</si>
  <si>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</si>
  <si>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</si>
  <si>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</si>
  <si>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</si>
  <si>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</si>
  <si>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</si>
  <si>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</si>
  <si>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</si>
  <si>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</si>
  <si>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</si>
  <si>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</si>
  <si>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</si>
  <si>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</si>
  <si>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</si>
  <si>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</si>
  <si>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</si>
  <si>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</si>
  <si>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</si>
  <si>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</si>
  <si>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</si>
  <si>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</si>
  <si>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</si>
  <si>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</si>
  <si>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</si>
  <si>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</si>
  <si>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</si>
  <si>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</si>
  <si>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</si>
  <si>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</si>
  <si>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</si>
  <si>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</si>
  <si>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</si>
  <si>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</si>
  <si>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</si>
  <si>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</si>
  <si>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</si>
  <si>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</si>
  <si>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</si>
  <si>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</si>
  <si>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</si>
  <si>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</si>
  <si>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</si>
  <si>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</si>
  <si>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</si>
  <si>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</si>
  <si>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</si>
  <si>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</si>
  <si>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</si>
  <si>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</si>
  <si>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</si>
  <si>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</si>
  <si>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</si>
  <si>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</si>
  <si>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</si>
  <si>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</si>
  <si>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</si>
  <si>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</si>
  <si>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</si>
  <si>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</si>
  <si>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</si>
  <si>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</si>
  <si>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</si>
  <si>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</si>
  <si>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</si>
  <si>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</si>
  <si>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</si>
  <si>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</si>
  <si>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</si>
  <si>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</si>
  <si>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</si>
  <si>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</si>
  <si>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</si>
  <si>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</si>
  <si>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</si>
  <si>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</si>
  <si>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</si>
  <si>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</si>
  <si>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</si>
  <si>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</si>
  <si>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</si>
  <si>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</si>
  <si>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</si>
  <si>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</si>
  <si>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</si>
  <si>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</si>
  <si>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</si>
  <si>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</si>
  <si>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</si>
  <si>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</si>
  <si>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</si>
  <si>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</si>
  <si>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</si>
  <si>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</si>
  <si>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</si>
  <si>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</si>
  <si>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</si>
  <si>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</si>
  <si>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</si>
  <si>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</si>
  <si>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</si>
  <si>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</si>
  <si>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</si>
  <si>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</si>
  <si>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</si>
  <si>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</si>
  <si>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</si>
  <si>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</si>
  <si>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</si>
  <si>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</si>
  <si>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</si>
  <si>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</si>
  <si>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</si>
  <si>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</si>
  <si>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</si>
  <si>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</si>
  <si>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</si>
  <si>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</si>
  <si>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</si>
  <si>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</si>
  <si>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</si>
  <si>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</si>
  <si>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</si>
  <si>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</si>
  <si>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</si>
  <si>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</si>
  <si>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</si>
  <si>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</si>
  <si>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</si>
  <si>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</si>
  <si>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</si>
  <si>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</si>
  <si>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</si>
  <si>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</si>
  <si>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</si>
  <si>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</si>
  <si>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</si>
  <si>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</si>
  <si>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</si>
  <si>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</si>
  <si>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</si>
  <si>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</si>
  <si>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</si>
  <si>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</si>
  <si>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</si>
  <si>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</si>
  <si>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</si>
  <si>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</si>
  <si>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</si>
  <si>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</si>
  <si>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</si>
  <si>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</si>
  <si>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</si>
  <si>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</si>
  <si>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</si>
  <si>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</si>
  <si>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</si>
  <si>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</si>
  <si>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</si>
  <si>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</si>
  <si>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</si>
  <si>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</si>
  <si>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</si>
  <si>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</si>
  <si>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</si>
  <si>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</si>
  <si>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</si>
  <si>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</si>
  <si>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</si>
  <si>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</si>
  <si>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</si>
  <si>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</si>
  <si>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</si>
  <si>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</si>
  <si>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</si>
  <si>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</si>
  <si>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</si>
  <si>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</si>
  <si>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</si>
  <si>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</si>
  <si>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</si>
  <si>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</si>
  <si>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</si>
  <si>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</si>
  <si>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</si>
  <si>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</si>
  <si>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</si>
  <si>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</si>
  <si>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</si>
  <si>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</si>
  <si>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</si>
  <si>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</si>
  <si>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</si>
  <si>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</si>
  <si>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</si>
  <si>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</si>
  <si>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</si>
  <si>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</si>
  <si>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</si>
  <si>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</si>
  <si>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</si>
  <si>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</si>
  <si>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</si>
  <si>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</si>
  <si>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</si>
  <si>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</si>
  <si>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</si>
  <si>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</si>
  <si>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</si>
  <si>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</si>
  <si>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</si>
  <si>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</si>
  <si>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</si>
  <si>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</si>
  <si>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</si>
  <si>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</si>
  <si>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</si>
  <si>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</si>
  <si>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</si>
  <si>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</si>
  <si>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</si>
  <si>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</si>
  <si>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</si>
  <si>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</si>
  <si>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</si>
  <si>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</si>
  <si>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</si>
  <si>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</si>
  <si>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</si>
  <si>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</si>
  <si>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</si>
  <si>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</si>
  <si>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</si>
  <si>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</si>
  <si>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</si>
  <si>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</si>
  <si>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</si>
  <si>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</si>
  <si>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2021年镇管单位教育费附加经费预算（学前科）</t>
  </si>
  <si>
    <t>学校</t>
  </si>
  <si>
    <t>特色课程建设</t>
  </si>
  <si>
    <t>教育保育</t>
  </si>
  <si>
    <t>100000</t>
  </si>
  <si>
    <t>民办幼儿园园本课程建设</t>
  </si>
  <si>
    <t>上海市闵行区颛桥镇幼儿园</t>
  </si>
  <si>
    <t>幼儿园环保小社团项目活动建设</t>
  </si>
  <si>
    <t>小社团课程和教参的研发</t>
  </si>
  <si>
    <t>上海市闵行区颛桥镇第一幼儿园</t>
  </si>
  <si>
    <t>园本课程优化</t>
  </si>
  <si>
    <t>课程环境、教师专业技能、
信息化素养等方面的优化、课程资源库的丰实。</t>
  </si>
  <si>
    <t>上海师范大学闵行实验幼儿园</t>
  </si>
  <si>
    <t>内涵发展项目</t>
  </si>
  <si>
    <t>专家费等</t>
  </si>
  <si>
    <t>合作办学费</t>
  </si>
  <si>
    <t>上师大闵行实验幼儿园合作办学费</t>
  </si>
  <si>
    <t>上海市闵行区君莲幼儿园</t>
  </si>
  <si>
    <t>内涵发展(课程建设）</t>
  </si>
  <si>
    <t>内涵</t>
  </si>
  <si>
    <t>上海市闵行区颛桥镇田园都市幼儿园</t>
  </si>
  <si>
    <t>2021年内涵发展-优化美术创作空间，
提高幼儿审美能力的实践研究</t>
  </si>
  <si>
    <t>内涵建设</t>
  </si>
  <si>
    <t>闵行区颛桥镇教育委员会</t>
  </si>
  <si>
    <t>上海闵行区常春藤幼儿园（民办）</t>
  </si>
  <si>
    <t>上海闵行区颛桥镇颛溪幼儿园（民办）</t>
  </si>
  <si>
    <t>上海闵行区颛桥镇日月华亭幼儿园（民办）</t>
  </si>
  <si>
    <t>上海闵行区私立蒙特梭利幼儿园（民办）</t>
  </si>
  <si>
    <t>颛桥镇小计</t>
  </si>
  <si>
    <t>2021年教育费附加专项预算（普教一科）</t>
  </si>
  <si>
    <t>预算单位</t>
  </si>
  <si>
    <t>学校少年宫</t>
  </si>
  <si>
    <t>运营管理补贴费</t>
  </si>
  <si>
    <t>非遗传承与发展 （陶笛）</t>
  </si>
  <si>
    <t>课时、专家指导费、陶笛耗材、社团建设等</t>
  </si>
  <si>
    <t>区级艺术</t>
  </si>
  <si>
    <t>足球特色建设</t>
  </si>
  <si>
    <t>全国校园足球特色学校项目培育</t>
  </si>
  <si>
    <t>美育特色联盟经费</t>
  </si>
  <si>
    <t>区一级艺术团</t>
  </si>
  <si>
    <t>区级体育</t>
  </si>
  <si>
    <t>新加</t>
  </si>
  <si>
    <t>2021年篮球进校园项目</t>
  </si>
  <si>
    <t>课程培训费</t>
  </si>
  <si>
    <t>美育联盟活动</t>
  </si>
  <si>
    <t>区级德育</t>
  </si>
  <si>
    <t>京剧文化特色项目</t>
  </si>
  <si>
    <t>闵行区颛桥中心小学</t>
  </si>
  <si>
    <t>闵行区田园外语实验小学</t>
  </si>
  <si>
    <t>戏曲进校园</t>
  </si>
  <si>
    <t>口袋乐器走世界</t>
  </si>
  <si>
    <t>闵行区田园第二外语实验小学</t>
  </si>
  <si>
    <t>沪剧传统戏曲课程</t>
  </si>
  <si>
    <t>闵行区北桥中心小学</t>
  </si>
  <si>
    <t>学生体育健康素养提升</t>
  </si>
  <si>
    <t>闵行区颛桥中学</t>
  </si>
  <si>
    <t>闵行区北桥中学</t>
  </si>
  <si>
    <t>区禁毒教育主题教育实践活动</t>
  </si>
  <si>
    <t>剧目创编与演出，专家指导，活动物料等</t>
  </si>
  <si>
    <t>闵行区君莲学校</t>
  </si>
  <si>
    <t>区传统文化传承与发展</t>
  </si>
  <si>
    <t>扣好人生第一粒扣子</t>
  </si>
  <si>
    <t>六一节主题教育活动</t>
  </si>
  <si>
    <t>活动组织与开展</t>
  </si>
  <si>
    <t>2021年镇级教育费附加专项预算（普教二科）</t>
  </si>
  <si>
    <t>闵行区第三轮新优质学校创建</t>
  </si>
  <si>
    <t>课程建设、教师培训、特色课程</t>
  </si>
  <si>
    <t>学区化集团化建设</t>
  </si>
  <si>
    <t>教育均衡发展－优质资源引进（中小学）</t>
  </si>
  <si>
    <t>颛桥学区一体化合作办学</t>
  </si>
  <si>
    <t>合作办学</t>
  </si>
  <si>
    <t>闵行区田园外国语中学</t>
  </si>
  <si>
    <t>田园初中冠名费</t>
  </si>
  <si>
    <t>星河湾托管</t>
  </si>
  <si>
    <t>与上宝中学合作</t>
  </si>
  <si>
    <t>颛桥小计</t>
  </si>
  <si>
    <t>2021年镇管单位教育费附加预算（考试中心）</t>
  </si>
  <si>
    <t>学段</t>
  </si>
  <si>
    <t>义务</t>
  </si>
  <si>
    <t>标准化考场重大考试支持服务费</t>
  </si>
  <si>
    <t xml:space="preserve">标准化考场重大考试支持服务费 </t>
  </si>
  <si>
    <t>巡考、信号屏蔽、考生身份验证系统日常维护及考试期间的技术支持及服务费</t>
  </si>
  <si>
    <t>标准化考场网上视频巡查系统（2021运维）</t>
  </si>
  <si>
    <t>2021年镇管单位教育费附加预算（教育学院）</t>
  </si>
  <si>
    <t>镇级金额</t>
  </si>
  <si>
    <t>校园长培训基地工作经费</t>
  </si>
  <si>
    <t>骨干教师培养基地</t>
  </si>
  <si>
    <t>区德育实践研究基地</t>
  </si>
  <si>
    <t>双名基地（种子计划）基地</t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</si>
  <si>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</si>
  <si>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</si>
  <si>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</si>
  <si>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</si>
  <si>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</si>
  <si>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</si>
  <si>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</si>
  <si>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㎡</t>
  </si>
  <si>
    <t>间</t>
  </si>
  <si>
    <t>建安费合计</t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</si>
  <si>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</si>
  <si>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</si>
  <si>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</si>
  <si>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铲除面层及垃圾外运</t>
  </si>
  <si>
    <t>m</t>
    <phoneticPr fontId="2" type="noConversion"/>
  </si>
  <si>
    <t>场地检测费</t>
    <phoneticPr fontId="1" type="noConversion"/>
  </si>
  <si>
    <t>项</t>
    <phoneticPr fontId="1" type="noConversion"/>
  </si>
  <si>
    <t> ㎡</t>
  </si>
  <si>
    <t>15厚EPDM塑胶场地</t>
    <phoneticPr fontId="2" type="noConversion"/>
  </si>
  <si>
    <t>序号</t>
    <phoneticPr fontId="1" type="noConversion"/>
  </si>
  <si>
    <t>教学楼</t>
  </si>
  <si>
    <t xml:space="preserve">          2021年颛桥镇校舍维修项目预算细化表</t>
    <phoneticPr fontId="2" type="noConversion"/>
  </si>
  <si>
    <t>老沪闵路3112号</t>
  </si>
  <si>
    <t>学校厨房</t>
  </si>
  <si>
    <t>厨房大修</t>
  </si>
  <si>
    <t>学校教工餐厅</t>
  </si>
  <si>
    <t>厕所改造</t>
  </si>
  <si>
    <t>北大楼</t>
  </si>
  <si>
    <t>屋顶沥青瓦更换</t>
  </si>
  <si>
    <t>消防管改造</t>
  </si>
  <si>
    <t>室内吊顶</t>
  </si>
  <si>
    <t>屋面维修</t>
  </si>
  <si>
    <t>上海市闵行区颛桥镇幼儿园（荣顺园）</t>
    <phoneticPr fontId="2" type="noConversion"/>
  </si>
  <si>
    <t>颛盛路135弄82号</t>
    <phoneticPr fontId="2" type="noConversion"/>
  </si>
  <si>
    <t>塑胶操场</t>
    <phoneticPr fontId="2" type="noConversion"/>
  </si>
  <si>
    <t>上海市闵行区君莲学校</t>
    <phoneticPr fontId="2" type="noConversion"/>
  </si>
  <si>
    <t>沪光路120号</t>
  </si>
  <si>
    <t>中学部爱莲楼-育莲楼</t>
  </si>
  <si>
    <t>上海市闵行区田园外语实验小学（银都）</t>
    <phoneticPr fontId="2" type="noConversion"/>
  </si>
  <si>
    <t>室外道路</t>
  </si>
  <si>
    <t>铺设黑色沥青路面</t>
    <phoneticPr fontId="2" type="noConversion"/>
  </si>
  <si>
    <t>雨污水分流改造</t>
    <phoneticPr fontId="2" type="noConversion"/>
  </si>
  <si>
    <t>雨污水管道</t>
    <phoneticPr fontId="2" type="noConversion"/>
  </si>
  <si>
    <t>检测井</t>
    <phoneticPr fontId="1" type="noConversion"/>
  </si>
  <si>
    <t>上海市闵行区君莲幼儿园</t>
    <phoneticPr fontId="2" type="noConversion"/>
  </si>
  <si>
    <t>春都路210号</t>
    <phoneticPr fontId="1" type="noConversion"/>
  </si>
  <si>
    <t>保育员操作室</t>
  </si>
  <si>
    <t>2020年镇管专项空气检测增加费用</t>
    <phoneticPr fontId="1" type="noConversion"/>
  </si>
  <si>
    <t>镇属</t>
    <phoneticPr fontId="1" type="noConversion"/>
  </si>
  <si>
    <t>学校名称</t>
    <phoneticPr fontId="1" type="noConversion"/>
  </si>
  <si>
    <t>学校地址</t>
    <phoneticPr fontId="1" type="noConversion"/>
  </si>
  <si>
    <t>增加费用</t>
  </si>
  <si>
    <t>沪光路120号（中学部）</t>
  </si>
  <si>
    <t>田园都市幼儿园</t>
  </si>
  <si>
    <t>银都路3118弄3区36号</t>
  </si>
  <si>
    <t>颛桥小计</t>
    <phoneticPr fontId="1" type="noConversion"/>
  </si>
  <si>
    <t>小型乐器教学活动、指导费、社团音乐会</t>
  </si>
  <si>
    <t>授课费、物料费、交流展示等</t>
  </si>
  <si>
    <t>“一校多品”运动项目培育</t>
  </si>
  <si>
    <t>区中小学生主题教育活动、项目评比、展示交流、总结表彰等</t>
  </si>
  <si>
    <t>学生美育素养提升</t>
  </si>
  <si>
    <t>陶笛教育教学、学生实践活动</t>
  </si>
  <si>
    <t>庆祝建党100周年，开展中小学生传统文化研学活动，引导学生好好学习奋发向上。</t>
  </si>
  <si>
    <t>青少年学生美育素养提升</t>
  </si>
  <si>
    <t>儿童剧创编与演出，专家指导、舞台道具、物料损耗、音视频制作、交流与总结。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</si>
  <si>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</si>
  <si>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</si>
  <si>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</si>
  <si>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</si>
  <si>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</si>
  <si>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</si>
  <si>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</si>
  <si>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</si>
  <si>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</si>
  <si>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局部维修</t>
  </si>
  <si>
    <t>幼儿园</t>
    <phoneticPr fontId="2" type="noConversion"/>
  </si>
  <si>
    <t>局部修缮</t>
    <phoneticPr fontId="2" type="noConversion"/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</si>
  <si>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</si>
  <si>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</si>
  <si>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</si>
  <si>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拆除原有屋面防水及垃圾外运</t>
    <phoneticPr fontId="1" type="noConversion"/>
  </si>
  <si>
    <t>场地检测费</t>
    <phoneticPr fontId="1" type="noConversion"/>
  </si>
  <si>
    <t>项</t>
    <phoneticPr fontId="1" type="noConversion"/>
  </si>
  <si>
    <t>总计</t>
    <phoneticPr fontId="1" type="noConversion"/>
  </si>
  <si>
    <t>㎡</t>
    <phoneticPr fontId="2" type="noConversion"/>
  </si>
  <si>
    <t>教学楼</t>
    <phoneticPr fontId="2" type="noConversion"/>
  </si>
  <si>
    <t>9.5折</t>
    <phoneticPr fontId="1" type="noConversion"/>
  </si>
  <si>
    <t>上海市闵行区颛桥中学</t>
    <phoneticPr fontId="2" type="noConversion"/>
  </si>
  <si>
    <t>教工餐厅局部改造</t>
    <phoneticPr fontId="1" type="noConversion"/>
  </si>
  <si>
    <t>闵行区北桥中心小学</t>
    <phoneticPr fontId="2" type="noConversion"/>
  </si>
  <si>
    <t>金阳路355号</t>
    <phoneticPr fontId="2" type="noConversion"/>
  </si>
  <si>
    <t>闵行区颛桥中心小学</t>
    <phoneticPr fontId="2" type="noConversion"/>
  </si>
  <si>
    <t>中沟路89号</t>
    <phoneticPr fontId="2" type="noConversion"/>
  </si>
  <si>
    <t>运动场维修</t>
    <phoneticPr fontId="2" type="noConversion"/>
  </si>
  <si>
    <t>人造草坪（草高5cm）</t>
    <phoneticPr fontId="1" type="noConversion"/>
  </si>
  <si>
    <t>13厚塑胶场地</t>
    <phoneticPr fontId="1" type="noConversion"/>
  </si>
  <si>
    <t>上海市闵行区颛桥镇第一幼儿园（向阳园）</t>
    <phoneticPr fontId="2" type="noConversion"/>
  </si>
  <si>
    <t>向阳路2098弄19号</t>
    <phoneticPr fontId="2" type="noConversion"/>
  </si>
  <si>
    <t>教学楼多功能厅</t>
    <phoneticPr fontId="2" type="noConversion"/>
  </si>
  <si>
    <t>外墙涂料</t>
    <phoneticPr fontId="1" type="noConversion"/>
  </si>
  <si>
    <t>上海市闵行区颛桥镇第一幼儿园（银桥园）</t>
    <phoneticPr fontId="2" type="noConversion"/>
  </si>
  <si>
    <t>沪闵路3131弄222号</t>
    <phoneticPr fontId="2" type="noConversion"/>
  </si>
  <si>
    <t>卫生间改建</t>
    <phoneticPr fontId="2" type="noConversion"/>
  </si>
  <si>
    <t>教室操作间改建</t>
    <phoneticPr fontId="2" type="noConversion"/>
  </si>
  <si>
    <t>消毒间</t>
    <phoneticPr fontId="1" type="noConversion"/>
  </si>
  <si>
    <t>走廊吊顶及灯光</t>
    <phoneticPr fontId="2" type="noConversion"/>
  </si>
  <si>
    <t>都市路4388号</t>
    <phoneticPr fontId="1" type="noConversion"/>
  </si>
  <si>
    <t>盥洗室（两个班级）</t>
    <phoneticPr fontId="2" type="noConversion"/>
  </si>
  <si>
    <t>墙砖</t>
    <phoneticPr fontId="2" type="noConversion"/>
  </si>
  <si>
    <t>洗手池</t>
    <phoneticPr fontId="2" type="noConversion"/>
  </si>
  <si>
    <t>二楼走廊</t>
    <phoneticPr fontId="2" type="noConversion"/>
  </si>
  <si>
    <t>护墙板改益涂（高分子纳米涂膜）</t>
    <phoneticPr fontId="2" type="noConversion"/>
  </si>
  <si>
    <t>教室（两个班级）</t>
    <phoneticPr fontId="2" type="noConversion"/>
  </si>
  <si>
    <t>护墙板改涂料</t>
    <phoneticPr fontId="2" type="noConversion"/>
  </si>
  <si>
    <t>m2</t>
    <phoneticPr fontId="2" type="noConversion"/>
  </si>
  <si>
    <t>上海市闵行区颛桥镇田园都市幼儿园</t>
    <phoneticPr fontId="2" type="noConversion"/>
  </si>
  <si>
    <t>银都路3118弄3区36号</t>
    <phoneticPr fontId="2" type="noConversion"/>
  </si>
  <si>
    <t>阅览室</t>
    <phoneticPr fontId="2" type="noConversion"/>
  </si>
  <si>
    <t>保健室</t>
    <phoneticPr fontId="2" type="noConversion"/>
  </si>
  <si>
    <t>室外总体</t>
    <phoneticPr fontId="2" type="noConversion"/>
  </si>
  <si>
    <t>幼儿园门口室外洗手池改建</t>
    <phoneticPr fontId="2" type="noConversion"/>
  </si>
  <si>
    <t>围墙局部改造（5处）</t>
    <phoneticPr fontId="2" type="noConversion"/>
  </si>
  <si>
    <t>M</t>
    <phoneticPr fontId="2" type="noConversion"/>
  </si>
  <si>
    <r>
      <t>m</t>
    </r>
    <r>
      <rPr>
        <vertAlign val="superscript"/>
        <sz val="9"/>
        <color theme="1"/>
        <rFont val="宋体"/>
        <family val="3"/>
        <charset val="134"/>
      </rPr>
      <t>2</t>
    </r>
    <phoneticPr fontId="2" type="noConversion"/>
  </si>
  <si>
    <t>颛桥</t>
    <phoneticPr fontId="2" type="noConversion"/>
  </si>
  <si>
    <t>上海市闵行区北桥中学</t>
    <phoneticPr fontId="2" type="noConversion"/>
  </si>
  <si>
    <t>1965年</t>
    <phoneticPr fontId="2" type="noConversion"/>
  </si>
  <si>
    <t>林敏/13916995755</t>
    <phoneticPr fontId="2" type="noConversion"/>
  </si>
  <si>
    <t>沪闵路1785号</t>
    <phoneticPr fontId="2" type="noConversion"/>
  </si>
  <si>
    <t>初中</t>
    <phoneticPr fontId="2" type="noConversion"/>
  </si>
  <si>
    <t>2004年</t>
    <phoneticPr fontId="2" type="noConversion"/>
  </si>
  <si>
    <t>顾培红13501754105</t>
    <phoneticPr fontId="2" type="noConversion"/>
  </si>
  <si>
    <r>
      <t>颛盛路1</t>
    </r>
    <r>
      <rPr>
        <sz val="9"/>
        <color indexed="8"/>
        <rFont val="宋体"/>
        <family val="3"/>
        <charset val="134"/>
      </rPr>
      <t>35弄82号</t>
    </r>
    <phoneticPr fontId="2" type="noConversion"/>
  </si>
  <si>
    <t>上海市闵行区颛桥镇第一幼儿园</t>
    <phoneticPr fontId="2" type="noConversion"/>
  </si>
  <si>
    <t>2007年</t>
    <phoneticPr fontId="2" type="noConversion"/>
  </si>
  <si>
    <t>潘剑芸/13761969668</t>
    <phoneticPr fontId="2" type="noConversion"/>
  </si>
  <si>
    <t>君莲学校</t>
    <phoneticPr fontId="2" type="noConversion"/>
  </si>
  <si>
    <t>沪光路120号</t>
    <phoneticPr fontId="2" type="noConversion"/>
  </si>
  <si>
    <t>九年一贯制</t>
    <phoneticPr fontId="2" type="noConversion"/>
  </si>
  <si>
    <t>局部修缮</t>
    <phoneticPr fontId="2" type="noConversion"/>
  </si>
  <si>
    <t>合计</t>
    <phoneticPr fontId="2" type="noConversion"/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</si>
  <si>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</si>
  <si>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</si>
  <si>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</si>
  <si>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</si>
  <si>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</si>
  <si>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</si>
  <si>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</si>
  <si>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</si>
  <si>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</si>
  <si>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</si>
  <si>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培训专项</t>
  </si>
  <si>
    <t>颛桥镇：</t>
    <phoneticPr fontId="2" type="noConversion"/>
  </si>
  <si>
    <t>二次分配合计</t>
    <phoneticPr fontId="1" type="noConversion"/>
  </si>
  <si>
    <t>标准化考场服务</t>
    <phoneticPr fontId="1" type="noConversion"/>
  </si>
  <si>
    <t>协议未签订</t>
  </si>
  <si>
    <t>君莲幼儿园《以乐玩腰鼓活动为载体，促进幼儿表达表现能力发展的实践研究》（小计90000元）</t>
  </si>
  <si>
    <t>材料添置（幼儿腰鼓含鼓带）</t>
  </si>
  <si>
    <t>教材编制和印刷（包括方案集、教案集）</t>
  </si>
  <si>
    <t>专家指导费（腰鼓文化达人进校园）</t>
  </si>
  <si>
    <t>36课时</t>
  </si>
  <si>
    <t>童心民艺民艺节活动（宣传版面总、分部）</t>
  </si>
  <si>
    <t>童心民艺民艺节活动（宣传册）</t>
  </si>
  <si>
    <t>童心民艺民艺节活动（民艺节活动表演服装）</t>
  </si>
  <si>
    <t>研讨活动（片级研讨展示1次资料费）</t>
  </si>
  <si>
    <t>研讨活动（学区化研讨展示2次资料费）</t>
  </si>
  <si>
    <t>颛桥镇幼儿园《绿色小社团——环保教育课程开发》（小计70000元）</t>
  </si>
  <si>
    <t>课程开发参考资料</t>
  </si>
  <si>
    <t>社团活动实施材料</t>
  </si>
  <si>
    <t>环保节活动材料（三个分园）</t>
  </si>
  <si>
    <t>专家指导</t>
  </si>
  <si>
    <t>社团活动展示活动（4次）</t>
  </si>
  <si>
    <t>颛桥镇第一幼儿园《基于“智慧教育”背景下的园本课程优化的实践研究》（小计80000元）</t>
  </si>
  <si>
    <t>课程环境创设（两个园部）</t>
  </si>
  <si>
    <t>33面</t>
  </si>
  <si>
    <t>课程资源库（教学软件的添置与维护）</t>
  </si>
  <si>
    <t>课程展示于交流（教师教学、信息化技能等评比交流）</t>
  </si>
  <si>
    <t>上师大闵实幼《家园社会一体化背景下的SEL游戏材料开发与制作研究》（小计90000元）</t>
  </si>
  <si>
    <t>专家咨询费（讲座费）</t>
  </si>
  <si>
    <t>25学时</t>
  </si>
  <si>
    <t>宣传短片VCR设计制作费</t>
  </si>
  <si>
    <t>1项</t>
  </si>
  <si>
    <t>10000/分钟</t>
  </si>
  <si>
    <t>研讨活动（片级、学区化研讨展示资料费）</t>
  </si>
  <si>
    <t>宣传版面、资料费等</t>
  </si>
  <si>
    <t>6套</t>
  </si>
  <si>
    <t>资源材料包（购买市场上有关材料包）</t>
  </si>
  <si>
    <t>2套</t>
  </si>
  <si>
    <t>图书印刷宣传册</t>
  </si>
  <si>
    <t>材料制作费（环境创设材料费）</t>
  </si>
  <si>
    <t>田园都市幼儿园《优化美术创作空间，提高幼儿审美能力的实践研究》（小计90000元）</t>
  </si>
  <si>
    <t>美术相关书籍</t>
  </si>
  <si>
    <t>课程实施材料</t>
  </si>
  <si>
    <t>创意美术艺术节</t>
  </si>
  <si>
    <t>专家指导费</t>
  </si>
  <si>
    <t>10个半天</t>
  </si>
  <si>
    <t>有会议纪要</t>
  </si>
  <si>
    <t>有协议</t>
  </si>
  <si>
    <t>颛桥镇教育委员会</t>
  </si>
  <si>
    <t>学区化新三年方案及年度细则等</t>
  </si>
  <si>
    <t>专家指导费、方案撰写费等</t>
  </si>
  <si>
    <t>学区各学科品牌教师培训共建</t>
  </si>
  <si>
    <t>包括教学教研、教师培训、教师论坛、校长论坛等所需培训会务资料、专家讲课费等</t>
  </si>
  <si>
    <t>学区化办学共享共建课程</t>
  </si>
  <si>
    <t>包括镇域特色课程教材编撰、编印，学区化可视地图、研学地图绘制，研学手册编印等</t>
  </si>
  <si>
    <t>学区化办学框架下项目化内涵发展课题建设研究</t>
  </si>
  <si>
    <t>专家指导费、项目论证、专家评估、成果展示费等</t>
  </si>
  <si>
    <t>学区化办学社会效应建设</t>
  </si>
  <si>
    <t>包括学区化办学网络平台的建立，学区化办学工作以及成效的多形式宣传等</t>
  </si>
  <si>
    <t>学区化办学展示活动</t>
  </si>
  <si>
    <t>各学段学校特色培育以及阶段展示活动所涉及到的各种奖状、证书、奖杯、场地费、展示活动耗材等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</si>
</sst>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8.5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935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5" fillId="0" borderId="8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6" fillId="0" borderId="9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10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55" fillId="15" borderId="11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1" fillId="16" borderId="14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74" fillId="0" borderId="13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6" fillId="15" borderId="12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77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7" fillId="9" borderId="21" applyNumberFormat="0" applyAlignment="0" applyProtection="0">
      <alignment vertical="center"/>
    </xf>
    <xf numFmtId="182" fontId="58" fillId="57" borderId="22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3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4" applyNumberFormat="0" applyAlignment="0" applyProtection="0">
      <alignment vertical="center"/>
    </xf>
    <xf numFmtId="182" fontId="63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3" fillId="0" borderId="0"/>
    <xf numFmtId="182" fontId="41" fillId="0" borderId="0" applyNumberFormat="0" applyFont="0" applyFill="0" applyBorder="0" applyAlignment="0" applyProtection="0"/>
    <xf numFmtId="182" fontId="100" fillId="0" borderId="0">
      <alignment vertical="center"/>
    </xf>
    <xf numFmtId="182" fontId="100" fillId="0" borderId="0">
      <alignment vertical="center"/>
    </xf>
    <xf numFmtId="182" fontId="41" fillId="0" borderId="0" applyNumberFormat="0" applyFont="0" applyFill="0" applyBorder="0" applyAlignment="0" applyProtection="0"/>
    <xf numFmtId="182" fontId="100" fillId="0" borderId="0">
      <alignment vertical="center"/>
    </xf>
    <xf numFmtId="182" fontId="100" fillId="0" borderId="0">
      <alignment vertical="center"/>
    </xf>
    <xf numFmtId="182" fontId="10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41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04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182" fontId="96" fillId="4" borderId="0" xfId="4511" applyNumberFormat="1" applyFont="1" applyFill="1" applyAlignment="1">
      <alignment horizontal="center" vertical="center"/>
    </xf>
    <xf numFmtId="182" fontId="97" fillId="4" borderId="0" xfId="4511" applyNumberFormat="1" applyFont="1" applyFill="1" applyAlignment="1">
      <alignment horizontal="center" vertical="center"/>
    </xf>
    <xf numFmtId="181" fontId="52" fillId="4" borderId="0" xfId="8913" applyFont="1" applyFill="1" applyAlignment="1">
      <alignment horizontal="center" vertical="center"/>
    </xf>
    <xf numFmtId="181" fontId="99" fillId="4" borderId="0" xfId="8913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20" fillId="0" borderId="0" xfId="9205" applyNumberFormat="1">
      <alignment vertical="center"/>
    </xf>
    <xf numFmtId="0" fontId="94" fillId="67" borderId="26" xfId="9205" applyNumberFormat="1" applyFont="1" applyFill="1" applyBorder="1" applyAlignment="1">
      <alignment horizontal="center" vertical="center"/>
    </xf>
    <xf numFmtId="0" fontId="94" fillId="0" borderId="0" xfId="9205" applyNumberFormat="1" applyFont="1" applyFill="1" applyBorder="1" applyAlignment="1">
      <alignment horizontal="center" vertical="center"/>
    </xf>
    <xf numFmtId="0" fontId="94" fillId="6" borderId="26" xfId="9205" applyNumberFormat="1" applyFont="1" applyFill="1" applyBorder="1" applyAlignment="1">
      <alignment horizontal="center" vertical="center"/>
    </xf>
    <xf numFmtId="0" fontId="94" fillId="6" borderId="26" xfId="9205" applyNumberFormat="1" applyFont="1" applyFill="1" applyBorder="1" applyAlignment="1">
      <alignment horizontal="left" vertical="center"/>
    </xf>
    <xf numFmtId="0" fontId="94" fillId="6" borderId="26" xfId="9205" applyNumberFormat="1" applyFont="1" applyFill="1" applyBorder="1" applyAlignment="1">
      <alignment horizontal="left" vertical="center" wrapText="1"/>
    </xf>
    <xf numFmtId="0" fontId="94" fillId="4" borderId="0" xfId="9205" applyNumberFormat="1" applyFont="1" applyFill="1" applyBorder="1" applyAlignment="1">
      <alignment horizontal="center" vertical="center"/>
    </xf>
    <xf numFmtId="0" fontId="94" fillId="0" borderId="26" xfId="9205" applyNumberFormat="1" applyFont="1" applyFill="1" applyBorder="1" applyAlignment="1">
      <alignment horizontal="center" vertical="center"/>
    </xf>
    <xf numFmtId="0" fontId="94" fillId="4" borderId="26" xfId="9205" applyNumberFormat="1" applyFont="1" applyFill="1" applyBorder="1" applyAlignment="1">
      <alignment horizontal="left" vertical="center"/>
    </xf>
    <xf numFmtId="0" fontId="94" fillId="4" borderId="26" xfId="9205" applyNumberFormat="1" applyFont="1" applyFill="1" applyBorder="1" applyAlignment="1">
      <alignment horizontal="center" vertical="center"/>
    </xf>
    <xf numFmtId="0" fontId="94" fillId="4" borderId="26" xfId="9205" applyNumberFormat="1" applyFont="1" applyFill="1" applyBorder="1" applyAlignment="1">
      <alignment horizontal="left" vertical="center" wrapText="1"/>
    </xf>
    <xf numFmtId="0" fontId="94" fillId="4" borderId="26" xfId="9211" applyNumberFormat="1" applyFont="1" applyFill="1" applyBorder="1" applyAlignment="1">
      <alignment horizontal="left" vertical="center" wrapText="1"/>
    </xf>
    <xf numFmtId="0" fontId="94" fillId="67" borderId="26" xfId="9205" applyNumberFormat="1" applyFont="1" applyFill="1" applyBorder="1" applyAlignment="1">
      <alignment wrapText="1"/>
    </xf>
    <xf numFmtId="0" fontId="94" fillId="67" borderId="26" xfId="9205" applyNumberFormat="1" applyFont="1" applyFill="1" applyBorder="1" applyAlignment="1"/>
    <xf numFmtId="0" fontId="84" fillId="0" borderId="0" xfId="0" applyNumberFormat="1" applyFont="1">
      <alignment vertical="center"/>
    </xf>
    <xf numFmtId="0" fontId="88" fillId="3" borderId="28" xfId="9202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horizontal="center" vertical="center"/>
    </xf>
    <xf numFmtId="0" fontId="82" fillId="3" borderId="28" xfId="9204" applyNumberFormat="1" applyFont="1" applyFill="1" applyBorder="1" applyAlignment="1">
      <alignment horizontal="center" vertical="center"/>
    </xf>
    <xf numFmtId="0" fontId="82" fillId="3" borderId="28" xfId="9204" applyNumberFormat="1" applyFont="1" applyFill="1" applyBorder="1" applyAlignment="1">
      <alignment horizontal="center" vertical="center" wrapText="1"/>
    </xf>
    <xf numFmtId="0" fontId="82" fillId="3" borderId="28" xfId="16" applyNumberFormat="1" applyFont="1" applyFill="1" applyBorder="1" applyAlignment="1">
      <alignment horizontal="center" vertical="center"/>
    </xf>
    <xf numFmtId="0" fontId="82" fillId="0" borderId="28" xfId="9204" applyNumberFormat="1" applyFont="1" applyFill="1" applyBorder="1" applyAlignment="1">
      <alignment horizontal="left" vertical="center" wrapText="1"/>
    </xf>
    <xf numFmtId="0" fontId="82" fillId="0" borderId="28" xfId="9204" applyNumberFormat="1" applyFont="1" applyFill="1" applyBorder="1" applyAlignment="1">
      <alignment horizontal="center" vertical="center" wrapText="1"/>
    </xf>
    <xf numFmtId="0" fontId="83" fillId="0" borderId="28" xfId="9204" applyNumberFormat="1" applyFont="1" applyFill="1" applyBorder="1" applyAlignment="1" applyProtection="1">
      <alignment horizontal="left" vertical="center" wrapText="1"/>
    </xf>
    <xf numFmtId="0" fontId="82" fillId="0" borderId="28" xfId="9204" applyNumberFormat="1" applyFont="1" applyFill="1" applyBorder="1" applyAlignment="1">
      <alignment horizontal="center" vertical="center"/>
    </xf>
    <xf numFmtId="0" fontId="82" fillId="0" borderId="28" xfId="16" applyNumberFormat="1" applyFont="1" applyFill="1" applyBorder="1" applyAlignment="1">
      <alignment horizontal="center" vertical="center"/>
    </xf>
    <xf numFmtId="0" fontId="82" fillId="4" borderId="28" xfId="16" applyNumberFormat="1" applyFont="1" applyFill="1" applyBorder="1" applyAlignment="1">
      <alignment horizontal="center" vertical="center"/>
    </xf>
    <xf numFmtId="0" fontId="82" fillId="3" borderId="28" xfId="9204" applyNumberFormat="1" applyFont="1" applyFill="1" applyBorder="1" applyAlignment="1">
      <alignment horizontal="left" vertical="center" wrapText="1"/>
    </xf>
    <xf numFmtId="0" fontId="83" fillId="3" borderId="28" xfId="9204" applyNumberFormat="1" applyFont="1" applyFill="1" applyBorder="1" applyAlignment="1" applyProtection="1">
      <alignment horizontal="center" vertical="center" wrapText="1"/>
    </xf>
    <xf numFmtId="0" fontId="83" fillId="3" borderId="28" xfId="9204" applyNumberFormat="1" applyFont="1" applyFill="1" applyBorder="1" applyAlignment="1" applyProtection="1">
      <alignment horizontal="left" vertical="center" wrapText="1"/>
    </xf>
    <xf numFmtId="0" fontId="82" fillId="4" borderId="28" xfId="9203" applyNumberFormat="1" applyFont="1" applyFill="1" applyBorder="1" applyAlignment="1">
      <alignment horizontal="center" vertical="center" wrapText="1"/>
    </xf>
    <xf numFmtId="0" fontId="83" fillId="4" borderId="28" xfId="9203" applyNumberFormat="1" applyFont="1" applyFill="1" applyBorder="1" applyAlignment="1" applyProtection="1">
      <alignment horizontal="left" vertical="center" wrapText="1"/>
    </xf>
    <xf numFmtId="0" fontId="82" fillId="4" borderId="28" xfId="9203" applyNumberFormat="1" applyFont="1" applyFill="1" applyBorder="1" applyAlignment="1">
      <alignment horizontal="center" vertical="center"/>
    </xf>
    <xf numFmtId="0" fontId="82" fillId="4" borderId="28" xfId="9203" applyNumberFormat="1" applyFont="1" applyFill="1" applyBorder="1" applyAlignment="1">
      <alignment horizontal="center" vertical="center" shrinkToFit="1"/>
    </xf>
    <xf numFmtId="0" fontId="82" fillId="3" borderId="28" xfId="9203" applyNumberFormat="1" applyFont="1" applyFill="1" applyBorder="1" applyAlignment="1">
      <alignment horizontal="center" vertical="center" wrapText="1"/>
    </xf>
    <xf numFmtId="0" fontId="83" fillId="3" borderId="28" xfId="9203" applyNumberFormat="1" applyFont="1" applyFill="1" applyBorder="1" applyAlignment="1" applyProtection="1">
      <alignment horizontal="center" vertical="center" wrapText="1"/>
    </xf>
    <xf numFmtId="0" fontId="82" fillId="3" borderId="28" xfId="9203" applyNumberFormat="1" applyFont="1" applyFill="1" applyBorder="1" applyAlignment="1">
      <alignment horizontal="center" vertical="center"/>
    </xf>
    <xf numFmtId="0" fontId="52" fillId="4" borderId="28" xfId="9203" applyNumberFormat="1" applyFont="1" applyFill="1" applyBorder="1" applyAlignment="1">
      <alignment horizontal="center" vertical="center"/>
    </xf>
    <xf numFmtId="0" fontId="82" fillId="4" borderId="28" xfId="8948" applyNumberFormat="1" applyFont="1" applyFill="1" applyBorder="1" applyAlignment="1">
      <alignment horizontal="center" vertical="center"/>
    </xf>
    <xf numFmtId="0" fontId="5" fillId="4" borderId="0" xfId="0" applyNumberFormat="1" applyFont="1" applyFill="1">
      <alignment vertical="center"/>
    </xf>
    <xf numFmtId="0" fontId="98" fillId="4" borderId="28" xfId="0" applyNumberFormat="1" applyFont="1" applyFill="1" applyBorder="1" applyAlignment="1">
      <alignment horizontal="center" vertical="center"/>
    </xf>
    <xf numFmtId="0" fontId="98" fillId="4" borderId="28" xfId="8913" applyNumberFormat="1" applyFont="1" applyFill="1" applyBorder="1" applyAlignment="1">
      <alignment horizontal="center" vertical="center"/>
    </xf>
    <xf numFmtId="0" fontId="54" fillId="4" borderId="0" xfId="0" applyNumberFormat="1" applyFont="1" applyFill="1" applyAlignment="1">
      <alignment horizontal="center" vertical="center"/>
    </xf>
    <xf numFmtId="0" fontId="98" fillId="4" borderId="28" xfId="9206" applyNumberFormat="1" applyFont="1" applyFill="1" applyBorder="1" applyAlignment="1">
      <alignment horizontal="center" vertical="center" wrapText="1"/>
    </xf>
    <xf numFmtId="0" fontId="98" fillId="4" borderId="28" xfId="8913" applyNumberFormat="1" applyFont="1" applyFill="1" applyBorder="1" applyAlignment="1">
      <alignment horizontal="center" vertical="center" wrapText="1"/>
    </xf>
    <xf numFmtId="0" fontId="98" fillId="4" borderId="28" xfId="4511" applyNumberFormat="1" applyFont="1" applyFill="1" applyBorder="1" applyAlignment="1">
      <alignment horizontal="center" vertical="center"/>
    </xf>
    <xf numFmtId="0" fontId="98" fillId="4" borderId="0" xfId="4511" applyNumberFormat="1" applyFont="1" applyFill="1" applyAlignment="1">
      <alignment horizontal="center" vertical="center"/>
    </xf>
    <xf numFmtId="0" fontId="54" fillId="4" borderId="28" xfId="8913" applyNumberFormat="1" applyFont="1" applyFill="1" applyBorder="1" applyAlignment="1">
      <alignment horizontal="center" vertical="center"/>
    </xf>
    <xf numFmtId="0" fontId="54" fillId="4" borderId="28" xfId="0" applyNumberFormat="1" applyFont="1" applyFill="1" applyBorder="1" applyAlignment="1">
      <alignment horizontal="center" vertical="center"/>
    </xf>
    <xf numFmtId="0" fontId="98" fillId="4" borderId="28" xfId="0" applyNumberFormat="1" applyFont="1" applyFill="1" applyBorder="1" applyAlignment="1">
      <alignment horizontal="center" vertical="center" wrapText="1"/>
    </xf>
    <xf numFmtId="0" fontId="98" fillId="4" borderId="28" xfId="8909" applyNumberFormat="1" applyFont="1" applyFill="1" applyBorder="1" applyAlignment="1">
      <alignment horizontal="center" vertical="center" wrapText="1"/>
    </xf>
    <xf numFmtId="0" fontId="98" fillId="4" borderId="28" xfId="9206" applyNumberFormat="1" applyFont="1" applyFill="1" applyBorder="1" applyAlignment="1">
      <alignment horizontal="center" vertical="center" wrapText="1"/>
    </xf>
    <xf numFmtId="0" fontId="98" fillId="4" borderId="0" xfId="4430" applyNumberFormat="1" applyFont="1" applyFill="1" applyAlignment="1">
      <alignment horizontal="center" vertical="center"/>
    </xf>
    <xf numFmtId="0" fontId="98" fillId="4" borderId="0" xfId="4430" applyNumberFormat="1" applyFont="1" applyFill="1" applyAlignment="1">
      <alignment horizontal="center" vertical="center" wrapText="1"/>
    </xf>
    <xf numFmtId="0" fontId="54" fillId="4" borderId="28" xfId="4511" applyNumberFormat="1" applyFont="1" applyFill="1" applyBorder="1" applyAlignment="1">
      <alignment horizontal="center" vertical="center"/>
    </xf>
    <xf numFmtId="0" fontId="98" fillId="4" borderId="28" xfId="4430" applyNumberFormat="1" applyFont="1" applyFill="1" applyBorder="1" applyAlignment="1">
      <alignment horizontal="center" vertical="center" wrapText="1"/>
    </xf>
    <xf numFmtId="0" fontId="98" fillId="4" borderId="28" xfId="4430" applyNumberFormat="1" applyFont="1" applyFill="1" applyBorder="1" applyAlignment="1">
      <alignment horizontal="center" vertical="center"/>
    </xf>
    <xf numFmtId="0" fontId="101" fillId="4" borderId="28" xfId="4430" applyNumberFormat="1" applyFont="1" applyFill="1" applyBorder="1" applyAlignment="1">
      <alignment horizontal="center" vertical="center"/>
    </xf>
    <xf numFmtId="0" fontId="98" fillId="4" borderId="28" xfId="9207" applyNumberFormat="1" applyFont="1" applyFill="1" applyBorder="1" applyAlignment="1">
      <alignment horizontal="center" vertical="center" wrapText="1"/>
    </xf>
    <xf numFmtId="0" fontId="98" fillId="4" borderId="0" xfId="4511" applyNumberFormat="1" applyFont="1" applyFill="1" applyBorder="1" applyAlignment="1">
      <alignment horizontal="center" vertical="center"/>
    </xf>
    <xf numFmtId="0" fontId="0" fillId="4" borderId="0" xfId="0" applyNumberFormat="1" applyFill="1">
      <alignment vertical="center"/>
    </xf>
    <xf numFmtId="0" fontId="0" fillId="4" borderId="0" xfId="0" applyNumberFormat="1" applyFill="1" applyAlignment="1">
      <alignment horizontal="center" vertical="center"/>
    </xf>
    <xf numFmtId="0" fontId="10" fillId="4" borderId="0" xfId="0" applyNumberFormat="1" applyFont="1" applyFill="1">
      <alignment vertical="center"/>
    </xf>
    <xf numFmtId="0" fontId="5" fillId="4" borderId="28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2" fillId="4" borderId="28" xfId="4430" applyNumberFormat="1" applyFont="1" applyFill="1" applyBorder="1" applyAlignment="1">
      <alignment horizontal="center" vertical="center"/>
    </xf>
    <xf numFmtId="0" fontId="2" fillId="4" borderId="28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2" fillId="4" borderId="28" xfId="9206" applyNumberFormat="1" applyFont="1" applyFill="1" applyBorder="1" applyAlignment="1">
      <alignment horizontal="center" vertical="center" wrapText="1"/>
    </xf>
    <xf numFmtId="0" fontId="102" fillId="0" borderId="0" xfId="4430" applyNumberFormat="1" applyFont="1" applyAlignment="1">
      <alignment vertical="center"/>
    </xf>
    <xf numFmtId="0" fontId="2" fillId="0" borderId="0" xfId="4430" applyNumberFormat="1" applyFont="1"/>
    <xf numFmtId="0" fontId="3" fillId="0" borderId="0" xfId="4430" applyNumberFormat="1" applyFont="1"/>
    <xf numFmtId="184" fontId="2" fillId="4" borderId="28" xfId="4430" applyNumberFormat="1" applyFont="1" applyFill="1" applyBorder="1" applyAlignment="1">
      <alignment horizontal="center" vertical="center"/>
    </xf>
    <xf numFmtId="179" fontId="2" fillId="4" borderId="28" xfId="4430" applyNumberFormat="1" applyFont="1" applyFill="1" applyBorder="1" applyAlignment="1">
      <alignment horizontal="center" vertical="center" wrapText="1"/>
    </xf>
    <xf numFmtId="0" fontId="54" fillId="0" borderId="28" xfId="0" applyNumberFormat="1" applyFont="1" applyBorder="1" applyAlignment="1">
      <alignment horizontal="center" vertical="center" wrapText="1"/>
    </xf>
    <xf numFmtId="179" fontId="103" fillId="4" borderId="28" xfId="4430" applyNumberFormat="1" applyFont="1" applyFill="1" applyBorder="1" applyAlignment="1">
      <alignment horizontal="center" vertical="center"/>
    </xf>
    <xf numFmtId="179" fontId="103" fillId="4" borderId="28" xfId="0" applyNumberFormat="1" applyFont="1" applyFill="1" applyBorder="1" applyAlignment="1">
      <alignment horizontal="center" vertical="center"/>
    </xf>
    <xf numFmtId="184" fontId="101" fillId="4" borderId="28" xfId="4430" applyNumberFormat="1" applyFont="1" applyFill="1" applyBorder="1" applyAlignment="1">
      <alignment horizontal="center" vertical="center"/>
    </xf>
    <xf numFmtId="179" fontId="102" fillId="4" borderId="28" xfId="4430" applyNumberFormat="1" applyFont="1" applyFill="1" applyBorder="1" applyAlignment="1">
      <alignment horizontal="center" vertical="center"/>
    </xf>
    <xf numFmtId="179" fontId="98" fillId="4" borderId="0" xfId="4430" applyNumberFormat="1" applyFont="1" applyFill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99" fillId="0" borderId="0" xfId="0" applyNumberFormat="1" applyFont="1">
      <alignment vertical="center"/>
    </xf>
    <xf numFmtId="0" fontId="106" fillId="67" borderId="26" xfId="9205" applyNumberFormat="1" applyFont="1" applyFill="1" applyBorder="1" applyAlignment="1">
      <alignment horizontal="center" vertical="center"/>
    </xf>
    <xf numFmtId="0" fontId="106" fillId="0" borderId="0" xfId="9205" applyNumberFormat="1" applyFont="1" applyFill="1" applyBorder="1" applyAlignment="1">
      <alignment horizontal="center" vertical="center"/>
    </xf>
    <xf numFmtId="0" fontId="107" fillId="0" borderId="0" xfId="0" applyNumberFormat="1" applyFont="1">
      <alignment vertical="center"/>
    </xf>
    <xf numFmtId="0" fontId="3" fillId="3" borderId="28" xfId="9203" applyNumberFormat="1" applyFont="1" applyFill="1" applyBorder="1" applyAlignment="1">
      <alignment horizontal="center" vertical="center"/>
    </xf>
    <xf numFmtId="0" fontId="3" fillId="3" borderId="28" xfId="16" applyNumberFormat="1" applyFont="1" applyFill="1" applyBorder="1" applyAlignment="1">
      <alignment horizontal="center" vertical="center"/>
    </xf>
    <xf numFmtId="0" fontId="109" fillId="0" borderId="0" xfId="0" applyNumberFormat="1" applyFont="1" applyBorder="1" applyAlignment="1">
      <alignment horizontal="right" vertical="center"/>
    </xf>
    <xf numFmtId="0" fontId="106" fillId="0" borderId="1" xfId="0" applyNumberFormat="1" applyFont="1" applyBorder="1" applyAlignment="1">
      <alignment horizontal="center" vertical="center"/>
    </xf>
    <xf numFmtId="0" fontId="106" fillId="0" borderId="1" xfId="0" applyNumberFormat="1" applyFont="1" applyFill="1" applyBorder="1" applyAlignment="1">
      <alignment horizontal="center" vertical="center"/>
    </xf>
    <xf numFmtId="177" fontId="110" fillId="0" borderId="1" xfId="0" applyNumberFormat="1" applyFont="1" applyBorder="1">
      <alignment vertical="center"/>
    </xf>
    <xf numFmtId="177" fontId="107" fillId="0" borderId="1" xfId="0" applyNumberFormat="1" applyFont="1" applyBorder="1">
      <alignment vertical="center"/>
    </xf>
    <xf numFmtId="0" fontId="106" fillId="0" borderId="1" xfId="0" applyNumberFormat="1" applyFont="1" applyBorder="1" applyAlignment="1">
      <alignment horizontal="center" vertical="center" wrapText="1"/>
    </xf>
    <xf numFmtId="177" fontId="106" fillId="0" borderId="1" xfId="0" applyNumberFormat="1" applyFont="1" applyBorder="1">
      <alignment vertical="center"/>
    </xf>
    <xf numFmtId="182" fontId="0" fillId="0" borderId="0" xfId="0">
      <alignment vertical="center"/>
    </xf>
    <xf numFmtId="0" fontId="0" fillId="0" borderId="0" xfId="0" applyNumberFormat="1">
      <alignment vertical="center"/>
    </xf>
    <xf numFmtId="0" fontId="91" fillId="0" borderId="28" xfId="20" applyNumberFormat="1" applyFont="1" applyBorder="1" applyAlignment="1">
      <alignment horizontal="center" vertical="center"/>
    </xf>
    <xf numFmtId="0" fontId="89" fillId="0" borderId="28" xfId="20" applyNumberFormat="1" applyFont="1" applyFill="1" applyBorder="1" applyAlignment="1">
      <alignment vertical="center"/>
    </xf>
    <xf numFmtId="0" fontId="89" fillId="0" borderId="28" xfId="20" applyNumberFormat="1" applyFont="1" applyFill="1" applyBorder="1" applyAlignment="1">
      <alignment vertical="center" wrapText="1"/>
    </xf>
    <xf numFmtId="0" fontId="89" fillId="0" borderId="28" xfId="20" applyNumberFormat="1" applyFont="1" applyFill="1" applyBorder="1" applyAlignment="1">
      <alignment horizontal="center" vertical="center"/>
    </xf>
    <xf numFmtId="0" fontId="89" fillId="0" borderId="28" xfId="20" applyNumberFormat="1" applyFont="1" applyFill="1" applyBorder="1" applyAlignment="1">
      <alignment horizontal="right" vertical="center"/>
    </xf>
    <xf numFmtId="0" fontId="54" fillId="3" borderId="28" xfId="20" applyNumberFormat="1" applyFont="1" applyFill="1" applyBorder="1" applyAlignment="1">
      <alignment vertical="center"/>
    </xf>
    <xf numFmtId="0" fontId="54" fillId="6" borderId="28" xfId="20" applyNumberFormat="1" applyFont="1" applyFill="1" applyBorder="1" applyAlignment="1">
      <alignment horizontal="center" vertical="center"/>
    </xf>
    <xf numFmtId="0" fontId="87" fillId="0" borderId="28" xfId="20" applyNumberFormat="1" applyFont="1" applyFill="1" applyBorder="1" applyAlignment="1">
      <alignment horizontal="right" vertical="center"/>
    </xf>
    <xf numFmtId="0" fontId="92" fillId="0" borderId="28" xfId="20" applyNumberFormat="1" applyFont="1" applyFill="1" applyBorder="1" applyAlignment="1">
      <alignment vertical="center"/>
    </xf>
    <xf numFmtId="0" fontId="54" fillId="0" borderId="0" xfId="0" applyNumberFormat="1" applyFont="1">
      <alignment vertical="center"/>
    </xf>
    <xf numFmtId="0" fontId="54" fillId="4" borderId="0" xfId="0" applyNumberFormat="1" applyFont="1" applyFill="1">
      <alignment vertical="center"/>
    </xf>
    <xf numFmtId="0" fontId="103" fillId="0" borderId="26" xfId="9336" applyNumberFormat="1" applyFont="1" applyFill="1" applyBorder="1" applyAlignment="1">
      <alignment horizontal="center" vertical="center" wrapText="1"/>
    </xf>
    <xf numFmtId="0" fontId="103" fillId="0" borderId="28" xfId="9336" applyNumberFormat="1" applyFont="1" applyFill="1" applyBorder="1" applyAlignment="1">
      <alignment horizontal="center" vertical="center" wrapText="1"/>
    </xf>
    <xf numFmtId="0" fontId="103" fillId="0" borderId="28" xfId="9336" applyNumberFormat="1" applyFont="1" applyFill="1" applyBorder="1" applyAlignment="1">
      <alignment horizontal="center"/>
    </xf>
    <xf numFmtId="0" fontId="103" fillId="0" borderId="28" xfId="9336" applyNumberFormat="1" applyFont="1" applyFill="1" applyBorder="1" applyAlignment="1"/>
    <xf numFmtId="0" fontId="103" fillId="0" borderId="32" xfId="9336" applyNumberFormat="1" applyFont="1" applyFill="1" applyBorder="1" applyAlignment="1"/>
    <xf numFmtId="0" fontId="103" fillId="0" borderId="31" xfId="9336" applyNumberFormat="1" applyFont="1" applyFill="1" applyBorder="1" applyAlignment="1">
      <alignment horizontal="center" vertical="center" wrapText="1" shrinkToFit="1"/>
    </xf>
    <xf numFmtId="0" fontId="103" fillId="0" borderId="28" xfId="9336" applyFont="1" applyBorder="1" applyAlignment="1">
      <alignment horizontal="right" vertical="center"/>
    </xf>
    <xf numFmtId="0" fontId="103" fillId="0" borderId="28" xfId="9336" applyNumberFormat="1" applyFont="1" applyFill="1" applyBorder="1" applyAlignment="1">
      <alignment horizontal="right"/>
    </xf>
    <xf numFmtId="0" fontId="103" fillId="0" borderId="30" xfId="9336" applyNumberFormat="1" applyFont="1" applyFill="1" applyBorder="1" applyAlignment="1">
      <alignment horizontal="center"/>
    </xf>
    <xf numFmtId="0" fontId="103" fillId="0" borderId="30" xfId="9336" applyNumberFormat="1" applyFont="1" applyFill="1" applyBorder="1" applyAlignment="1"/>
    <xf numFmtId="0" fontId="103" fillId="0" borderId="28" xfId="9336" applyNumberFormat="1" applyFont="1" applyFill="1" applyBorder="1" applyAlignment="1">
      <alignment horizontal="center" vertical="center" wrapText="1" shrinkToFit="1"/>
    </xf>
    <xf numFmtId="0" fontId="103" fillId="0" borderId="30" xfId="9336" applyNumberFormat="1" applyFont="1" applyFill="1" applyBorder="1" applyAlignment="1">
      <alignment horizontal="center" vertical="center" wrapText="1" shrinkToFit="1"/>
    </xf>
    <xf numFmtId="0" fontId="103" fillId="0" borderId="0" xfId="9336" applyNumberFormat="1" applyFont="1" applyFill="1" applyBorder="1" applyAlignment="1"/>
    <xf numFmtId="0" fontId="103" fillId="6" borderId="28" xfId="20" applyNumberFormat="1" applyFont="1" applyFill="1" applyBorder="1" applyAlignment="1">
      <alignment vertical="center"/>
    </xf>
    <xf numFmtId="0" fontId="103" fillId="6" borderId="28" xfId="20" applyNumberFormat="1" applyFont="1" applyFill="1" applyBorder="1" applyAlignment="1">
      <alignment vertical="center" wrapText="1"/>
    </xf>
    <xf numFmtId="0" fontId="103" fillId="6" borderId="28" xfId="20" applyNumberFormat="1" applyFont="1" applyFill="1" applyBorder="1" applyAlignment="1">
      <alignment horizontal="center" vertical="center"/>
    </xf>
    <xf numFmtId="0" fontId="103" fillId="6" borderId="28" xfId="20" applyNumberFormat="1" applyFont="1" applyFill="1" applyBorder="1" applyAlignment="1">
      <alignment horizontal="right" vertical="center"/>
    </xf>
    <xf numFmtId="0" fontId="54" fillId="3" borderId="28" xfId="20" applyNumberFormat="1" applyFont="1" applyFill="1" applyBorder="1">
      <alignment vertical="center"/>
    </xf>
    <xf numFmtId="0" fontId="103" fillId="3" borderId="28" xfId="20" applyNumberFormat="1" applyFont="1" applyFill="1" applyBorder="1" applyAlignment="1">
      <alignment horizontal="center" vertical="center"/>
    </xf>
    <xf numFmtId="0" fontId="54" fillId="0" borderId="0" xfId="0" applyNumberFormat="1" applyFont="1">
      <alignment vertical="center"/>
    </xf>
    <xf numFmtId="0" fontId="103" fillId="0" borderId="28" xfId="9336" applyNumberFormat="1" applyFont="1" applyFill="1" applyBorder="1" applyAlignment="1">
      <alignment horizontal="center"/>
    </xf>
    <xf numFmtId="0" fontId="103" fillId="0" borderId="28" xfId="9336" applyNumberFormat="1" applyFont="1" applyFill="1" applyBorder="1" applyAlignment="1"/>
    <xf numFmtId="0" fontId="103" fillId="0" borderId="32" xfId="9336" applyNumberFormat="1" applyFont="1" applyFill="1" applyBorder="1" applyAlignment="1"/>
    <xf numFmtId="0" fontId="103" fillId="0" borderId="28" xfId="9336" applyNumberFormat="1" applyFont="1" applyFill="1" applyBorder="1" applyAlignment="1">
      <alignment horizontal="left" vertical="top" wrapText="1"/>
    </xf>
    <xf numFmtId="0" fontId="103" fillId="0" borderId="30" xfId="9342" applyFont="1" applyFill="1" applyBorder="1" applyAlignment="1">
      <alignment vertical="center" wrapText="1"/>
    </xf>
    <xf numFmtId="0" fontId="103" fillId="6" borderId="28" xfId="9202" applyNumberFormat="1" applyFont="1" applyFill="1" applyBorder="1" applyAlignment="1">
      <alignment horizontal="center" vertical="center"/>
    </xf>
    <xf numFmtId="0" fontId="103" fillId="6" borderId="28" xfId="9202" applyNumberFormat="1" applyFont="1" applyFill="1" applyBorder="1" applyAlignment="1">
      <alignment horizontal="left" vertical="center" wrapText="1"/>
    </xf>
    <xf numFmtId="0" fontId="103" fillId="6" borderId="28" xfId="16" applyNumberFormat="1" applyFont="1" applyFill="1" applyBorder="1" applyAlignment="1">
      <alignment horizontal="center" vertical="center"/>
    </xf>
    <xf numFmtId="0" fontId="103" fillId="6" borderId="28" xfId="9202" applyNumberFormat="1" applyFont="1" applyFill="1" applyBorder="1" applyAlignment="1">
      <alignment horizontal="right" vertical="center"/>
    </xf>
    <xf numFmtId="0" fontId="103" fillId="0" borderId="28" xfId="9202" applyNumberFormat="1" applyFont="1" applyFill="1" applyBorder="1" applyAlignment="1">
      <alignment horizontal="left" vertical="center" wrapText="1"/>
    </xf>
    <xf numFmtId="0" fontId="103" fillId="4" borderId="28" xfId="9202" applyNumberFormat="1" applyFont="1" applyFill="1" applyBorder="1" applyAlignment="1">
      <alignment horizontal="right" vertical="center"/>
    </xf>
    <xf numFmtId="0" fontId="103" fillId="3" borderId="28" xfId="9202" applyNumberFormat="1" applyFont="1" applyFill="1" applyBorder="1" applyAlignment="1">
      <alignment horizontal="center" vertical="center"/>
    </xf>
    <xf numFmtId="0" fontId="103" fillId="3" borderId="28" xfId="9202" applyNumberFormat="1" applyFont="1" applyFill="1" applyBorder="1" applyAlignment="1">
      <alignment horizontal="left" vertical="center" wrapText="1"/>
    </xf>
    <xf numFmtId="0" fontId="103" fillId="3" borderId="28" xfId="9202" applyNumberFormat="1" applyFont="1" applyFill="1" applyBorder="1" applyAlignment="1">
      <alignment horizontal="right" vertical="center"/>
    </xf>
    <xf numFmtId="0" fontId="103" fillId="4" borderId="28" xfId="9202" applyNumberFormat="1" applyFont="1" applyFill="1" applyBorder="1" applyAlignment="1">
      <alignment horizontal="center" vertical="center"/>
    </xf>
    <xf numFmtId="0" fontId="103" fillId="0" borderId="28" xfId="9202" applyNumberFormat="1" applyFont="1" applyFill="1" applyBorder="1" applyAlignment="1">
      <alignment horizontal="center" vertical="center"/>
    </xf>
    <xf numFmtId="0" fontId="103" fillId="0" borderId="28" xfId="9202" applyNumberFormat="1" applyFont="1" applyFill="1" applyBorder="1" applyAlignment="1">
      <alignment horizontal="right" vertical="center"/>
    </xf>
    <xf numFmtId="0" fontId="103" fillId="3" borderId="28" xfId="9202" applyNumberFormat="1" applyFont="1" applyFill="1" applyBorder="1" applyAlignment="1">
      <alignment horizontal="left" vertical="center"/>
    </xf>
    <xf numFmtId="0" fontId="103" fillId="0" borderId="28" xfId="9202" applyNumberFormat="1" applyFont="1" applyFill="1" applyBorder="1" applyAlignment="1">
      <alignment horizontal="left" vertical="center"/>
    </xf>
    <xf numFmtId="0" fontId="103" fillId="4" borderId="28" xfId="9202" applyNumberFormat="1" applyFont="1" applyFill="1" applyBorder="1" applyAlignment="1">
      <alignment horizontal="left" vertical="center" wrapText="1"/>
    </xf>
    <xf numFmtId="0" fontId="103" fillId="4" borderId="28" xfId="9202" applyNumberFormat="1" applyFont="1" applyFill="1" applyBorder="1" applyAlignment="1">
      <alignment horizontal="left" vertical="center"/>
    </xf>
    <xf numFmtId="0" fontId="103" fillId="6" borderId="28" xfId="9202" applyNumberFormat="1" applyFont="1" applyFill="1" applyBorder="1" applyAlignment="1">
      <alignment horizontal="left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8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9" fillId="0" borderId="27" xfId="0" applyNumberFormat="1" applyFont="1" applyBorder="1" applyAlignment="1">
      <alignment vertical="center"/>
    </xf>
    <xf numFmtId="182" fontId="0" fillId="0" borderId="27" xfId="0" applyNumberFormat="1" applyBorder="1" applyAlignment="1">
      <alignment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103" fillId="4" borderId="36" xfId="20" applyNumberFormat="1" applyFont="1" applyFill="1" applyBorder="1" applyAlignment="1">
      <alignment vertical="center" wrapText="1"/>
    </xf>
    <xf numFmtId="0" fontId="103" fillId="4" borderId="35" xfId="20" applyNumberFormat="1" applyFont="1" applyFill="1" applyBorder="1" applyAlignment="1">
      <alignment vertical="center" wrapText="1"/>
    </xf>
    <xf numFmtId="0" fontId="103" fillId="4" borderId="37" xfId="20" applyNumberFormat="1" applyFont="1" applyFill="1" applyBorder="1" applyAlignment="1">
      <alignment vertical="center" wrapText="1"/>
    </xf>
    <xf numFmtId="0" fontId="103" fillId="4" borderId="34" xfId="20" applyNumberFormat="1" applyFont="1" applyFill="1" applyBorder="1" applyAlignment="1">
      <alignment vertical="center" wrapText="1"/>
    </xf>
    <xf numFmtId="182" fontId="54" fillId="0" borderId="32" xfId="0" applyFont="1" applyBorder="1" applyAlignment="1">
      <alignment vertical="center" wrapText="1"/>
    </xf>
    <xf numFmtId="182" fontId="54" fillId="0" borderId="38" xfId="0" applyFont="1" applyBorder="1" applyAlignment="1">
      <alignment vertical="center" wrapText="1"/>
    </xf>
    <xf numFmtId="0" fontId="103" fillId="4" borderId="39" xfId="20" applyNumberFormat="1" applyFont="1" applyFill="1" applyBorder="1" applyAlignment="1">
      <alignment horizontal="center" vertical="center"/>
    </xf>
    <xf numFmtId="182" fontId="54" fillId="0" borderId="33" xfId="0" applyFont="1" applyBorder="1" applyAlignment="1">
      <alignment horizontal="center" vertical="center"/>
    </xf>
    <xf numFmtId="182" fontId="54" fillId="0" borderId="5" xfId="0" applyFont="1" applyBorder="1" applyAlignment="1">
      <alignment horizontal="center" vertical="center"/>
    </xf>
    <xf numFmtId="0" fontId="103" fillId="4" borderId="30" xfId="20" applyNumberFormat="1" applyFont="1" applyFill="1" applyBorder="1" applyAlignment="1">
      <alignment vertical="center" wrapText="1"/>
    </xf>
    <xf numFmtId="182" fontId="54" fillId="0" borderId="33" xfId="0" applyFont="1" applyBorder="1" applyAlignment="1">
      <alignment vertical="center" wrapText="1"/>
    </xf>
    <xf numFmtId="182" fontId="54" fillId="0" borderId="5" xfId="0" applyFont="1" applyBorder="1" applyAlignment="1">
      <alignment vertical="center" wrapText="1"/>
    </xf>
    <xf numFmtId="182" fontId="54" fillId="0" borderId="35" xfId="0" applyFont="1" applyBorder="1" applyAlignment="1">
      <alignment vertical="center" wrapText="1"/>
    </xf>
    <xf numFmtId="182" fontId="54" fillId="0" borderId="37" xfId="0" applyFont="1" applyBorder="1" applyAlignment="1">
      <alignment vertical="center" wrapText="1"/>
    </xf>
    <xf numFmtId="0" fontId="103" fillId="4" borderId="39" xfId="20" applyNumberFormat="1" applyFont="1" applyFill="1" applyBorder="1" applyAlignment="1">
      <alignment vertical="center"/>
    </xf>
    <xf numFmtId="182" fontId="54" fillId="0" borderId="33" xfId="0" applyFont="1" applyBorder="1" applyAlignment="1">
      <alignment vertical="center"/>
    </xf>
    <xf numFmtId="182" fontId="54" fillId="0" borderId="5" xfId="0" applyFont="1" applyBorder="1" applyAlignment="1">
      <alignment vertical="center"/>
    </xf>
    <xf numFmtId="0" fontId="103" fillId="4" borderId="39" xfId="20" applyNumberFormat="1" applyFont="1" applyFill="1" applyBorder="1" applyAlignment="1">
      <alignment vertical="center" wrapText="1"/>
    </xf>
    <xf numFmtId="0" fontId="93" fillId="0" borderId="0" xfId="9205" applyNumberFormat="1" applyFont="1" applyFill="1" applyBorder="1" applyAlignment="1">
      <alignment horizontal="center" vertical="center"/>
    </xf>
    <xf numFmtId="0" fontId="94" fillId="0" borderId="29" xfId="9205" applyNumberFormat="1" applyFont="1" applyFill="1" applyBorder="1" applyAlignment="1">
      <alignment horizontal="center" vertical="center"/>
    </xf>
    <xf numFmtId="0" fontId="34" fillId="0" borderId="29" xfId="9205" applyNumberFormat="1" applyFont="1" applyFill="1" applyBorder="1" applyAlignment="1">
      <alignment horizontal="center" vertical="center"/>
    </xf>
    <xf numFmtId="0" fontId="85" fillId="0" borderId="27" xfId="9202" applyNumberFormat="1" applyFont="1" applyFill="1" applyBorder="1" applyAlignment="1">
      <alignment horizontal="center" vertical="center"/>
    </xf>
    <xf numFmtId="0" fontId="86" fillId="0" borderId="27" xfId="9202" applyNumberFormat="1" applyFont="1" applyFill="1" applyBorder="1" applyAlignment="1"/>
    <xf numFmtId="0" fontId="103" fillId="4" borderId="30" xfId="9202" applyNumberFormat="1" applyFont="1" applyFill="1" applyBorder="1" applyAlignment="1">
      <alignment horizontal="left" vertical="center"/>
    </xf>
    <xf numFmtId="0" fontId="103" fillId="4" borderId="33" xfId="9202" applyNumberFormat="1" applyFont="1" applyFill="1" applyBorder="1" applyAlignment="1">
      <alignment horizontal="left" vertical="center"/>
    </xf>
    <xf numFmtId="0" fontId="54" fillId="4" borderId="5" xfId="0" applyNumberFormat="1" applyFont="1" applyFill="1" applyBorder="1" applyAlignment="1">
      <alignment horizontal="left" vertical="center"/>
    </xf>
    <xf numFmtId="0" fontId="103" fillId="4" borderId="30" xfId="9202" applyNumberFormat="1" applyFont="1" applyFill="1" applyBorder="1" applyAlignment="1">
      <alignment horizontal="center" vertical="center"/>
    </xf>
    <xf numFmtId="0" fontId="103" fillId="4" borderId="33" xfId="9202" applyNumberFormat="1" applyFont="1" applyFill="1" applyBorder="1" applyAlignment="1">
      <alignment horizontal="center" vertical="center"/>
    </xf>
    <xf numFmtId="0" fontId="54" fillId="4" borderId="5" xfId="0" applyNumberFormat="1" applyFont="1" applyFill="1" applyBorder="1" applyAlignment="1">
      <alignment horizontal="center" vertical="center"/>
    </xf>
    <xf numFmtId="0" fontId="79" fillId="0" borderId="27" xfId="9204" applyNumberFormat="1" applyFont="1" applyBorder="1" applyAlignment="1">
      <alignment horizontal="center" vertical="center"/>
    </xf>
    <xf numFmtId="0" fontId="79" fillId="4" borderId="27" xfId="9203" applyNumberFormat="1" applyFont="1" applyFill="1" applyBorder="1" applyAlignment="1">
      <alignment horizontal="center" vertical="center"/>
    </xf>
    <xf numFmtId="0" fontId="98" fillId="4" borderId="28" xfId="4511" applyNumberFormat="1" applyFont="1" applyFill="1" applyBorder="1" applyAlignment="1">
      <alignment horizontal="center" vertical="center"/>
    </xf>
    <xf numFmtId="0" fontId="98" fillId="4" borderId="28" xfId="9207" applyNumberFormat="1" applyFont="1" applyFill="1" applyBorder="1" applyAlignment="1">
      <alignment horizontal="center" vertical="center" wrapText="1"/>
    </xf>
    <xf numFmtId="0" fontId="98" fillId="4" borderId="28" xfId="9206" applyNumberFormat="1" applyFont="1" applyFill="1" applyBorder="1" applyAlignment="1">
      <alignment horizontal="center" vertical="center" wrapText="1"/>
    </xf>
    <xf numFmtId="0" fontId="98" fillId="4" borderId="28" xfId="9206" applyNumberFormat="1" applyFont="1" applyFill="1" applyBorder="1" applyAlignment="1">
      <alignment horizontal="center" vertical="top" wrapText="1"/>
    </xf>
    <xf numFmtId="182" fontId="95" fillId="4" borderId="0" xfId="4511" applyNumberFormat="1" applyFont="1" applyFill="1" applyAlignment="1">
      <alignment horizontal="center" vertical="center"/>
    </xf>
    <xf numFmtId="0" fontId="5" fillId="4" borderId="28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98" fillId="3" borderId="28" xfId="0" applyNumberFormat="1" applyFont="1" applyFill="1" applyBorder="1" applyAlignment="1">
      <alignment horizontal="center" vertical="center" wrapText="1"/>
    </xf>
    <xf numFmtId="0" fontId="105" fillId="4" borderId="0" xfId="4430" applyNumberFormat="1" applyFont="1" applyFill="1" applyAlignment="1">
      <alignment horizontal="center" vertical="center"/>
    </xf>
    <xf numFmtId="0" fontId="98" fillId="4" borderId="28" xfId="4430" applyNumberFormat="1" applyFont="1" applyFill="1" applyBorder="1" applyAlignment="1">
      <alignment horizontal="center" vertical="center"/>
    </xf>
    <xf numFmtId="0" fontId="101" fillId="4" borderId="28" xfId="4430" applyNumberFormat="1" applyFont="1" applyFill="1" applyBorder="1" applyAlignment="1">
      <alignment horizontal="center" vertical="center"/>
    </xf>
  </cellXfs>
  <cellStyles count="935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5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6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3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4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301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2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9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300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7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8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5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6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5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4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7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6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9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8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31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30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3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2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5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4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7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6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9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8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41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40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3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2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5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4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7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6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9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8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51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50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3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2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5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4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7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6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9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8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61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60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3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2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5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4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7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8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7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6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9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8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71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70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3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2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5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4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7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6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9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8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81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80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8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2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21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3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4"/>
    <cellStyle name="常规 107 3" xfId="9220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7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2"/>
    <cellStyle name="常规 2 19" xfId="8883"/>
    <cellStyle name="常规 2 19 2" xfId="9309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3"/>
    <cellStyle name="常规 2 2 15 2" xfId="9328"/>
    <cellStyle name="常规 2 2 16" xfId="933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11"/>
    <cellStyle name="常规 2 21" xfId="8974"/>
    <cellStyle name="常规 2 22" xfId="8997"/>
    <cellStyle name="常规 2 22 2" xfId="9315"/>
    <cellStyle name="常规 2 23" xfId="9171"/>
    <cellStyle name="常规 2 24" xfId="9209"/>
    <cellStyle name="常规 2 24 2" xfId="9325"/>
    <cellStyle name="常规 2 25" xfId="9216"/>
    <cellStyle name="常规 2 25 2" xfId="9331"/>
    <cellStyle name="常规 2 26" xfId="9335"/>
    <cellStyle name="常规 2 3" xfId="4511"/>
    <cellStyle name="常规 2 3 10" xfId="8977"/>
    <cellStyle name="常规 2 3 11" xfId="933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3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10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2"/>
    <cellStyle name="常规 294 2 2" xfId="9327"/>
    <cellStyle name="常规 294 3" xfId="9217"/>
    <cellStyle name="常规 295" xfId="9202"/>
    <cellStyle name="常规 296" xfId="9204"/>
    <cellStyle name="常规 297" xfId="9203"/>
    <cellStyle name="常规 298" xfId="9215"/>
    <cellStyle name="常规 298 2" xfId="9330"/>
    <cellStyle name="常规 299" xfId="9219"/>
    <cellStyle name="常规 299 2" xfId="9333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4"/>
    <cellStyle name="常规 3 15" xfId="8896"/>
    <cellStyle name="常规 3 16" xfId="8961"/>
    <cellStyle name="常规 3 16 2" xfId="9312"/>
    <cellStyle name="常规 3 17" xfId="8979"/>
    <cellStyle name="常规 3 18" xfId="8998"/>
    <cellStyle name="常规 3 18 2" xfId="9316"/>
    <cellStyle name="常规 3 19" xfId="9210"/>
    <cellStyle name="常规 3 19 2" xfId="9326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5"/>
    <cellStyle name="常规 3 2 13" xfId="8906"/>
    <cellStyle name="常规 3 2 14" xfId="8980"/>
    <cellStyle name="常规 3 2 15" xfId="9189"/>
    <cellStyle name="常规 3 2 16" xfId="4691"/>
    <cellStyle name="常规 3 2 17" xfId="9214"/>
    <cellStyle name="常规 3 2 17 2" xfId="9329"/>
    <cellStyle name="常规 3 2 18" xfId="9339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8"/>
    <cellStyle name="常规 3 20 2" xfId="9332"/>
    <cellStyle name="常规 3 21" xfId="9338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6"/>
    <cellStyle name="常规 4 15" xfId="8889"/>
    <cellStyle name="常规 4 16" xfId="8981"/>
    <cellStyle name="常规 4 16 2" xfId="9314"/>
    <cellStyle name="常规 4 17" xfId="9172"/>
    <cellStyle name="常规 4 17 2" xfId="9319"/>
    <cellStyle name="常规 4 18" xfId="9208"/>
    <cellStyle name="常规 4 19" xfId="9340"/>
    <cellStyle name="常规 4 2" xfId="4991"/>
    <cellStyle name="常规 4 2 10" xfId="934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7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20"/>
    <cellStyle name="常规 5 14" xfId="9211"/>
    <cellStyle name="常规 5 15" xfId="9342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3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21"/>
    <cellStyle name="常规 6 14" xfId="934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5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2"/>
    <cellStyle name="常规 7 13" xfId="9346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3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4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6"/>
    <cellStyle name="常规_Sheet1 2" xfId="9207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8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7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50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9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8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9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91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90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3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2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38" t="s">
        <v>545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E12"/>
    </sheetView>
  </sheetViews>
  <sheetFormatPr defaultColWidth="9" defaultRowHeight="13.5"/>
  <cols>
    <col min="1" max="1" width="6.625" style="184" customWidth="1"/>
    <col min="2" max="2" width="23.625" style="204" customWidth="1"/>
    <col min="3" max="3" width="18.625" style="184" customWidth="1"/>
    <col min="4" max="4" width="16.125" style="184" customWidth="1"/>
    <col min="5" max="5" width="26.125" style="184" customWidth="1"/>
    <col min="6" max="6" width="20.5" style="184" bestFit="1" customWidth="1"/>
    <col min="7" max="7" width="18.625" style="184" hidden="1" customWidth="1"/>
    <col min="8" max="8" width="18.375" style="184" bestFit="1" customWidth="1"/>
    <col min="9" max="9" width="14.375" style="184" hidden="1" customWidth="1"/>
    <col min="10" max="10" width="14.25" style="184" hidden="1" customWidth="1"/>
    <col min="11" max="254" width="9" style="184"/>
    <col min="255" max="255" width="6.625" style="184" customWidth="1"/>
    <col min="256" max="257" width="21.625" style="184" customWidth="1"/>
    <col min="258" max="258" width="16.125" style="184" bestFit="1" customWidth="1"/>
    <col min="259" max="259" width="13.875" style="184" bestFit="1" customWidth="1"/>
    <col min="260" max="260" width="17.25" style="184" bestFit="1" customWidth="1"/>
    <col min="261" max="262" width="20.5" style="184" bestFit="1" customWidth="1"/>
    <col min="263" max="263" width="0" style="184" hidden="1" customWidth="1"/>
    <col min="264" max="264" width="18.375" style="184" bestFit="1" customWidth="1"/>
    <col min="265" max="266" width="0" style="184" hidden="1" customWidth="1"/>
    <col min="267" max="510" width="9" style="184"/>
    <col min="511" max="511" width="6.625" style="184" customWidth="1"/>
    <col min="512" max="513" width="21.625" style="184" customWidth="1"/>
    <col min="514" max="514" width="16.125" style="184" bestFit="1" customWidth="1"/>
    <col min="515" max="515" width="13.875" style="184" bestFit="1" customWidth="1"/>
    <col min="516" max="516" width="17.25" style="184" bestFit="1" customWidth="1"/>
    <col min="517" max="518" width="20.5" style="184" bestFit="1" customWidth="1"/>
    <col min="519" max="519" width="0" style="184" hidden="1" customWidth="1"/>
    <col min="520" max="520" width="18.375" style="184" bestFit="1" customWidth="1"/>
    <col min="521" max="522" width="0" style="184" hidden="1" customWidth="1"/>
    <col min="523" max="766" width="9" style="184"/>
    <col min="767" max="767" width="6.625" style="184" customWidth="1"/>
    <col min="768" max="769" width="21.625" style="184" customWidth="1"/>
    <col min="770" max="770" width="16.125" style="184" bestFit="1" customWidth="1"/>
    <col min="771" max="771" width="13.875" style="184" bestFit="1" customWidth="1"/>
    <col min="772" max="772" width="17.25" style="184" bestFit="1" customWidth="1"/>
    <col min="773" max="774" width="20.5" style="184" bestFit="1" customWidth="1"/>
    <col min="775" max="775" width="0" style="184" hidden="1" customWidth="1"/>
    <col min="776" max="776" width="18.375" style="184" bestFit="1" customWidth="1"/>
    <col min="777" max="778" width="0" style="184" hidden="1" customWidth="1"/>
    <col min="779" max="1022" width="9" style="184"/>
    <col min="1023" max="1023" width="6.625" style="184" customWidth="1"/>
    <col min="1024" max="1025" width="21.625" style="184" customWidth="1"/>
    <col min="1026" max="1026" width="16.125" style="184" bestFit="1" customWidth="1"/>
    <col min="1027" max="1027" width="13.875" style="184" bestFit="1" customWidth="1"/>
    <col min="1028" max="1028" width="17.25" style="184" bestFit="1" customWidth="1"/>
    <col min="1029" max="1030" width="20.5" style="184" bestFit="1" customWidth="1"/>
    <col min="1031" max="1031" width="0" style="184" hidden="1" customWidth="1"/>
    <col min="1032" max="1032" width="18.375" style="184" bestFit="1" customWidth="1"/>
    <col min="1033" max="1034" width="0" style="184" hidden="1" customWidth="1"/>
    <col min="1035" max="1278" width="9" style="184"/>
    <col min="1279" max="1279" width="6.625" style="184" customWidth="1"/>
    <col min="1280" max="1281" width="21.625" style="184" customWidth="1"/>
    <col min="1282" max="1282" width="16.125" style="184" bestFit="1" customWidth="1"/>
    <col min="1283" max="1283" width="13.875" style="184" bestFit="1" customWidth="1"/>
    <col min="1284" max="1284" width="17.25" style="184" bestFit="1" customWidth="1"/>
    <col min="1285" max="1286" width="20.5" style="184" bestFit="1" customWidth="1"/>
    <col min="1287" max="1287" width="0" style="184" hidden="1" customWidth="1"/>
    <col min="1288" max="1288" width="18.375" style="184" bestFit="1" customWidth="1"/>
    <col min="1289" max="1290" width="0" style="184" hidden="1" customWidth="1"/>
    <col min="1291" max="1534" width="9" style="184"/>
    <col min="1535" max="1535" width="6.625" style="184" customWidth="1"/>
    <col min="1536" max="1537" width="21.625" style="184" customWidth="1"/>
    <col min="1538" max="1538" width="16.125" style="184" bestFit="1" customWidth="1"/>
    <col min="1539" max="1539" width="13.875" style="184" bestFit="1" customWidth="1"/>
    <col min="1540" max="1540" width="17.25" style="184" bestFit="1" customWidth="1"/>
    <col min="1541" max="1542" width="20.5" style="184" bestFit="1" customWidth="1"/>
    <col min="1543" max="1543" width="0" style="184" hidden="1" customWidth="1"/>
    <col min="1544" max="1544" width="18.375" style="184" bestFit="1" customWidth="1"/>
    <col min="1545" max="1546" width="0" style="184" hidden="1" customWidth="1"/>
    <col min="1547" max="1790" width="9" style="184"/>
    <col min="1791" max="1791" width="6.625" style="184" customWidth="1"/>
    <col min="1792" max="1793" width="21.625" style="184" customWidth="1"/>
    <col min="1794" max="1794" width="16.125" style="184" bestFit="1" customWidth="1"/>
    <col min="1795" max="1795" width="13.875" style="184" bestFit="1" customWidth="1"/>
    <col min="1796" max="1796" width="17.25" style="184" bestFit="1" customWidth="1"/>
    <col min="1797" max="1798" width="20.5" style="184" bestFit="1" customWidth="1"/>
    <col min="1799" max="1799" width="0" style="184" hidden="1" customWidth="1"/>
    <col min="1800" max="1800" width="18.375" style="184" bestFit="1" customWidth="1"/>
    <col min="1801" max="1802" width="0" style="184" hidden="1" customWidth="1"/>
    <col min="1803" max="2046" width="9" style="184"/>
    <col min="2047" max="2047" width="6.625" style="184" customWidth="1"/>
    <col min="2048" max="2049" width="21.625" style="184" customWidth="1"/>
    <col min="2050" max="2050" width="16.125" style="184" bestFit="1" customWidth="1"/>
    <col min="2051" max="2051" width="13.875" style="184" bestFit="1" customWidth="1"/>
    <col min="2052" max="2052" width="17.25" style="184" bestFit="1" customWidth="1"/>
    <col min="2053" max="2054" width="20.5" style="184" bestFit="1" customWidth="1"/>
    <col min="2055" max="2055" width="0" style="184" hidden="1" customWidth="1"/>
    <col min="2056" max="2056" width="18.375" style="184" bestFit="1" customWidth="1"/>
    <col min="2057" max="2058" width="0" style="184" hidden="1" customWidth="1"/>
    <col min="2059" max="2302" width="9" style="184"/>
    <col min="2303" max="2303" width="6.625" style="184" customWidth="1"/>
    <col min="2304" max="2305" width="21.625" style="184" customWidth="1"/>
    <col min="2306" max="2306" width="16.125" style="184" bestFit="1" customWidth="1"/>
    <col min="2307" max="2307" width="13.875" style="184" bestFit="1" customWidth="1"/>
    <col min="2308" max="2308" width="17.25" style="184" bestFit="1" customWidth="1"/>
    <col min="2309" max="2310" width="20.5" style="184" bestFit="1" customWidth="1"/>
    <col min="2311" max="2311" width="0" style="184" hidden="1" customWidth="1"/>
    <col min="2312" max="2312" width="18.375" style="184" bestFit="1" customWidth="1"/>
    <col min="2313" max="2314" width="0" style="184" hidden="1" customWidth="1"/>
    <col min="2315" max="2558" width="9" style="184"/>
    <col min="2559" max="2559" width="6.625" style="184" customWidth="1"/>
    <col min="2560" max="2561" width="21.625" style="184" customWidth="1"/>
    <col min="2562" max="2562" width="16.125" style="184" bestFit="1" customWidth="1"/>
    <col min="2563" max="2563" width="13.875" style="184" bestFit="1" customWidth="1"/>
    <col min="2564" max="2564" width="17.25" style="184" bestFit="1" customWidth="1"/>
    <col min="2565" max="2566" width="20.5" style="184" bestFit="1" customWidth="1"/>
    <col min="2567" max="2567" width="0" style="184" hidden="1" customWidth="1"/>
    <col min="2568" max="2568" width="18.375" style="184" bestFit="1" customWidth="1"/>
    <col min="2569" max="2570" width="0" style="184" hidden="1" customWidth="1"/>
    <col min="2571" max="2814" width="9" style="184"/>
    <col min="2815" max="2815" width="6.625" style="184" customWidth="1"/>
    <col min="2816" max="2817" width="21.625" style="184" customWidth="1"/>
    <col min="2818" max="2818" width="16.125" style="184" bestFit="1" customWidth="1"/>
    <col min="2819" max="2819" width="13.875" style="184" bestFit="1" customWidth="1"/>
    <col min="2820" max="2820" width="17.25" style="184" bestFit="1" customWidth="1"/>
    <col min="2821" max="2822" width="20.5" style="184" bestFit="1" customWidth="1"/>
    <col min="2823" max="2823" width="0" style="184" hidden="1" customWidth="1"/>
    <col min="2824" max="2824" width="18.375" style="184" bestFit="1" customWidth="1"/>
    <col min="2825" max="2826" width="0" style="184" hidden="1" customWidth="1"/>
    <col min="2827" max="3070" width="9" style="184"/>
    <col min="3071" max="3071" width="6.625" style="184" customWidth="1"/>
    <col min="3072" max="3073" width="21.625" style="184" customWidth="1"/>
    <col min="3074" max="3074" width="16.125" style="184" bestFit="1" customWidth="1"/>
    <col min="3075" max="3075" width="13.875" style="184" bestFit="1" customWidth="1"/>
    <col min="3076" max="3076" width="17.25" style="184" bestFit="1" customWidth="1"/>
    <col min="3077" max="3078" width="20.5" style="184" bestFit="1" customWidth="1"/>
    <col min="3079" max="3079" width="0" style="184" hidden="1" customWidth="1"/>
    <col min="3080" max="3080" width="18.375" style="184" bestFit="1" customWidth="1"/>
    <col min="3081" max="3082" width="0" style="184" hidden="1" customWidth="1"/>
    <col min="3083" max="3326" width="9" style="184"/>
    <col min="3327" max="3327" width="6.625" style="184" customWidth="1"/>
    <col min="3328" max="3329" width="21.625" style="184" customWidth="1"/>
    <col min="3330" max="3330" width="16.125" style="184" bestFit="1" customWidth="1"/>
    <col min="3331" max="3331" width="13.875" style="184" bestFit="1" customWidth="1"/>
    <col min="3332" max="3332" width="17.25" style="184" bestFit="1" customWidth="1"/>
    <col min="3333" max="3334" width="20.5" style="184" bestFit="1" customWidth="1"/>
    <col min="3335" max="3335" width="0" style="184" hidden="1" customWidth="1"/>
    <col min="3336" max="3336" width="18.375" style="184" bestFit="1" customWidth="1"/>
    <col min="3337" max="3338" width="0" style="184" hidden="1" customWidth="1"/>
    <col min="3339" max="3582" width="9" style="184"/>
    <col min="3583" max="3583" width="6.625" style="184" customWidth="1"/>
    <col min="3584" max="3585" width="21.625" style="184" customWidth="1"/>
    <col min="3586" max="3586" width="16.125" style="184" bestFit="1" customWidth="1"/>
    <col min="3587" max="3587" width="13.875" style="184" bestFit="1" customWidth="1"/>
    <col min="3588" max="3588" width="17.25" style="184" bestFit="1" customWidth="1"/>
    <col min="3589" max="3590" width="20.5" style="184" bestFit="1" customWidth="1"/>
    <col min="3591" max="3591" width="0" style="184" hidden="1" customWidth="1"/>
    <col min="3592" max="3592" width="18.375" style="184" bestFit="1" customWidth="1"/>
    <col min="3593" max="3594" width="0" style="184" hidden="1" customWidth="1"/>
    <col min="3595" max="3838" width="9" style="184"/>
    <col min="3839" max="3839" width="6.625" style="184" customWidth="1"/>
    <col min="3840" max="3841" width="21.625" style="184" customWidth="1"/>
    <col min="3842" max="3842" width="16.125" style="184" bestFit="1" customWidth="1"/>
    <col min="3843" max="3843" width="13.875" style="184" bestFit="1" customWidth="1"/>
    <col min="3844" max="3844" width="17.25" style="184" bestFit="1" customWidth="1"/>
    <col min="3845" max="3846" width="20.5" style="184" bestFit="1" customWidth="1"/>
    <col min="3847" max="3847" width="0" style="184" hidden="1" customWidth="1"/>
    <col min="3848" max="3848" width="18.375" style="184" bestFit="1" customWidth="1"/>
    <col min="3849" max="3850" width="0" style="184" hidden="1" customWidth="1"/>
    <col min="3851" max="4094" width="9" style="184"/>
    <col min="4095" max="4095" width="6.625" style="184" customWidth="1"/>
    <col min="4096" max="4097" width="21.625" style="184" customWidth="1"/>
    <col min="4098" max="4098" width="16.125" style="184" bestFit="1" customWidth="1"/>
    <col min="4099" max="4099" width="13.875" style="184" bestFit="1" customWidth="1"/>
    <col min="4100" max="4100" width="17.25" style="184" bestFit="1" customWidth="1"/>
    <col min="4101" max="4102" width="20.5" style="184" bestFit="1" customWidth="1"/>
    <col min="4103" max="4103" width="0" style="184" hidden="1" customWidth="1"/>
    <col min="4104" max="4104" width="18.375" style="184" bestFit="1" customWidth="1"/>
    <col min="4105" max="4106" width="0" style="184" hidden="1" customWidth="1"/>
    <col min="4107" max="4350" width="9" style="184"/>
    <col min="4351" max="4351" width="6.625" style="184" customWidth="1"/>
    <col min="4352" max="4353" width="21.625" style="184" customWidth="1"/>
    <col min="4354" max="4354" width="16.125" style="184" bestFit="1" customWidth="1"/>
    <col min="4355" max="4355" width="13.875" style="184" bestFit="1" customWidth="1"/>
    <col min="4356" max="4356" width="17.25" style="184" bestFit="1" customWidth="1"/>
    <col min="4357" max="4358" width="20.5" style="184" bestFit="1" customWidth="1"/>
    <col min="4359" max="4359" width="0" style="184" hidden="1" customWidth="1"/>
    <col min="4360" max="4360" width="18.375" style="184" bestFit="1" customWidth="1"/>
    <col min="4361" max="4362" width="0" style="184" hidden="1" customWidth="1"/>
    <col min="4363" max="4606" width="9" style="184"/>
    <col min="4607" max="4607" width="6.625" style="184" customWidth="1"/>
    <col min="4608" max="4609" width="21.625" style="184" customWidth="1"/>
    <col min="4610" max="4610" width="16.125" style="184" bestFit="1" customWidth="1"/>
    <col min="4611" max="4611" width="13.875" style="184" bestFit="1" customWidth="1"/>
    <col min="4612" max="4612" width="17.25" style="184" bestFit="1" customWidth="1"/>
    <col min="4613" max="4614" width="20.5" style="184" bestFit="1" customWidth="1"/>
    <col min="4615" max="4615" width="0" style="184" hidden="1" customWidth="1"/>
    <col min="4616" max="4616" width="18.375" style="184" bestFit="1" customWidth="1"/>
    <col min="4617" max="4618" width="0" style="184" hidden="1" customWidth="1"/>
    <col min="4619" max="4862" width="9" style="184"/>
    <col min="4863" max="4863" width="6.625" style="184" customWidth="1"/>
    <col min="4864" max="4865" width="21.625" style="184" customWidth="1"/>
    <col min="4866" max="4866" width="16.125" style="184" bestFit="1" customWidth="1"/>
    <col min="4867" max="4867" width="13.875" style="184" bestFit="1" customWidth="1"/>
    <col min="4868" max="4868" width="17.25" style="184" bestFit="1" customWidth="1"/>
    <col min="4869" max="4870" width="20.5" style="184" bestFit="1" customWidth="1"/>
    <col min="4871" max="4871" width="0" style="184" hidden="1" customWidth="1"/>
    <col min="4872" max="4872" width="18.375" style="184" bestFit="1" customWidth="1"/>
    <col min="4873" max="4874" width="0" style="184" hidden="1" customWidth="1"/>
    <col min="4875" max="5118" width="9" style="184"/>
    <col min="5119" max="5119" width="6.625" style="184" customWidth="1"/>
    <col min="5120" max="5121" width="21.625" style="184" customWidth="1"/>
    <col min="5122" max="5122" width="16.125" style="184" bestFit="1" customWidth="1"/>
    <col min="5123" max="5123" width="13.875" style="184" bestFit="1" customWidth="1"/>
    <col min="5124" max="5124" width="17.25" style="184" bestFit="1" customWidth="1"/>
    <col min="5125" max="5126" width="20.5" style="184" bestFit="1" customWidth="1"/>
    <col min="5127" max="5127" width="0" style="184" hidden="1" customWidth="1"/>
    <col min="5128" max="5128" width="18.375" style="184" bestFit="1" customWidth="1"/>
    <col min="5129" max="5130" width="0" style="184" hidden="1" customWidth="1"/>
    <col min="5131" max="5374" width="9" style="184"/>
    <col min="5375" max="5375" width="6.625" style="184" customWidth="1"/>
    <col min="5376" max="5377" width="21.625" style="184" customWidth="1"/>
    <col min="5378" max="5378" width="16.125" style="184" bestFit="1" customWidth="1"/>
    <col min="5379" max="5379" width="13.875" style="184" bestFit="1" customWidth="1"/>
    <col min="5380" max="5380" width="17.25" style="184" bestFit="1" customWidth="1"/>
    <col min="5381" max="5382" width="20.5" style="184" bestFit="1" customWidth="1"/>
    <col min="5383" max="5383" width="0" style="184" hidden="1" customWidth="1"/>
    <col min="5384" max="5384" width="18.375" style="184" bestFit="1" customWidth="1"/>
    <col min="5385" max="5386" width="0" style="184" hidden="1" customWidth="1"/>
    <col min="5387" max="5630" width="9" style="184"/>
    <col min="5631" max="5631" width="6.625" style="184" customWidth="1"/>
    <col min="5632" max="5633" width="21.625" style="184" customWidth="1"/>
    <col min="5634" max="5634" width="16.125" style="184" bestFit="1" customWidth="1"/>
    <col min="5635" max="5635" width="13.875" style="184" bestFit="1" customWidth="1"/>
    <col min="5636" max="5636" width="17.25" style="184" bestFit="1" customWidth="1"/>
    <col min="5637" max="5638" width="20.5" style="184" bestFit="1" customWidth="1"/>
    <col min="5639" max="5639" width="0" style="184" hidden="1" customWidth="1"/>
    <col min="5640" max="5640" width="18.375" style="184" bestFit="1" customWidth="1"/>
    <col min="5641" max="5642" width="0" style="184" hidden="1" customWidth="1"/>
    <col min="5643" max="5886" width="9" style="184"/>
    <col min="5887" max="5887" width="6.625" style="184" customWidth="1"/>
    <col min="5888" max="5889" width="21.625" style="184" customWidth="1"/>
    <col min="5890" max="5890" width="16.125" style="184" bestFit="1" customWidth="1"/>
    <col min="5891" max="5891" width="13.875" style="184" bestFit="1" customWidth="1"/>
    <col min="5892" max="5892" width="17.25" style="184" bestFit="1" customWidth="1"/>
    <col min="5893" max="5894" width="20.5" style="184" bestFit="1" customWidth="1"/>
    <col min="5895" max="5895" width="0" style="184" hidden="1" customWidth="1"/>
    <col min="5896" max="5896" width="18.375" style="184" bestFit="1" customWidth="1"/>
    <col min="5897" max="5898" width="0" style="184" hidden="1" customWidth="1"/>
    <col min="5899" max="6142" width="9" style="184"/>
    <col min="6143" max="6143" width="6.625" style="184" customWidth="1"/>
    <col min="6144" max="6145" width="21.625" style="184" customWidth="1"/>
    <col min="6146" max="6146" width="16.125" style="184" bestFit="1" customWidth="1"/>
    <col min="6147" max="6147" width="13.875" style="184" bestFit="1" customWidth="1"/>
    <col min="6148" max="6148" width="17.25" style="184" bestFit="1" customWidth="1"/>
    <col min="6149" max="6150" width="20.5" style="184" bestFit="1" customWidth="1"/>
    <col min="6151" max="6151" width="0" style="184" hidden="1" customWidth="1"/>
    <col min="6152" max="6152" width="18.375" style="184" bestFit="1" customWidth="1"/>
    <col min="6153" max="6154" width="0" style="184" hidden="1" customWidth="1"/>
    <col min="6155" max="6398" width="9" style="184"/>
    <col min="6399" max="6399" width="6.625" style="184" customWidth="1"/>
    <col min="6400" max="6401" width="21.625" style="184" customWidth="1"/>
    <col min="6402" max="6402" width="16.125" style="184" bestFit="1" customWidth="1"/>
    <col min="6403" max="6403" width="13.875" style="184" bestFit="1" customWidth="1"/>
    <col min="6404" max="6404" width="17.25" style="184" bestFit="1" customWidth="1"/>
    <col min="6405" max="6406" width="20.5" style="184" bestFit="1" customWidth="1"/>
    <col min="6407" max="6407" width="0" style="184" hidden="1" customWidth="1"/>
    <col min="6408" max="6408" width="18.375" style="184" bestFit="1" customWidth="1"/>
    <col min="6409" max="6410" width="0" style="184" hidden="1" customWidth="1"/>
    <col min="6411" max="6654" width="9" style="184"/>
    <col min="6655" max="6655" width="6.625" style="184" customWidth="1"/>
    <col min="6656" max="6657" width="21.625" style="184" customWidth="1"/>
    <col min="6658" max="6658" width="16.125" style="184" bestFit="1" customWidth="1"/>
    <col min="6659" max="6659" width="13.875" style="184" bestFit="1" customWidth="1"/>
    <col min="6660" max="6660" width="17.25" style="184" bestFit="1" customWidth="1"/>
    <col min="6661" max="6662" width="20.5" style="184" bestFit="1" customWidth="1"/>
    <col min="6663" max="6663" width="0" style="184" hidden="1" customWidth="1"/>
    <col min="6664" max="6664" width="18.375" style="184" bestFit="1" customWidth="1"/>
    <col min="6665" max="6666" width="0" style="184" hidden="1" customWidth="1"/>
    <col min="6667" max="6910" width="9" style="184"/>
    <col min="6911" max="6911" width="6.625" style="184" customWidth="1"/>
    <col min="6912" max="6913" width="21.625" style="184" customWidth="1"/>
    <col min="6914" max="6914" width="16.125" style="184" bestFit="1" customWidth="1"/>
    <col min="6915" max="6915" width="13.875" style="184" bestFit="1" customWidth="1"/>
    <col min="6916" max="6916" width="17.25" style="184" bestFit="1" customWidth="1"/>
    <col min="6917" max="6918" width="20.5" style="184" bestFit="1" customWidth="1"/>
    <col min="6919" max="6919" width="0" style="184" hidden="1" customWidth="1"/>
    <col min="6920" max="6920" width="18.375" style="184" bestFit="1" customWidth="1"/>
    <col min="6921" max="6922" width="0" style="184" hidden="1" customWidth="1"/>
    <col min="6923" max="7166" width="9" style="184"/>
    <col min="7167" max="7167" width="6.625" style="184" customWidth="1"/>
    <col min="7168" max="7169" width="21.625" style="184" customWidth="1"/>
    <col min="7170" max="7170" width="16.125" style="184" bestFit="1" customWidth="1"/>
    <col min="7171" max="7171" width="13.875" style="184" bestFit="1" customWidth="1"/>
    <col min="7172" max="7172" width="17.25" style="184" bestFit="1" customWidth="1"/>
    <col min="7173" max="7174" width="20.5" style="184" bestFit="1" customWidth="1"/>
    <col min="7175" max="7175" width="0" style="184" hidden="1" customWidth="1"/>
    <col min="7176" max="7176" width="18.375" style="184" bestFit="1" customWidth="1"/>
    <col min="7177" max="7178" width="0" style="184" hidden="1" customWidth="1"/>
    <col min="7179" max="7422" width="9" style="184"/>
    <col min="7423" max="7423" width="6.625" style="184" customWidth="1"/>
    <col min="7424" max="7425" width="21.625" style="184" customWidth="1"/>
    <col min="7426" max="7426" width="16.125" style="184" bestFit="1" customWidth="1"/>
    <col min="7427" max="7427" width="13.875" style="184" bestFit="1" customWidth="1"/>
    <col min="7428" max="7428" width="17.25" style="184" bestFit="1" customWidth="1"/>
    <col min="7429" max="7430" width="20.5" style="184" bestFit="1" customWidth="1"/>
    <col min="7431" max="7431" width="0" style="184" hidden="1" customWidth="1"/>
    <col min="7432" max="7432" width="18.375" style="184" bestFit="1" customWidth="1"/>
    <col min="7433" max="7434" width="0" style="184" hidden="1" customWidth="1"/>
    <col min="7435" max="7678" width="9" style="184"/>
    <col min="7679" max="7679" width="6.625" style="184" customWidth="1"/>
    <col min="7680" max="7681" width="21.625" style="184" customWidth="1"/>
    <col min="7682" max="7682" width="16.125" style="184" bestFit="1" customWidth="1"/>
    <col min="7683" max="7683" width="13.875" style="184" bestFit="1" customWidth="1"/>
    <col min="7684" max="7684" width="17.25" style="184" bestFit="1" customWidth="1"/>
    <col min="7685" max="7686" width="20.5" style="184" bestFit="1" customWidth="1"/>
    <col min="7687" max="7687" width="0" style="184" hidden="1" customWidth="1"/>
    <col min="7688" max="7688" width="18.375" style="184" bestFit="1" customWidth="1"/>
    <col min="7689" max="7690" width="0" style="184" hidden="1" customWidth="1"/>
    <col min="7691" max="7934" width="9" style="184"/>
    <col min="7935" max="7935" width="6.625" style="184" customWidth="1"/>
    <col min="7936" max="7937" width="21.625" style="184" customWidth="1"/>
    <col min="7938" max="7938" width="16.125" style="184" bestFit="1" customWidth="1"/>
    <col min="7939" max="7939" width="13.875" style="184" bestFit="1" customWidth="1"/>
    <col min="7940" max="7940" width="17.25" style="184" bestFit="1" customWidth="1"/>
    <col min="7941" max="7942" width="20.5" style="184" bestFit="1" customWidth="1"/>
    <col min="7943" max="7943" width="0" style="184" hidden="1" customWidth="1"/>
    <col min="7944" max="7944" width="18.375" style="184" bestFit="1" customWidth="1"/>
    <col min="7945" max="7946" width="0" style="184" hidden="1" customWidth="1"/>
    <col min="7947" max="8190" width="9" style="184"/>
    <col min="8191" max="8191" width="6.625" style="184" customWidth="1"/>
    <col min="8192" max="8193" width="21.625" style="184" customWidth="1"/>
    <col min="8194" max="8194" width="16.125" style="184" bestFit="1" customWidth="1"/>
    <col min="8195" max="8195" width="13.875" style="184" bestFit="1" customWidth="1"/>
    <col min="8196" max="8196" width="17.25" style="184" bestFit="1" customWidth="1"/>
    <col min="8197" max="8198" width="20.5" style="184" bestFit="1" customWidth="1"/>
    <col min="8199" max="8199" width="0" style="184" hidden="1" customWidth="1"/>
    <col min="8200" max="8200" width="18.375" style="184" bestFit="1" customWidth="1"/>
    <col min="8201" max="8202" width="0" style="184" hidden="1" customWidth="1"/>
    <col min="8203" max="8446" width="9" style="184"/>
    <col min="8447" max="8447" width="6.625" style="184" customWidth="1"/>
    <col min="8448" max="8449" width="21.625" style="184" customWidth="1"/>
    <col min="8450" max="8450" width="16.125" style="184" bestFit="1" customWidth="1"/>
    <col min="8451" max="8451" width="13.875" style="184" bestFit="1" customWidth="1"/>
    <col min="8452" max="8452" width="17.25" style="184" bestFit="1" customWidth="1"/>
    <col min="8453" max="8454" width="20.5" style="184" bestFit="1" customWidth="1"/>
    <col min="8455" max="8455" width="0" style="184" hidden="1" customWidth="1"/>
    <col min="8456" max="8456" width="18.375" style="184" bestFit="1" customWidth="1"/>
    <col min="8457" max="8458" width="0" style="184" hidden="1" customWidth="1"/>
    <col min="8459" max="8702" width="9" style="184"/>
    <col min="8703" max="8703" width="6.625" style="184" customWidth="1"/>
    <col min="8704" max="8705" width="21.625" style="184" customWidth="1"/>
    <col min="8706" max="8706" width="16.125" style="184" bestFit="1" customWidth="1"/>
    <col min="8707" max="8707" width="13.875" style="184" bestFit="1" customWidth="1"/>
    <col min="8708" max="8708" width="17.25" style="184" bestFit="1" customWidth="1"/>
    <col min="8709" max="8710" width="20.5" style="184" bestFit="1" customWidth="1"/>
    <col min="8711" max="8711" width="0" style="184" hidden="1" customWidth="1"/>
    <col min="8712" max="8712" width="18.375" style="184" bestFit="1" customWidth="1"/>
    <col min="8713" max="8714" width="0" style="184" hidden="1" customWidth="1"/>
    <col min="8715" max="8958" width="9" style="184"/>
    <col min="8959" max="8959" width="6.625" style="184" customWidth="1"/>
    <col min="8960" max="8961" width="21.625" style="184" customWidth="1"/>
    <col min="8962" max="8962" width="16.125" style="184" bestFit="1" customWidth="1"/>
    <col min="8963" max="8963" width="13.875" style="184" bestFit="1" customWidth="1"/>
    <col min="8964" max="8964" width="17.25" style="184" bestFit="1" customWidth="1"/>
    <col min="8965" max="8966" width="20.5" style="184" bestFit="1" customWidth="1"/>
    <col min="8967" max="8967" width="0" style="184" hidden="1" customWidth="1"/>
    <col min="8968" max="8968" width="18.375" style="184" bestFit="1" customWidth="1"/>
    <col min="8969" max="8970" width="0" style="184" hidden="1" customWidth="1"/>
    <col min="8971" max="9214" width="9" style="184"/>
    <col min="9215" max="9215" width="6.625" style="184" customWidth="1"/>
    <col min="9216" max="9217" width="21.625" style="184" customWidth="1"/>
    <col min="9218" max="9218" width="16.125" style="184" bestFit="1" customWidth="1"/>
    <col min="9219" max="9219" width="13.875" style="184" bestFit="1" customWidth="1"/>
    <col min="9220" max="9220" width="17.25" style="184" bestFit="1" customWidth="1"/>
    <col min="9221" max="9222" width="20.5" style="184" bestFit="1" customWidth="1"/>
    <col min="9223" max="9223" width="0" style="184" hidden="1" customWidth="1"/>
    <col min="9224" max="9224" width="18.375" style="184" bestFit="1" customWidth="1"/>
    <col min="9225" max="9226" width="0" style="184" hidden="1" customWidth="1"/>
    <col min="9227" max="9470" width="9" style="184"/>
    <col min="9471" max="9471" width="6.625" style="184" customWidth="1"/>
    <col min="9472" max="9473" width="21.625" style="184" customWidth="1"/>
    <col min="9474" max="9474" width="16.125" style="184" bestFit="1" customWidth="1"/>
    <col min="9475" max="9475" width="13.875" style="184" bestFit="1" customWidth="1"/>
    <col min="9476" max="9476" width="17.25" style="184" bestFit="1" customWidth="1"/>
    <col min="9477" max="9478" width="20.5" style="184" bestFit="1" customWidth="1"/>
    <col min="9479" max="9479" width="0" style="184" hidden="1" customWidth="1"/>
    <col min="9480" max="9480" width="18.375" style="184" bestFit="1" customWidth="1"/>
    <col min="9481" max="9482" width="0" style="184" hidden="1" customWidth="1"/>
    <col min="9483" max="9726" width="9" style="184"/>
    <col min="9727" max="9727" width="6.625" style="184" customWidth="1"/>
    <col min="9728" max="9729" width="21.625" style="184" customWidth="1"/>
    <col min="9730" max="9730" width="16.125" style="184" bestFit="1" customWidth="1"/>
    <col min="9731" max="9731" width="13.875" style="184" bestFit="1" customWidth="1"/>
    <col min="9732" max="9732" width="17.25" style="184" bestFit="1" customWidth="1"/>
    <col min="9733" max="9734" width="20.5" style="184" bestFit="1" customWidth="1"/>
    <col min="9735" max="9735" width="0" style="184" hidden="1" customWidth="1"/>
    <col min="9736" max="9736" width="18.375" style="184" bestFit="1" customWidth="1"/>
    <col min="9737" max="9738" width="0" style="184" hidden="1" customWidth="1"/>
    <col min="9739" max="9982" width="9" style="184"/>
    <col min="9983" max="9983" width="6.625" style="184" customWidth="1"/>
    <col min="9984" max="9985" width="21.625" style="184" customWidth="1"/>
    <col min="9986" max="9986" width="16.125" style="184" bestFit="1" customWidth="1"/>
    <col min="9987" max="9987" width="13.875" style="184" bestFit="1" customWidth="1"/>
    <col min="9988" max="9988" width="17.25" style="184" bestFit="1" customWidth="1"/>
    <col min="9989" max="9990" width="20.5" style="184" bestFit="1" customWidth="1"/>
    <col min="9991" max="9991" width="0" style="184" hidden="1" customWidth="1"/>
    <col min="9992" max="9992" width="18.375" style="184" bestFit="1" customWidth="1"/>
    <col min="9993" max="9994" width="0" style="184" hidden="1" customWidth="1"/>
    <col min="9995" max="10238" width="9" style="184"/>
    <col min="10239" max="10239" width="6.625" style="184" customWidth="1"/>
    <col min="10240" max="10241" width="21.625" style="184" customWidth="1"/>
    <col min="10242" max="10242" width="16.125" style="184" bestFit="1" customWidth="1"/>
    <col min="10243" max="10243" width="13.875" style="184" bestFit="1" customWidth="1"/>
    <col min="10244" max="10244" width="17.25" style="184" bestFit="1" customWidth="1"/>
    <col min="10245" max="10246" width="20.5" style="184" bestFit="1" customWidth="1"/>
    <col min="10247" max="10247" width="0" style="184" hidden="1" customWidth="1"/>
    <col min="10248" max="10248" width="18.375" style="184" bestFit="1" customWidth="1"/>
    <col min="10249" max="10250" width="0" style="184" hidden="1" customWidth="1"/>
    <col min="10251" max="10494" width="9" style="184"/>
    <col min="10495" max="10495" width="6.625" style="184" customWidth="1"/>
    <col min="10496" max="10497" width="21.625" style="184" customWidth="1"/>
    <col min="10498" max="10498" width="16.125" style="184" bestFit="1" customWidth="1"/>
    <col min="10499" max="10499" width="13.875" style="184" bestFit="1" customWidth="1"/>
    <col min="10500" max="10500" width="17.25" style="184" bestFit="1" customWidth="1"/>
    <col min="10501" max="10502" width="20.5" style="184" bestFit="1" customWidth="1"/>
    <col min="10503" max="10503" width="0" style="184" hidden="1" customWidth="1"/>
    <col min="10504" max="10504" width="18.375" style="184" bestFit="1" customWidth="1"/>
    <col min="10505" max="10506" width="0" style="184" hidden="1" customWidth="1"/>
    <col min="10507" max="10750" width="9" style="184"/>
    <col min="10751" max="10751" width="6.625" style="184" customWidth="1"/>
    <col min="10752" max="10753" width="21.625" style="184" customWidth="1"/>
    <col min="10754" max="10754" width="16.125" style="184" bestFit="1" customWidth="1"/>
    <col min="10755" max="10755" width="13.875" style="184" bestFit="1" customWidth="1"/>
    <col min="10756" max="10756" width="17.25" style="184" bestFit="1" customWidth="1"/>
    <col min="10757" max="10758" width="20.5" style="184" bestFit="1" customWidth="1"/>
    <col min="10759" max="10759" width="0" style="184" hidden="1" customWidth="1"/>
    <col min="10760" max="10760" width="18.375" style="184" bestFit="1" customWidth="1"/>
    <col min="10761" max="10762" width="0" style="184" hidden="1" customWidth="1"/>
    <col min="10763" max="11006" width="9" style="184"/>
    <col min="11007" max="11007" width="6.625" style="184" customWidth="1"/>
    <col min="11008" max="11009" width="21.625" style="184" customWidth="1"/>
    <col min="11010" max="11010" width="16.125" style="184" bestFit="1" customWidth="1"/>
    <col min="11011" max="11011" width="13.875" style="184" bestFit="1" customWidth="1"/>
    <col min="11012" max="11012" width="17.25" style="184" bestFit="1" customWidth="1"/>
    <col min="11013" max="11014" width="20.5" style="184" bestFit="1" customWidth="1"/>
    <col min="11015" max="11015" width="0" style="184" hidden="1" customWidth="1"/>
    <col min="11016" max="11016" width="18.375" style="184" bestFit="1" customWidth="1"/>
    <col min="11017" max="11018" width="0" style="184" hidden="1" customWidth="1"/>
    <col min="11019" max="11262" width="9" style="184"/>
    <col min="11263" max="11263" width="6.625" style="184" customWidth="1"/>
    <col min="11264" max="11265" width="21.625" style="184" customWidth="1"/>
    <col min="11266" max="11266" width="16.125" style="184" bestFit="1" customWidth="1"/>
    <col min="11267" max="11267" width="13.875" style="184" bestFit="1" customWidth="1"/>
    <col min="11268" max="11268" width="17.25" style="184" bestFit="1" customWidth="1"/>
    <col min="11269" max="11270" width="20.5" style="184" bestFit="1" customWidth="1"/>
    <col min="11271" max="11271" width="0" style="184" hidden="1" customWidth="1"/>
    <col min="11272" max="11272" width="18.375" style="184" bestFit="1" customWidth="1"/>
    <col min="11273" max="11274" width="0" style="184" hidden="1" customWidth="1"/>
    <col min="11275" max="11518" width="9" style="184"/>
    <col min="11519" max="11519" width="6.625" style="184" customWidth="1"/>
    <col min="11520" max="11521" width="21.625" style="184" customWidth="1"/>
    <col min="11522" max="11522" width="16.125" style="184" bestFit="1" customWidth="1"/>
    <col min="11523" max="11523" width="13.875" style="184" bestFit="1" customWidth="1"/>
    <col min="11524" max="11524" width="17.25" style="184" bestFit="1" customWidth="1"/>
    <col min="11525" max="11526" width="20.5" style="184" bestFit="1" customWidth="1"/>
    <col min="11527" max="11527" width="0" style="184" hidden="1" customWidth="1"/>
    <col min="11528" max="11528" width="18.375" style="184" bestFit="1" customWidth="1"/>
    <col min="11529" max="11530" width="0" style="184" hidden="1" customWidth="1"/>
    <col min="11531" max="11774" width="9" style="184"/>
    <col min="11775" max="11775" width="6.625" style="184" customWidth="1"/>
    <col min="11776" max="11777" width="21.625" style="184" customWidth="1"/>
    <col min="11778" max="11778" width="16.125" style="184" bestFit="1" customWidth="1"/>
    <col min="11779" max="11779" width="13.875" style="184" bestFit="1" customWidth="1"/>
    <col min="11780" max="11780" width="17.25" style="184" bestFit="1" customWidth="1"/>
    <col min="11781" max="11782" width="20.5" style="184" bestFit="1" customWidth="1"/>
    <col min="11783" max="11783" width="0" style="184" hidden="1" customWidth="1"/>
    <col min="11784" max="11784" width="18.375" style="184" bestFit="1" customWidth="1"/>
    <col min="11785" max="11786" width="0" style="184" hidden="1" customWidth="1"/>
    <col min="11787" max="12030" width="9" style="184"/>
    <col min="12031" max="12031" width="6.625" style="184" customWidth="1"/>
    <col min="12032" max="12033" width="21.625" style="184" customWidth="1"/>
    <col min="12034" max="12034" width="16.125" style="184" bestFit="1" customWidth="1"/>
    <col min="12035" max="12035" width="13.875" style="184" bestFit="1" customWidth="1"/>
    <col min="12036" max="12036" width="17.25" style="184" bestFit="1" customWidth="1"/>
    <col min="12037" max="12038" width="20.5" style="184" bestFit="1" customWidth="1"/>
    <col min="12039" max="12039" width="0" style="184" hidden="1" customWidth="1"/>
    <col min="12040" max="12040" width="18.375" style="184" bestFit="1" customWidth="1"/>
    <col min="12041" max="12042" width="0" style="184" hidden="1" customWidth="1"/>
    <col min="12043" max="12286" width="9" style="184"/>
    <col min="12287" max="12287" width="6.625" style="184" customWidth="1"/>
    <col min="12288" max="12289" width="21.625" style="184" customWidth="1"/>
    <col min="12290" max="12290" width="16.125" style="184" bestFit="1" customWidth="1"/>
    <col min="12291" max="12291" width="13.875" style="184" bestFit="1" customWidth="1"/>
    <col min="12292" max="12292" width="17.25" style="184" bestFit="1" customWidth="1"/>
    <col min="12293" max="12294" width="20.5" style="184" bestFit="1" customWidth="1"/>
    <col min="12295" max="12295" width="0" style="184" hidden="1" customWidth="1"/>
    <col min="12296" max="12296" width="18.375" style="184" bestFit="1" customWidth="1"/>
    <col min="12297" max="12298" width="0" style="184" hidden="1" customWidth="1"/>
    <col min="12299" max="12542" width="9" style="184"/>
    <col min="12543" max="12543" width="6.625" style="184" customWidth="1"/>
    <col min="12544" max="12545" width="21.625" style="184" customWidth="1"/>
    <col min="12546" max="12546" width="16.125" style="184" bestFit="1" customWidth="1"/>
    <col min="12547" max="12547" width="13.875" style="184" bestFit="1" customWidth="1"/>
    <col min="12548" max="12548" width="17.25" style="184" bestFit="1" customWidth="1"/>
    <col min="12549" max="12550" width="20.5" style="184" bestFit="1" customWidth="1"/>
    <col min="12551" max="12551" width="0" style="184" hidden="1" customWidth="1"/>
    <col min="12552" max="12552" width="18.375" style="184" bestFit="1" customWidth="1"/>
    <col min="12553" max="12554" width="0" style="184" hidden="1" customWidth="1"/>
    <col min="12555" max="12798" width="9" style="184"/>
    <col min="12799" max="12799" width="6.625" style="184" customWidth="1"/>
    <col min="12800" max="12801" width="21.625" style="184" customWidth="1"/>
    <col min="12802" max="12802" width="16.125" style="184" bestFit="1" customWidth="1"/>
    <col min="12803" max="12803" width="13.875" style="184" bestFit="1" customWidth="1"/>
    <col min="12804" max="12804" width="17.25" style="184" bestFit="1" customWidth="1"/>
    <col min="12805" max="12806" width="20.5" style="184" bestFit="1" customWidth="1"/>
    <col min="12807" max="12807" width="0" style="184" hidden="1" customWidth="1"/>
    <col min="12808" max="12808" width="18.375" style="184" bestFit="1" customWidth="1"/>
    <col min="12809" max="12810" width="0" style="184" hidden="1" customWidth="1"/>
    <col min="12811" max="13054" width="9" style="184"/>
    <col min="13055" max="13055" width="6.625" style="184" customWidth="1"/>
    <col min="13056" max="13057" width="21.625" style="184" customWidth="1"/>
    <col min="13058" max="13058" width="16.125" style="184" bestFit="1" customWidth="1"/>
    <col min="13059" max="13059" width="13.875" style="184" bestFit="1" customWidth="1"/>
    <col min="13060" max="13060" width="17.25" style="184" bestFit="1" customWidth="1"/>
    <col min="13061" max="13062" width="20.5" style="184" bestFit="1" customWidth="1"/>
    <col min="13063" max="13063" width="0" style="184" hidden="1" customWidth="1"/>
    <col min="13064" max="13064" width="18.375" style="184" bestFit="1" customWidth="1"/>
    <col min="13065" max="13066" width="0" style="184" hidden="1" customWidth="1"/>
    <col min="13067" max="13310" width="9" style="184"/>
    <col min="13311" max="13311" width="6.625" style="184" customWidth="1"/>
    <col min="13312" max="13313" width="21.625" style="184" customWidth="1"/>
    <col min="13314" max="13314" width="16.125" style="184" bestFit="1" customWidth="1"/>
    <col min="13315" max="13315" width="13.875" style="184" bestFit="1" customWidth="1"/>
    <col min="13316" max="13316" width="17.25" style="184" bestFit="1" customWidth="1"/>
    <col min="13317" max="13318" width="20.5" style="184" bestFit="1" customWidth="1"/>
    <col min="13319" max="13319" width="0" style="184" hidden="1" customWidth="1"/>
    <col min="13320" max="13320" width="18.375" style="184" bestFit="1" customWidth="1"/>
    <col min="13321" max="13322" width="0" style="184" hidden="1" customWidth="1"/>
    <col min="13323" max="13566" width="9" style="184"/>
    <col min="13567" max="13567" width="6.625" style="184" customWidth="1"/>
    <col min="13568" max="13569" width="21.625" style="184" customWidth="1"/>
    <col min="13570" max="13570" width="16.125" style="184" bestFit="1" customWidth="1"/>
    <col min="13571" max="13571" width="13.875" style="184" bestFit="1" customWidth="1"/>
    <col min="13572" max="13572" width="17.25" style="184" bestFit="1" customWidth="1"/>
    <col min="13573" max="13574" width="20.5" style="184" bestFit="1" customWidth="1"/>
    <col min="13575" max="13575" width="0" style="184" hidden="1" customWidth="1"/>
    <col min="13576" max="13576" width="18.375" style="184" bestFit="1" customWidth="1"/>
    <col min="13577" max="13578" width="0" style="184" hidden="1" customWidth="1"/>
    <col min="13579" max="13822" width="9" style="184"/>
    <col min="13823" max="13823" width="6.625" style="184" customWidth="1"/>
    <col min="13824" max="13825" width="21.625" style="184" customWidth="1"/>
    <col min="13826" max="13826" width="16.125" style="184" bestFit="1" customWidth="1"/>
    <col min="13827" max="13827" width="13.875" style="184" bestFit="1" customWidth="1"/>
    <col min="13828" max="13828" width="17.25" style="184" bestFit="1" customWidth="1"/>
    <col min="13829" max="13830" width="20.5" style="184" bestFit="1" customWidth="1"/>
    <col min="13831" max="13831" width="0" style="184" hidden="1" customWidth="1"/>
    <col min="13832" max="13832" width="18.375" style="184" bestFit="1" customWidth="1"/>
    <col min="13833" max="13834" width="0" style="184" hidden="1" customWidth="1"/>
    <col min="13835" max="14078" width="9" style="184"/>
    <col min="14079" max="14079" width="6.625" style="184" customWidth="1"/>
    <col min="14080" max="14081" width="21.625" style="184" customWidth="1"/>
    <col min="14082" max="14082" width="16.125" style="184" bestFit="1" customWidth="1"/>
    <col min="14083" max="14083" width="13.875" style="184" bestFit="1" customWidth="1"/>
    <col min="14084" max="14084" width="17.25" style="184" bestFit="1" customWidth="1"/>
    <col min="14085" max="14086" width="20.5" style="184" bestFit="1" customWidth="1"/>
    <col min="14087" max="14087" width="0" style="184" hidden="1" customWidth="1"/>
    <col min="14088" max="14088" width="18.375" style="184" bestFit="1" customWidth="1"/>
    <col min="14089" max="14090" width="0" style="184" hidden="1" customWidth="1"/>
    <col min="14091" max="14334" width="9" style="184"/>
    <col min="14335" max="14335" width="6.625" style="184" customWidth="1"/>
    <col min="14336" max="14337" width="21.625" style="184" customWidth="1"/>
    <col min="14338" max="14338" width="16.125" style="184" bestFit="1" customWidth="1"/>
    <col min="14339" max="14339" width="13.875" style="184" bestFit="1" customWidth="1"/>
    <col min="14340" max="14340" width="17.25" style="184" bestFit="1" customWidth="1"/>
    <col min="14341" max="14342" width="20.5" style="184" bestFit="1" customWidth="1"/>
    <col min="14343" max="14343" width="0" style="184" hidden="1" customWidth="1"/>
    <col min="14344" max="14344" width="18.375" style="184" bestFit="1" customWidth="1"/>
    <col min="14345" max="14346" width="0" style="184" hidden="1" customWidth="1"/>
    <col min="14347" max="14590" width="9" style="184"/>
    <col min="14591" max="14591" width="6.625" style="184" customWidth="1"/>
    <col min="14592" max="14593" width="21.625" style="184" customWidth="1"/>
    <col min="14594" max="14594" width="16.125" style="184" bestFit="1" customWidth="1"/>
    <col min="14595" max="14595" width="13.875" style="184" bestFit="1" customWidth="1"/>
    <col min="14596" max="14596" width="17.25" style="184" bestFit="1" customWidth="1"/>
    <col min="14597" max="14598" width="20.5" style="184" bestFit="1" customWidth="1"/>
    <col min="14599" max="14599" width="0" style="184" hidden="1" customWidth="1"/>
    <col min="14600" max="14600" width="18.375" style="184" bestFit="1" customWidth="1"/>
    <col min="14601" max="14602" width="0" style="184" hidden="1" customWidth="1"/>
    <col min="14603" max="14846" width="9" style="184"/>
    <col min="14847" max="14847" width="6.625" style="184" customWidth="1"/>
    <col min="14848" max="14849" width="21.625" style="184" customWidth="1"/>
    <col min="14850" max="14850" width="16.125" style="184" bestFit="1" customWidth="1"/>
    <col min="14851" max="14851" width="13.875" style="184" bestFit="1" customWidth="1"/>
    <col min="14852" max="14852" width="17.25" style="184" bestFit="1" customWidth="1"/>
    <col min="14853" max="14854" width="20.5" style="184" bestFit="1" customWidth="1"/>
    <col min="14855" max="14855" width="0" style="184" hidden="1" customWidth="1"/>
    <col min="14856" max="14856" width="18.375" style="184" bestFit="1" customWidth="1"/>
    <col min="14857" max="14858" width="0" style="184" hidden="1" customWidth="1"/>
    <col min="14859" max="15102" width="9" style="184"/>
    <col min="15103" max="15103" width="6.625" style="184" customWidth="1"/>
    <col min="15104" max="15105" width="21.625" style="184" customWidth="1"/>
    <col min="15106" max="15106" width="16.125" style="184" bestFit="1" customWidth="1"/>
    <col min="15107" max="15107" width="13.875" style="184" bestFit="1" customWidth="1"/>
    <col min="15108" max="15108" width="17.25" style="184" bestFit="1" customWidth="1"/>
    <col min="15109" max="15110" width="20.5" style="184" bestFit="1" customWidth="1"/>
    <col min="15111" max="15111" width="0" style="184" hidden="1" customWidth="1"/>
    <col min="15112" max="15112" width="18.375" style="184" bestFit="1" customWidth="1"/>
    <col min="15113" max="15114" width="0" style="184" hidden="1" customWidth="1"/>
    <col min="15115" max="15358" width="9" style="184"/>
    <col min="15359" max="15359" width="6.625" style="184" customWidth="1"/>
    <col min="15360" max="15361" width="21.625" style="184" customWidth="1"/>
    <col min="15362" max="15362" width="16.125" style="184" bestFit="1" customWidth="1"/>
    <col min="15363" max="15363" width="13.875" style="184" bestFit="1" customWidth="1"/>
    <col min="15364" max="15364" width="17.25" style="184" bestFit="1" customWidth="1"/>
    <col min="15365" max="15366" width="20.5" style="184" bestFit="1" customWidth="1"/>
    <col min="15367" max="15367" width="0" style="184" hidden="1" customWidth="1"/>
    <col min="15368" max="15368" width="18.375" style="184" bestFit="1" customWidth="1"/>
    <col min="15369" max="15370" width="0" style="184" hidden="1" customWidth="1"/>
    <col min="15371" max="15614" width="9" style="184"/>
    <col min="15615" max="15615" width="6.625" style="184" customWidth="1"/>
    <col min="15616" max="15617" width="21.625" style="184" customWidth="1"/>
    <col min="15618" max="15618" width="16.125" style="184" bestFit="1" customWidth="1"/>
    <col min="15619" max="15619" width="13.875" style="184" bestFit="1" customWidth="1"/>
    <col min="15620" max="15620" width="17.25" style="184" bestFit="1" customWidth="1"/>
    <col min="15621" max="15622" width="20.5" style="184" bestFit="1" customWidth="1"/>
    <col min="15623" max="15623" width="0" style="184" hidden="1" customWidth="1"/>
    <col min="15624" max="15624" width="18.375" style="184" bestFit="1" customWidth="1"/>
    <col min="15625" max="15626" width="0" style="184" hidden="1" customWidth="1"/>
    <col min="15627" max="15870" width="9" style="184"/>
    <col min="15871" max="15871" width="6.625" style="184" customWidth="1"/>
    <col min="15872" max="15873" width="21.625" style="184" customWidth="1"/>
    <col min="15874" max="15874" width="16.125" style="184" bestFit="1" customWidth="1"/>
    <col min="15875" max="15875" width="13.875" style="184" bestFit="1" customWidth="1"/>
    <col min="15876" max="15876" width="17.25" style="184" bestFit="1" customWidth="1"/>
    <col min="15877" max="15878" width="20.5" style="184" bestFit="1" customWidth="1"/>
    <col min="15879" max="15879" width="0" style="184" hidden="1" customWidth="1"/>
    <col min="15880" max="15880" width="18.375" style="184" bestFit="1" customWidth="1"/>
    <col min="15881" max="15882" width="0" style="184" hidden="1" customWidth="1"/>
    <col min="15883" max="16126" width="9" style="184"/>
    <col min="16127" max="16127" width="6.625" style="184" customWidth="1"/>
    <col min="16128" max="16129" width="21.625" style="184" customWidth="1"/>
    <col min="16130" max="16130" width="16.125" style="184" bestFit="1" customWidth="1"/>
    <col min="16131" max="16131" width="13.875" style="184" bestFit="1" customWidth="1"/>
    <col min="16132" max="16132" width="17.25" style="184" bestFit="1" customWidth="1"/>
    <col min="16133" max="16134" width="20.5" style="184" bestFit="1" customWidth="1"/>
    <col min="16135" max="16135" width="0" style="184" hidden="1" customWidth="1"/>
    <col min="16136" max="16136" width="18.375" style="184" bestFit="1" customWidth="1"/>
    <col min="16137" max="16138" width="0" style="184" hidden="1" customWidth="1"/>
    <col min="16139" max="16384" width="9" style="184"/>
  </cols>
  <sheetData>
    <row r="1" spans="1:5" ht="30" customHeight="1">
      <c r="A1" s="354" t="s">
        <v>810</v>
      </c>
      <c r="B1" s="355"/>
      <c r="C1" s="355"/>
      <c r="D1" s="355"/>
      <c r="E1" s="355"/>
    </row>
    <row r="2" spans="1:5" ht="30" customHeight="1">
      <c r="A2" s="356" t="s">
        <v>820</v>
      </c>
      <c r="B2" s="357"/>
      <c r="E2" s="276" t="s">
        <v>811</v>
      </c>
    </row>
    <row r="3" spans="1:5" ht="30" customHeight="1">
      <c r="A3" s="277" t="s">
        <v>812</v>
      </c>
      <c r="B3" s="277" t="s">
        <v>813</v>
      </c>
      <c r="C3" s="278" t="s">
        <v>821</v>
      </c>
      <c r="D3" s="278" t="s">
        <v>486</v>
      </c>
      <c r="E3" s="278" t="s">
        <v>814</v>
      </c>
    </row>
    <row r="4" spans="1:5" ht="30" customHeight="1">
      <c r="A4" s="277">
        <v>1</v>
      </c>
      <c r="B4" s="277" t="s">
        <v>815</v>
      </c>
      <c r="C4" s="279">
        <f>颛桥维修!J79+空气检测!E6+尾款!K7</f>
        <v>5910607.4000000004</v>
      </c>
      <c r="D4" s="279"/>
      <c r="E4" s="280">
        <f>C4-D4</f>
        <v>5910607.4000000004</v>
      </c>
    </row>
    <row r="5" spans="1:5" ht="30" customHeight="1">
      <c r="A5" s="277">
        <v>2</v>
      </c>
      <c r="B5" s="277" t="s">
        <v>816</v>
      </c>
      <c r="C5" s="279">
        <f>学前科!H40</f>
        <v>1603600</v>
      </c>
      <c r="D5" s="279"/>
      <c r="E5" s="280">
        <f t="shared" ref="E5:E9" si="0">C5-D5</f>
        <v>1603600</v>
      </c>
    </row>
    <row r="6" spans="1:5" ht="30" customHeight="1">
      <c r="A6" s="277">
        <v>3</v>
      </c>
      <c r="B6" s="277" t="s">
        <v>817</v>
      </c>
      <c r="C6" s="279">
        <f>普教一科!G24</f>
        <v>1543520</v>
      </c>
      <c r="D6" s="279"/>
      <c r="E6" s="280">
        <f t="shared" si="0"/>
        <v>1543520</v>
      </c>
    </row>
    <row r="7" spans="1:5" ht="30" customHeight="1">
      <c r="A7" s="277">
        <v>4</v>
      </c>
      <c r="B7" s="281" t="s">
        <v>818</v>
      </c>
      <c r="C7" s="279">
        <f>普教二科!H14</f>
        <v>2640000</v>
      </c>
      <c r="D7" s="279"/>
      <c r="E7" s="280">
        <f t="shared" si="0"/>
        <v>2640000</v>
      </c>
    </row>
    <row r="8" spans="1:5" ht="30" customHeight="1">
      <c r="A8" s="277">
        <v>5</v>
      </c>
      <c r="B8" s="281" t="s">
        <v>822</v>
      </c>
      <c r="C8" s="279">
        <f>考试中心!H5</f>
        <v>31340</v>
      </c>
      <c r="D8" s="279"/>
      <c r="E8" s="280">
        <f t="shared" si="0"/>
        <v>31340</v>
      </c>
    </row>
    <row r="9" spans="1:5" ht="30" customHeight="1">
      <c r="A9" s="277">
        <v>6</v>
      </c>
      <c r="B9" s="277" t="s">
        <v>819</v>
      </c>
      <c r="C9" s="279">
        <f>教育学院!F8</f>
        <v>160000</v>
      </c>
      <c r="D9" s="279"/>
      <c r="E9" s="280">
        <f t="shared" si="0"/>
        <v>160000</v>
      </c>
    </row>
    <row r="10" spans="1:5" ht="30" customHeight="1">
      <c r="A10" s="277"/>
      <c r="B10" s="277" t="s">
        <v>680</v>
      </c>
      <c r="C10" s="282">
        <f>SUM(C4:C9)</f>
        <v>11889067.4</v>
      </c>
      <c r="D10" s="282">
        <f>SUM(D4:D9)</f>
        <v>0</v>
      </c>
      <c r="E10" s="282">
        <f>SUM(E4:E9)</f>
        <v>11889067.4</v>
      </c>
    </row>
    <row r="11" spans="1:5" ht="30" customHeight="1"/>
    <row r="12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0" workbookViewId="0">
      <selection activeCell="H3" sqref="E3:H39"/>
    </sheetView>
  </sheetViews>
  <sheetFormatPr defaultRowHeight="13.5"/>
  <cols>
    <col min="1" max="1" width="5" style="184" customWidth="1"/>
    <col min="2" max="2" width="24.125" style="184" customWidth="1"/>
    <col min="3" max="3" width="15.125" style="184" customWidth="1"/>
    <col min="4" max="4" width="23.375" style="184" customWidth="1"/>
    <col min="5" max="5" width="28.5" style="184" customWidth="1"/>
    <col min="6" max="7" width="8.125" style="184" customWidth="1"/>
    <col min="8" max="8" width="10.125" style="184" customWidth="1"/>
    <col min="9" max="16384" width="9" style="184"/>
  </cols>
  <sheetData>
    <row r="1" spans="1:9" ht="22.5">
      <c r="A1" s="358" t="s">
        <v>579</v>
      </c>
      <c r="B1" s="359"/>
      <c r="C1" s="358"/>
      <c r="D1" s="358"/>
      <c r="E1" s="358"/>
      <c r="F1" s="358"/>
      <c r="G1" s="360"/>
      <c r="H1" s="358"/>
    </row>
    <row r="2" spans="1:9" ht="24.95" customHeight="1">
      <c r="A2" s="185" t="s">
        <v>0</v>
      </c>
      <c r="B2" s="186" t="s">
        <v>580</v>
      </c>
      <c r="C2" s="187" t="s">
        <v>179</v>
      </c>
      <c r="D2" s="187" t="s">
        <v>574</v>
      </c>
      <c r="E2" s="187" t="s">
        <v>575</v>
      </c>
      <c r="F2" s="186" t="s">
        <v>576</v>
      </c>
      <c r="G2" s="186" t="s">
        <v>577</v>
      </c>
      <c r="H2" s="186" t="s">
        <v>578</v>
      </c>
    </row>
    <row r="3" spans="1:9">
      <c r="A3" s="285">
        <v>1</v>
      </c>
      <c r="B3" s="286" t="s">
        <v>585</v>
      </c>
      <c r="C3" s="286" t="s">
        <v>581</v>
      </c>
      <c r="D3" s="286" t="s">
        <v>586</v>
      </c>
      <c r="E3" s="286" t="s">
        <v>587</v>
      </c>
      <c r="F3" s="288">
        <v>1</v>
      </c>
      <c r="G3" s="289">
        <v>87200</v>
      </c>
      <c r="H3" s="292">
        <v>87200</v>
      </c>
    </row>
    <row r="4" spans="1:9" ht="33.75">
      <c r="A4" s="285">
        <v>2</v>
      </c>
      <c r="B4" s="286" t="s">
        <v>588</v>
      </c>
      <c r="C4" s="287" t="s">
        <v>581</v>
      </c>
      <c r="D4" s="287" t="s">
        <v>589</v>
      </c>
      <c r="E4" s="287" t="s">
        <v>590</v>
      </c>
      <c r="F4" s="288">
        <v>1</v>
      </c>
      <c r="G4" s="289">
        <v>100000</v>
      </c>
      <c r="H4" s="289">
        <v>100000</v>
      </c>
    </row>
    <row r="5" spans="1:9">
      <c r="A5" s="285">
        <v>3</v>
      </c>
      <c r="B5" s="286" t="s">
        <v>591</v>
      </c>
      <c r="C5" s="287" t="s">
        <v>581</v>
      </c>
      <c r="D5" s="287" t="s">
        <v>592</v>
      </c>
      <c r="E5" s="287" t="s">
        <v>593</v>
      </c>
      <c r="F5" s="288">
        <v>1</v>
      </c>
      <c r="G5" s="289">
        <v>196400</v>
      </c>
      <c r="H5" s="289">
        <v>196400</v>
      </c>
    </row>
    <row r="6" spans="1:9">
      <c r="A6" s="285">
        <v>4</v>
      </c>
      <c r="B6" s="286" t="s">
        <v>591</v>
      </c>
      <c r="C6" s="287" t="s">
        <v>594</v>
      </c>
      <c r="D6" s="287" t="s">
        <v>595</v>
      </c>
      <c r="E6" s="287" t="s">
        <v>595</v>
      </c>
      <c r="F6" s="288">
        <v>1</v>
      </c>
      <c r="G6" s="289">
        <v>0</v>
      </c>
      <c r="H6" s="289">
        <v>0</v>
      </c>
      <c r="I6" s="284" t="s">
        <v>823</v>
      </c>
    </row>
    <row r="7" spans="1:9">
      <c r="A7" s="285">
        <v>5</v>
      </c>
      <c r="B7" s="286" t="s">
        <v>596</v>
      </c>
      <c r="C7" s="287" t="s">
        <v>581</v>
      </c>
      <c r="D7" s="287" t="s">
        <v>597</v>
      </c>
      <c r="E7" s="287" t="s">
        <v>598</v>
      </c>
      <c r="F7" s="288">
        <v>1</v>
      </c>
      <c r="G7" s="289">
        <v>200000</v>
      </c>
      <c r="H7" s="289">
        <v>200000</v>
      </c>
      <c r="I7" s="283"/>
    </row>
    <row r="8" spans="1:9" ht="33.75">
      <c r="A8" s="285">
        <v>6</v>
      </c>
      <c r="B8" s="293" t="s">
        <v>599</v>
      </c>
      <c r="C8" s="287" t="s">
        <v>581</v>
      </c>
      <c r="D8" s="287" t="s">
        <v>600</v>
      </c>
      <c r="E8" s="287" t="s">
        <v>601</v>
      </c>
      <c r="F8" s="288">
        <v>1</v>
      </c>
      <c r="G8" s="289">
        <v>200000</v>
      </c>
      <c r="H8" s="289">
        <v>200000</v>
      </c>
      <c r="I8" s="283"/>
    </row>
    <row r="9" spans="1:9">
      <c r="A9" s="367">
        <v>7</v>
      </c>
      <c r="B9" s="375" t="s">
        <v>602</v>
      </c>
      <c r="C9" s="378" t="s">
        <v>582</v>
      </c>
      <c r="D9" s="361" t="s">
        <v>824</v>
      </c>
      <c r="E9" s="296" t="s">
        <v>825</v>
      </c>
      <c r="F9" s="298">
        <v>100</v>
      </c>
      <c r="G9" s="299">
        <v>170</v>
      </c>
      <c r="H9" s="299">
        <v>17000</v>
      </c>
      <c r="I9" s="300"/>
    </row>
    <row r="10" spans="1:9">
      <c r="A10" s="368"/>
      <c r="B10" s="376"/>
      <c r="C10" s="371"/>
      <c r="D10" s="373"/>
      <c r="E10" s="296" t="s">
        <v>826</v>
      </c>
      <c r="F10" s="298">
        <v>300</v>
      </c>
      <c r="G10" s="299">
        <v>50</v>
      </c>
      <c r="H10" s="299">
        <v>15000</v>
      </c>
      <c r="I10" s="300"/>
    </row>
    <row r="11" spans="1:9">
      <c r="A11" s="368"/>
      <c r="B11" s="376"/>
      <c r="C11" s="371"/>
      <c r="D11" s="373"/>
      <c r="E11" s="296" t="s">
        <v>827</v>
      </c>
      <c r="F11" s="298" t="s">
        <v>828</v>
      </c>
      <c r="G11" s="299">
        <v>500</v>
      </c>
      <c r="H11" s="299">
        <v>18000</v>
      </c>
      <c r="I11" s="300"/>
    </row>
    <row r="12" spans="1:9" ht="22.5">
      <c r="A12" s="368"/>
      <c r="B12" s="376"/>
      <c r="C12" s="371"/>
      <c r="D12" s="373"/>
      <c r="E12" s="296" t="s">
        <v>829</v>
      </c>
      <c r="F12" s="298">
        <v>2</v>
      </c>
      <c r="G12" s="299">
        <v>3000</v>
      </c>
      <c r="H12" s="299">
        <v>6000</v>
      </c>
      <c r="I12" s="300"/>
    </row>
    <row r="13" spans="1:9">
      <c r="A13" s="368"/>
      <c r="B13" s="376"/>
      <c r="C13" s="371"/>
      <c r="D13" s="373"/>
      <c r="E13" s="296" t="s">
        <v>830</v>
      </c>
      <c r="F13" s="298">
        <v>600</v>
      </c>
      <c r="G13" s="299">
        <v>20</v>
      </c>
      <c r="H13" s="299">
        <v>12000</v>
      </c>
      <c r="I13" s="300"/>
    </row>
    <row r="14" spans="1:9" ht="22.5">
      <c r="A14" s="368"/>
      <c r="B14" s="376"/>
      <c r="C14" s="371"/>
      <c r="D14" s="373"/>
      <c r="E14" s="296" t="s">
        <v>831</v>
      </c>
      <c r="F14" s="298">
        <v>100</v>
      </c>
      <c r="G14" s="299">
        <v>180</v>
      </c>
      <c r="H14" s="299">
        <v>18000</v>
      </c>
      <c r="I14" s="300"/>
    </row>
    <row r="15" spans="1:9">
      <c r="A15" s="368"/>
      <c r="B15" s="376"/>
      <c r="C15" s="371"/>
      <c r="D15" s="373"/>
      <c r="E15" s="301" t="s">
        <v>832</v>
      </c>
      <c r="F15" s="298">
        <v>100</v>
      </c>
      <c r="G15" s="299">
        <v>20</v>
      </c>
      <c r="H15" s="299">
        <v>2000</v>
      </c>
      <c r="I15" s="300"/>
    </row>
    <row r="16" spans="1:9">
      <c r="A16" s="368">
        <v>7</v>
      </c>
      <c r="B16" s="376"/>
      <c r="C16" s="371"/>
      <c r="D16" s="374"/>
      <c r="E16" s="301" t="s">
        <v>833</v>
      </c>
      <c r="F16" s="298">
        <v>100</v>
      </c>
      <c r="G16" s="299">
        <v>20</v>
      </c>
      <c r="H16" s="299">
        <v>2000</v>
      </c>
      <c r="I16" s="300"/>
    </row>
    <row r="17" spans="1:9">
      <c r="A17" s="368"/>
      <c r="B17" s="376"/>
      <c r="C17" s="371"/>
      <c r="D17" s="361" t="s">
        <v>834</v>
      </c>
      <c r="E17" s="301" t="s">
        <v>835</v>
      </c>
      <c r="F17" s="298">
        <v>200</v>
      </c>
      <c r="G17" s="299">
        <v>50</v>
      </c>
      <c r="H17" s="299">
        <v>10000</v>
      </c>
      <c r="I17" s="295"/>
    </row>
    <row r="18" spans="1:9">
      <c r="A18" s="368"/>
      <c r="B18" s="376"/>
      <c r="C18" s="371"/>
      <c r="D18" s="362"/>
      <c r="E18" s="301" t="s">
        <v>836</v>
      </c>
      <c r="F18" s="298">
        <v>200</v>
      </c>
      <c r="G18" s="299">
        <v>175</v>
      </c>
      <c r="H18" s="299">
        <v>35000</v>
      </c>
      <c r="I18" s="295"/>
    </row>
    <row r="19" spans="1:9">
      <c r="A19" s="368"/>
      <c r="B19" s="376"/>
      <c r="C19" s="371"/>
      <c r="D19" s="362"/>
      <c r="E19" s="301" t="s">
        <v>837</v>
      </c>
      <c r="F19" s="298">
        <v>100</v>
      </c>
      <c r="G19" s="299">
        <v>50</v>
      </c>
      <c r="H19" s="299">
        <v>5000</v>
      </c>
      <c r="I19" s="295"/>
    </row>
    <row r="20" spans="1:9">
      <c r="A20" s="368"/>
      <c r="B20" s="376"/>
      <c r="C20" s="371"/>
      <c r="D20" s="362"/>
      <c r="E20" s="301" t="s">
        <v>838</v>
      </c>
      <c r="F20" s="298">
        <v>4</v>
      </c>
      <c r="G20" s="299">
        <v>2000</v>
      </c>
      <c r="H20" s="299">
        <v>8000</v>
      </c>
      <c r="I20" s="295"/>
    </row>
    <row r="21" spans="1:9">
      <c r="A21" s="368"/>
      <c r="B21" s="376"/>
      <c r="C21" s="371"/>
      <c r="D21" s="363"/>
      <c r="E21" s="301" t="s">
        <v>839</v>
      </c>
      <c r="F21" s="298">
        <v>4</v>
      </c>
      <c r="G21" s="299">
        <v>3000</v>
      </c>
      <c r="H21" s="299">
        <v>12000</v>
      </c>
      <c r="I21" s="295"/>
    </row>
    <row r="22" spans="1:9">
      <c r="A22" s="368"/>
      <c r="B22" s="376"/>
      <c r="C22" s="371"/>
      <c r="D22" s="364" t="s">
        <v>840</v>
      </c>
      <c r="E22" s="301" t="s">
        <v>841</v>
      </c>
      <c r="F22" s="298" t="s">
        <v>842</v>
      </c>
      <c r="G22" s="299">
        <v>1500</v>
      </c>
      <c r="H22" s="302">
        <v>50000</v>
      </c>
      <c r="I22" s="295"/>
    </row>
    <row r="23" spans="1:9">
      <c r="A23" s="368"/>
      <c r="B23" s="376"/>
      <c r="C23" s="371"/>
      <c r="D23" s="365"/>
      <c r="E23" s="301" t="s">
        <v>843</v>
      </c>
      <c r="F23" s="298">
        <v>30</v>
      </c>
      <c r="G23" s="299">
        <v>700</v>
      </c>
      <c r="H23" s="302">
        <v>21000</v>
      </c>
      <c r="I23" s="295"/>
    </row>
    <row r="24" spans="1:9" ht="22.5">
      <c r="A24" s="368"/>
      <c r="B24" s="376"/>
      <c r="C24" s="371"/>
      <c r="D24" s="366"/>
      <c r="E24" s="301" t="s">
        <v>844</v>
      </c>
      <c r="F24" s="298"/>
      <c r="G24" s="299"/>
      <c r="H24" s="302">
        <v>9000</v>
      </c>
      <c r="I24" s="295"/>
    </row>
    <row r="25" spans="1:9">
      <c r="A25" s="368"/>
      <c r="B25" s="376"/>
      <c r="C25" s="371"/>
      <c r="D25" s="364" t="s">
        <v>845</v>
      </c>
      <c r="E25" s="301" t="s">
        <v>846</v>
      </c>
      <c r="F25" s="298" t="s">
        <v>847</v>
      </c>
      <c r="G25" s="299">
        <v>400</v>
      </c>
      <c r="H25" s="299">
        <v>10000</v>
      </c>
      <c r="I25" s="300"/>
    </row>
    <row r="26" spans="1:9">
      <c r="A26" s="368"/>
      <c r="B26" s="376"/>
      <c r="C26" s="371"/>
      <c r="D26" s="365"/>
      <c r="E26" s="301" t="s">
        <v>848</v>
      </c>
      <c r="F26" s="298" t="s">
        <v>849</v>
      </c>
      <c r="G26" s="303" t="s">
        <v>850</v>
      </c>
      <c r="H26" s="299">
        <v>40000</v>
      </c>
      <c r="I26" s="300"/>
    </row>
    <row r="27" spans="1:9" ht="22.5">
      <c r="A27" s="368"/>
      <c r="B27" s="376"/>
      <c r="C27" s="371"/>
      <c r="D27" s="365"/>
      <c r="E27" s="301" t="s">
        <v>851</v>
      </c>
      <c r="F27" s="304">
        <v>150</v>
      </c>
      <c r="G27" s="305">
        <v>20</v>
      </c>
      <c r="H27" s="305">
        <v>3000</v>
      </c>
      <c r="I27" s="300"/>
    </row>
    <row r="28" spans="1:9">
      <c r="A28" s="368"/>
      <c r="B28" s="376"/>
      <c r="C28" s="371"/>
      <c r="D28" s="365"/>
      <c r="E28" s="306" t="s">
        <v>852</v>
      </c>
      <c r="F28" s="298" t="s">
        <v>853</v>
      </c>
      <c r="G28" s="299">
        <v>1000</v>
      </c>
      <c r="H28" s="299">
        <v>6000</v>
      </c>
      <c r="I28" s="300"/>
    </row>
    <row r="29" spans="1:9">
      <c r="A29" s="368"/>
      <c r="B29" s="376"/>
      <c r="C29" s="371"/>
      <c r="D29" s="365"/>
      <c r="E29" s="306" t="s">
        <v>854</v>
      </c>
      <c r="F29" s="298" t="s">
        <v>855</v>
      </c>
      <c r="G29" s="299">
        <v>3000</v>
      </c>
      <c r="H29" s="299">
        <v>6000</v>
      </c>
      <c r="I29" s="300"/>
    </row>
    <row r="30" spans="1:9">
      <c r="A30" s="368"/>
      <c r="B30" s="376"/>
      <c r="C30" s="371"/>
      <c r="D30" s="365"/>
      <c r="E30" s="306" t="s">
        <v>856</v>
      </c>
      <c r="F30" s="298">
        <v>300</v>
      </c>
      <c r="G30" s="299">
        <v>50</v>
      </c>
      <c r="H30" s="299">
        <v>15000</v>
      </c>
      <c r="I30" s="300"/>
    </row>
    <row r="31" spans="1:9">
      <c r="A31" s="368"/>
      <c r="B31" s="376"/>
      <c r="C31" s="371"/>
      <c r="D31" s="366"/>
      <c r="E31" s="307" t="s">
        <v>857</v>
      </c>
      <c r="F31" s="298">
        <v>20</v>
      </c>
      <c r="G31" s="299">
        <v>500</v>
      </c>
      <c r="H31" s="299">
        <v>10000</v>
      </c>
      <c r="I31" s="300"/>
    </row>
    <row r="32" spans="1:9">
      <c r="A32" s="368"/>
      <c r="B32" s="376"/>
      <c r="C32" s="371"/>
      <c r="D32" s="370" t="s">
        <v>858</v>
      </c>
      <c r="E32" s="297" t="s">
        <v>859</v>
      </c>
      <c r="F32" s="298">
        <v>10</v>
      </c>
      <c r="G32" s="299">
        <v>1000</v>
      </c>
      <c r="H32" s="299">
        <v>10000</v>
      </c>
      <c r="I32" s="308"/>
    </row>
    <row r="33" spans="1:9">
      <c r="A33" s="368"/>
      <c r="B33" s="376"/>
      <c r="C33" s="371"/>
      <c r="D33" s="371"/>
      <c r="E33" s="297" t="s">
        <v>860</v>
      </c>
      <c r="F33" s="298">
        <v>30</v>
      </c>
      <c r="G33" s="299">
        <v>1000</v>
      </c>
      <c r="H33" s="299">
        <v>30000</v>
      </c>
      <c r="I33" s="308"/>
    </row>
    <row r="34" spans="1:9">
      <c r="A34" s="368"/>
      <c r="B34" s="376"/>
      <c r="C34" s="371"/>
      <c r="D34" s="371"/>
      <c r="E34" s="297" t="s">
        <v>861</v>
      </c>
      <c r="F34" s="298">
        <v>1</v>
      </c>
      <c r="G34" s="299">
        <v>30000</v>
      </c>
      <c r="H34" s="299">
        <v>30000</v>
      </c>
      <c r="I34" s="308"/>
    </row>
    <row r="35" spans="1:9">
      <c r="A35" s="369"/>
      <c r="B35" s="377"/>
      <c r="C35" s="372"/>
      <c r="D35" s="372"/>
      <c r="E35" s="297" t="s">
        <v>862</v>
      </c>
      <c r="F35" s="303" t="s">
        <v>863</v>
      </c>
      <c r="G35" s="299">
        <v>500</v>
      </c>
      <c r="H35" s="299">
        <v>20000</v>
      </c>
      <c r="I35" s="295"/>
    </row>
    <row r="36" spans="1:9" ht="22.5">
      <c r="A36" s="291">
        <v>8</v>
      </c>
      <c r="B36" s="309" t="s">
        <v>603</v>
      </c>
      <c r="C36" s="310" t="s">
        <v>584</v>
      </c>
      <c r="D36" s="310" t="s">
        <v>584</v>
      </c>
      <c r="E36" s="310" t="s">
        <v>584</v>
      </c>
      <c r="F36" s="311" t="s">
        <v>182</v>
      </c>
      <c r="G36" s="312" t="s">
        <v>583</v>
      </c>
      <c r="H36" s="312">
        <v>100000</v>
      </c>
      <c r="I36" s="294"/>
    </row>
    <row r="37" spans="1:9" ht="22.5">
      <c r="A37" s="291">
        <v>9</v>
      </c>
      <c r="B37" s="309" t="s">
        <v>604</v>
      </c>
      <c r="C37" s="310" t="s">
        <v>584</v>
      </c>
      <c r="D37" s="310" t="s">
        <v>584</v>
      </c>
      <c r="E37" s="310" t="s">
        <v>584</v>
      </c>
      <c r="F37" s="311" t="s">
        <v>182</v>
      </c>
      <c r="G37" s="312" t="s">
        <v>583</v>
      </c>
      <c r="H37" s="312">
        <v>100000</v>
      </c>
      <c r="I37" s="294"/>
    </row>
    <row r="38" spans="1:9" ht="22.5">
      <c r="A38" s="291">
        <v>10</v>
      </c>
      <c r="B38" s="309" t="s">
        <v>605</v>
      </c>
      <c r="C38" s="310" t="s">
        <v>584</v>
      </c>
      <c r="D38" s="310" t="s">
        <v>584</v>
      </c>
      <c r="E38" s="310" t="s">
        <v>584</v>
      </c>
      <c r="F38" s="311" t="s">
        <v>182</v>
      </c>
      <c r="G38" s="312" t="s">
        <v>583</v>
      </c>
      <c r="H38" s="312">
        <v>100000</v>
      </c>
      <c r="I38" s="294"/>
    </row>
    <row r="39" spans="1:9" ht="22.5">
      <c r="A39" s="291">
        <v>11</v>
      </c>
      <c r="B39" s="309" t="s">
        <v>606</v>
      </c>
      <c r="C39" s="310" t="s">
        <v>584</v>
      </c>
      <c r="D39" s="310" t="s">
        <v>584</v>
      </c>
      <c r="E39" s="310" t="s">
        <v>584</v>
      </c>
      <c r="F39" s="311" t="s">
        <v>182</v>
      </c>
      <c r="G39" s="312" t="s">
        <v>583</v>
      </c>
      <c r="H39" s="312">
        <v>100000</v>
      </c>
      <c r="I39" s="294"/>
    </row>
    <row r="40" spans="1:9">
      <c r="A40" s="313"/>
      <c r="B40" s="314" t="s">
        <v>607</v>
      </c>
      <c r="C40" s="290"/>
      <c r="D40" s="290"/>
      <c r="E40" s="290"/>
      <c r="F40" s="314"/>
      <c r="G40" s="290"/>
      <c r="H40" s="290">
        <v>1603600</v>
      </c>
      <c r="I40" s="294"/>
    </row>
  </sheetData>
  <mergeCells count="9">
    <mergeCell ref="A1:H1"/>
    <mergeCell ref="D17:D21"/>
    <mergeCell ref="D22:D24"/>
    <mergeCell ref="A9:A35"/>
    <mergeCell ref="D25:D31"/>
    <mergeCell ref="D32:D35"/>
    <mergeCell ref="D9:D16"/>
    <mergeCell ref="B9:B35"/>
    <mergeCell ref="C9:C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H3" sqref="E3:H39"/>
    </sheetView>
  </sheetViews>
  <sheetFormatPr defaultRowHeight="13.5"/>
  <cols>
    <col min="1" max="1" width="6.5" style="184" customWidth="1"/>
    <col min="2" max="2" width="18.625" style="184" customWidth="1"/>
    <col min="3" max="3" width="24.125" style="184" customWidth="1"/>
    <col min="4" max="4" width="36.5" style="184" customWidth="1"/>
    <col min="5" max="5" width="6.875" style="184" customWidth="1"/>
    <col min="6" max="6" width="9.375" style="184" customWidth="1"/>
    <col min="7" max="7" width="10.375" style="184" customWidth="1"/>
    <col min="8" max="10" width="9" style="184"/>
    <col min="11" max="11" width="14.625" style="184" bestFit="1" customWidth="1"/>
    <col min="12" max="16384" width="9" style="184"/>
  </cols>
  <sheetData>
    <row r="1" spans="1:9" ht="20.25">
      <c r="A1" s="188"/>
      <c r="B1" s="379" t="s">
        <v>608</v>
      </c>
      <c r="C1" s="379"/>
      <c r="D1" s="379"/>
      <c r="E1" s="379"/>
      <c r="F1" s="379"/>
      <c r="G1" s="379"/>
      <c r="H1" s="188"/>
    </row>
    <row r="2" spans="1:9" s="273" customFormat="1" ht="30" customHeight="1">
      <c r="A2" s="271" t="s">
        <v>0</v>
      </c>
      <c r="B2" s="271" t="s">
        <v>609</v>
      </c>
      <c r="C2" s="271" t="s">
        <v>574</v>
      </c>
      <c r="D2" s="271" t="s">
        <v>575</v>
      </c>
      <c r="E2" s="271" t="s">
        <v>576</v>
      </c>
      <c r="F2" s="271" t="s">
        <v>577</v>
      </c>
      <c r="G2" s="271" t="s">
        <v>578</v>
      </c>
      <c r="H2" s="272" t="s">
        <v>572</v>
      </c>
      <c r="I2" s="272" t="s">
        <v>809</v>
      </c>
    </row>
    <row r="3" spans="1:9" ht="20.100000000000001" customHeight="1">
      <c r="A3" s="191">
        <v>1</v>
      </c>
      <c r="B3" s="192" t="s">
        <v>626</v>
      </c>
      <c r="C3" s="193" t="s">
        <v>615</v>
      </c>
      <c r="D3" s="193" t="s">
        <v>616</v>
      </c>
      <c r="E3" s="191">
        <v>1</v>
      </c>
      <c r="F3" s="191">
        <v>80000</v>
      </c>
      <c r="G3" s="191">
        <v>80000</v>
      </c>
      <c r="H3" s="194"/>
    </row>
    <row r="4" spans="1:9" ht="20.100000000000001" customHeight="1">
      <c r="A4" s="191">
        <v>2</v>
      </c>
      <c r="B4" s="192" t="s">
        <v>626</v>
      </c>
      <c r="C4" s="193" t="s">
        <v>610</v>
      </c>
      <c r="D4" s="193" t="s">
        <v>611</v>
      </c>
      <c r="E4" s="191">
        <v>1</v>
      </c>
      <c r="F4" s="191">
        <v>50000</v>
      </c>
      <c r="G4" s="191">
        <v>50000</v>
      </c>
      <c r="H4" s="194"/>
    </row>
    <row r="5" spans="1:9" ht="20.100000000000001" customHeight="1">
      <c r="A5" s="191">
        <v>3</v>
      </c>
      <c r="B5" s="192" t="s">
        <v>627</v>
      </c>
      <c r="C5" s="193" t="s">
        <v>610</v>
      </c>
      <c r="D5" s="193" t="s">
        <v>611</v>
      </c>
      <c r="E5" s="191">
        <v>1</v>
      </c>
      <c r="F5" s="191">
        <v>50000</v>
      </c>
      <c r="G5" s="191">
        <v>50000</v>
      </c>
      <c r="H5" s="194"/>
    </row>
    <row r="6" spans="1:9" ht="20.100000000000001" customHeight="1">
      <c r="A6" s="195">
        <v>4</v>
      </c>
      <c r="B6" s="196" t="s">
        <v>627</v>
      </c>
      <c r="C6" s="198" t="s">
        <v>625</v>
      </c>
      <c r="D6" s="198" t="s">
        <v>628</v>
      </c>
      <c r="E6" s="197">
        <v>1</v>
      </c>
      <c r="F6" s="197">
        <v>20000</v>
      </c>
      <c r="G6" s="197">
        <v>20000</v>
      </c>
      <c r="H6" s="380" t="s">
        <v>618</v>
      </c>
    </row>
    <row r="7" spans="1:9" ht="20.100000000000001" customHeight="1">
      <c r="A7" s="195">
        <v>5</v>
      </c>
      <c r="B7" s="196" t="s">
        <v>627</v>
      </c>
      <c r="C7" s="198" t="s">
        <v>629</v>
      </c>
      <c r="D7" s="199" t="s">
        <v>724</v>
      </c>
      <c r="E7" s="197">
        <v>1</v>
      </c>
      <c r="F7" s="197">
        <v>50000</v>
      </c>
      <c r="G7" s="197">
        <v>50000</v>
      </c>
      <c r="H7" s="381"/>
    </row>
    <row r="8" spans="1:9" ht="20.100000000000001" customHeight="1">
      <c r="A8" s="191">
        <v>6</v>
      </c>
      <c r="B8" s="192" t="s">
        <v>627</v>
      </c>
      <c r="C8" s="193" t="s">
        <v>615</v>
      </c>
      <c r="D8" s="193" t="s">
        <v>616</v>
      </c>
      <c r="E8" s="191">
        <v>1</v>
      </c>
      <c r="F8" s="191">
        <v>80000</v>
      </c>
      <c r="G8" s="191">
        <v>80000</v>
      </c>
      <c r="H8" s="194"/>
    </row>
    <row r="9" spans="1:9" ht="20.100000000000001" customHeight="1">
      <c r="A9" s="191">
        <v>7</v>
      </c>
      <c r="B9" s="192" t="s">
        <v>630</v>
      </c>
      <c r="C9" s="193" t="s">
        <v>610</v>
      </c>
      <c r="D9" s="193" t="s">
        <v>611</v>
      </c>
      <c r="E9" s="191">
        <v>1</v>
      </c>
      <c r="F9" s="191">
        <v>50000</v>
      </c>
      <c r="G9" s="191">
        <v>50000</v>
      </c>
      <c r="H9" s="194" t="s">
        <v>620</v>
      </c>
    </row>
    <row r="10" spans="1:9" ht="20.100000000000001" customHeight="1">
      <c r="A10" s="195">
        <v>8</v>
      </c>
      <c r="B10" s="196" t="s">
        <v>630</v>
      </c>
      <c r="C10" s="198" t="s">
        <v>631</v>
      </c>
      <c r="D10" s="199" t="s">
        <v>725</v>
      </c>
      <c r="E10" s="197">
        <v>1</v>
      </c>
      <c r="F10" s="197">
        <v>30000</v>
      </c>
      <c r="G10" s="197">
        <v>30000</v>
      </c>
      <c r="H10" s="190" t="s">
        <v>618</v>
      </c>
    </row>
    <row r="11" spans="1:9" ht="20.100000000000001" customHeight="1">
      <c r="A11" s="195">
        <v>9</v>
      </c>
      <c r="B11" s="196" t="s">
        <v>632</v>
      </c>
      <c r="C11" s="198" t="s">
        <v>633</v>
      </c>
      <c r="D11" s="199" t="s">
        <v>726</v>
      </c>
      <c r="E11" s="197">
        <v>1</v>
      </c>
      <c r="F11" s="197">
        <v>40000</v>
      </c>
      <c r="G11" s="197">
        <v>40000</v>
      </c>
      <c r="H11" s="190" t="s">
        <v>619</v>
      </c>
    </row>
    <row r="12" spans="1:9" ht="20.100000000000001" customHeight="1">
      <c r="A12" s="191">
        <v>10</v>
      </c>
      <c r="B12" s="192" t="s">
        <v>634</v>
      </c>
      <c r="C12" s="193" t="s">
        <v>621</v>
      </c>
      <c r="D12" s="193" t="s">
        <v>622</v>
      </c>
      <c r="E12" s="191">
        <v>1</v>
      </c>
      <c r="F12" s="191">
        <v>106560</v>
      </c>
      <c r="G12" s="191">
        <v>106560</v>
      </c>
      <c r="H12" s="194"/>
    </row>
    <row r="13" spans="1:9" ht="20.100000000000001" customHeight="1">
      <c r="A13" s="195">
        <v>11</v>
      </c>
      <c r="B13" s="196" t="s">
        <v>634</v>
      </c>
      <c r="C13" s="198" t="s">
        <v>612</v>
      </c>
      <c r="D13" s="198" t="s">
        <v>613</v>
      </c>
      <c r="E13" s="197">
        <v>1</v>
      </c>
      <c r="F13" s="197">
        <v>70000</v>
      </c>
      <c r="G13" s="197">
        <v>70000</v>
      </c>
      <c r="H13" s="190" t="s">
        <v>614</v>
      </c>
    </row>
    <row r="14" spans="1:9" ht="20.100000000000001" customHeight="1">
      <c r="A14" s="191">
        <v>12</v>
      </c>
      <c r="B14" s="192" t="s">
        <v>635</v>
      </c>
      <c r="C14" s="193" t="s">
        <v>621</v>
      </c>
      <c r="D14" s="193" t="s">
        <v>622</v>
      </c>
      <c r="E14" s="191">
        <v>1</v>
      </c>
      <c r="F14" s="191">
        <v>76960</v>
      </c>
      <c r="G14" s="191">
        <v>76960</v>
      </c>
      <c r="H14" s="194"/>
    </row>
    <row r="15" spans="1:9" ht="20.100000000000001" customHeight="1">
      <c r="A15" s="191">
        <v>13</v>
      </c>
      <c r="B15" s="192" t="s">
        <v>635</v>
      </c>
      <c r="C15" s="193" t="s">
        <v>610</v>
      </c>
      <c r="D15" s="193" t="s">
        <v>611</v>
      </c>
      <c r="E15" s="191">
        <v>1</v>
      </c>
      <c r="F15" s="191">
        <v>50000</v>
      </c>
      <c r="G15" s="191">
        <v>50000</v>
      </c>
      <c r="H15" s="194" t="s">
        <v>620</v>
      </c>
    </row>
    <row r="16" spans="1:9" ht="20.100000000000001" customHeight="1">
      <c r="A16" s="195">
        <v>14</v>
      </c>
      <c r="B16" s="196" t="s">
        <v>635</v>
      </c>
      <c r="C16" s="198" t="s">
        <v>636</v>
      </c>
      <c r="D16" s="198" t="s">
        <v>637</v>
      </c>
      <c r="E16" s="197">
        <v>1</v>
      </c>
      <c r="F16" s="197">
        <v>100000</v>
      </c>
      <c r="G16" s="197">
        <v>100000</v>
      </c>
      <c r="H16" s="190" t="s">
        <v>624</v>
      </c>
    </row>
    <row r="17" spans="1:8" ht="20.100000000000001" customHeight="1">
      <c r="A17" s="191">
        <v>15</v>
      </c>
      <c r="B17" s="192" t="s">
        <v>638</v>
      </c>
      <c r="C17" s="193" t="s">
        <v>615</v>
      </c>
      <c r="D17" s="193" t="s">
        <v>616</v>
      </c>
      <c r="E17" s="191">
        <v>1</v>
      </c>
      <c r="F17" s="191">
        <v>80000</v>
      </c>
      <c r="G17" s="191">
        <v>80000</v>
      </c>
      <c r="H17" s="194"/>
    </row>
    <row r="18" spans="1:8" ht="20.100000000000001" customHeight="1">
      <c r="A18" s="191">
        <v>16</v>
      </c>
      <c r="B18" s="192" t="s">
        <v>638</v>
      </c>
      <c r="C18" s="193" t="s">
        <v>617</v>
      </c>
      <c r="D18" s="193" t="s">
        <v>623</v>
      </c>
      <c r="E18" s="191">
        <v>1</v>
      </c>
      <c r="F18" s="191">
        <v>70000</v>
      </c>
      <c r="G18" s="191">
        <v>70000</v>
      </c>
      <c r="H18" s="194"/>
    </row>
    <row r="19" spans="1:8" ht="20.100000000000001" customHeight="1">
      <c r="A19" s="195">
        <v>17</v>
      </c>
      <c r="B19" s="196" t="s">
        <v>638</v>
      </c>
      <c r="C19" s="198" t="s">
        <v>639</v>
      </c>
      <c r="D19" s="199" t="s">
        <v>727</v>
      </c>
      <c r="E19" s="197">
        <v>1</v>
      </c>
      <c r="F19" s="197">
        <v>80000</v>
      </c>
      <c r="G19" s="197">
        <v>80000</v>
      </c>
      <c r="H19" s="190" t="s">
        <v>624</v>
      </c>
    </row>
    <row r="20" spans="1:8" ht="20.100000000000001" customHeight="1">
      <c r="A20" s="195">
        <v>18</v>
      </c>
      <c r="B20" s="196" t="s">
        <v>638</v>
      </c>
      <c r="C20" s="199" t="s">
        <v>728</v>
      </c>
      <c r="D20" s="199" t="s">
        <v>729</v>
      </c>
      <c r="E20" s="197">
        <v>1</v>
      </c>
      <c r="F20" s="197">
        <v>80000</v>
      </c>
      <c r="G20" s="197">
        <v>80000</v>
      </c>
      <c r="H20" s="190" t="s">
        <v>614</v>
      </c>
    </row>
    <row r="21" spans="1:8" ht="20.100000000000001" customHeight="1">
      <c r="A21" s="195">
        <v>19</v>
      </c>
      <c r="B21" s="196" t="s">
        <v>602</v>
      </c>
      <c r="C21" s="198" t="s">
        <v>640</v>
      </c>
      <c r="D21" s="199" t="s">
        <v>730</v>
      </c>
      <c r="E21" s="197">
        <v>1</v>
      </c>
      <c r="F21" s="197">
        <v>180000</v>
      </c>
      <c r="G21" s="197">
        <v>180000</v>
      </c>
      <c r="H21" s="188"/>
    </row>
    <row r="22" spans="1:8" ht="20.100000000000001" customHeight="1">
      <c r="A22" s="195">
        <v>20</v>
      </c>
      <c r="B22" s="196" t="s">
        <v>602</v>
      </c>
      <c r="C22" s="199" t="s">
        <v>731</v>
      </c>
      <c r="D22" s="199" t="s">
        <v>732</v>
      </c>
      <c r="E22" s="197">
        <v>1</v>
      </c>
      <c r="F22" s="197">
        <v>160000</v>
      </c>
      <c r="G22" s="197">
        <v>160000</v>
      </c>
      <c r="H22" s="188"/>
    </row>
    <row r="23" spans="1:8" ht="20.100000000000001" customHeight="1">
      <c r="A23" s="195">
        <v>21</v>
      </c>
      <c r="B23" s="196" t="s">
        <v>602</v>
      </c>
      <c r="C23" s="198" t="s">
        <v>641</v>
      </c>
      <c r="D23" s="198" t="s">
        <v>642</v>
      </c>
      <c r="E23" s="197">
        <v>1</v>
      </c>
      <c r="F23" s="197">
        <v>40000</v>
      </c>
      <c r="G23" s="197">
        <v>40000</v>
      </c>
      <c r="H23" s="188"/>
    </row>
    <row r="24" spans="1:8" ht="20.100000000000001" customHeight="1">
      <c r="A24" s="189"/>
      <c r="B24" s="189" t="s">
        <v>607</v>
      </c>
      <c r="C24" s="200"/>
      <c r="D24" s="200"/>
      <c r="E24" s="201"/>
      <c r="F24" s="201"/>
      <c r="G24" s="189">
        <f>SUM(G3:G23)</f>
        <v>1543520</v>
      </c>
    </row>
    <row r="25" spans="1:8" ht="30" customHeight="1"/>
  </sheetData>
  <autoFilter ref="A2:K24"/>
  <mergeCells count="2">
    <mergeCell ref="B1:G1"/>
    <mergeCell ref="H6:H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3" sqref="E3:H39"/>
    </sheetView>
  </sheetViews>
  <sheetFormatPr defaultRowHeight="13.5"/>
  <cols>
    <col min="1" max="1" width="5.25" style="184" customWidth="1"/>
    <col min="2" max="2" width="21.75" style="184" customWidth="1"/>
    <col min="3" max="3" width="28.375" style="184" customWidth="1"/>
    <col min="4" max="4" width="27.625" style="184" customWidth="1"/>
    <col min="5" max="5" width="32.5" style="184" customWidth="1"/>
    <col min="6" max="6" width="9" style="204"/>
    <col min="7" max="8" width="9" style="184"/>
    <col min="9" max="9" width="9" style="202"/>
    <col min="10" max="16384" width="9" style="184"/>
  </cols>
  <sheetData>
    <row r="1" spans="1:9" ht="18.75">
      <c r="A1" s="382" t="s">
        <v>643</v>
      </c>
      <c r="B1" s="383"/>
      <c r="C1" s="383"/>
      <c r="D1" s="383"/>
      <c r="E1" s="383"/>
      <c r="F1" s="383"/>
      <c r="G1" s="383"/>
      <c r="H1" s="383"/>
    </row>
    <row r="2" spans="1:9" ht="24.95" customHeight="1">
      <c r="A2" s="203" t="s">
        <v>0</v>
      </c>
      <c r="B2" s="203" t="s">
        <v>580</v>
      </c>
      <c r="C2" s="203" t="s">
        <v>179</v>
      </c>
      <c r="D2" s="203" t="s">
        <v>574</v>
      </c>
      <c r="E2" s="203" t="s">
        <v>575</v>
      </c>
      <c r="F2" s="203" t="s">
        <v>576</v>
      </c>
      <c r="G2" s="203" t="s">
        <v>577</v>
      </c>
      <c r="H2" s="203" t="s">
        <v>578</v>
      </c>
    </row>
    <row r="3" spans="1:9">
      <c r="A3" s="331">
        <v>1</v>
      </c>
      <c r="B3" s="334" t="s">
        <v>630</v>
      </c>
      <c r="C3" s="334" t="s">
        <v>646</v>
      </c>
      <c r="D3" s="325" t="s">
        <v>648</v>
      </c>
      <c r="E3" s="325" t="s">
        <v>649</v>
      </c>
      <c r="F3" s="331">
        <v>1</v>
      </c>
      <c r="G3" s="332">
        <v>100000</v>
      </c>
      <c r="H3" s="332">
        <v>100000</v>
      </c>
      <c r="I3" s="315" t="s">
        <v>864</v>
      </c>
    </row>
    <row r="4" spans="1:9">
      <c r="A4" s="331">
        <v>2</v>
      </c>
      <c r="B4" s="334" t="s">
        <v>627</v>
      </c>
      <c r="C4" s="334" t="s">
        <v>646</v>
      </c>
      <c r="D4" s="325" t="s">
        <v>648</v>
      </c>
      <c r="E4" s="325" t="s">
        <v>649</v>
      </c>
      <c r="F4" s="331">
        <v>1</v>
      </c>
      <c r="G4" s="332">
        <v>150000</v>
      </c>
      <c r="H4" s="332">
        <v>150000</v>
      </c>
      <c r="I4" s="315" t="s">
        <v>864</v>
      </c>
    </row>
    <row r="5" spans="1:9">
      <c r="A5" s="330">
        <v>3</v>
      </c>
      <c r="B5" s="336" t="s">
        <v>650</v>
      </c>
      <c r="C5" s="336" t="s">
        <v>647</v>
      </c>
      <c r="D5" s="335" t="s">
        <v>651</v>
      </c>
      <c r="E5" s="335" t="s">
        <v>652</v>
      </c>
      <c r="F5" s="330">
        <v>1</v>
      </c>
      <c r="G5" s="326">
        <v>1000000</v>
      </c>
      <c r="H5" s="326">
        <v>1000000</v>
      </c>
      <c r="I5" s="315" t="s">
        <v>865</v>
      </c>
    </row>
    <row r="6" spans="1:9">
      <c r="A6" s="331">
        <v>4</v>
      </c>
      <c r="B6" s="334" t="s">
        <v>104</v>
      </c>
      <c r="C6" s="334" t="s">
        <v>647</v>
      </c>
      <c r="D6" s="325" t="s">
        <v>653</v>
      </c>
      <c r="E6" s="325" t="s">
        <v>653</v>
      </c>
      <c r="F6" s="331">
        <v>1</v>
      </c>
      <c r="G6" s="332">
        <v>600000</v>
      </c>
      <c r="H6" s="332">
        <v>600000</v>
      </c>
      <c r="I6" s="315" t="s">
        <v>865</v>
      </c>
    </row>
    <row r="7" spans="1:9">
      <c r="A7" s="321">
        <v>5</v>
      </c>
      <c r="B7" s="337" t="s">
        <v>468</v>
      </c>
      <c r="C7" s="337" t="s">
        <v>644</v>
      </c>
      <c r="D7" s="322" t="s">
        <v>644</v>
      </c>
      <c r="E7" s="322" t="s">
        <v>645</v>
      </c>
      <c r="F7" s="323">
        <v>1</v>
      </c>
      <c r="G7" s="324">
        <v>40000</v>
      </c>
      <c r="H7" s="324">
        <v>40000</v>
      </c>
      <c r="I7" s="315"/>
    </row>
    <row r="8" spans="1:9">
      <c r="A8" s="387">
        <v>6</v>
      </c>
      <c r="B8" s="384" t="s">
        <v>866</v>
      </c>
      <c r="C8" s="384" t="s">
        <v>646</v>
      </c>
      <c r="D8" s="320" t="s">
        <v>867</v>
      </c>
      <c r="E8" s="319" t="s">
        <v>868</v>
      </c>
      <c r="F8" s="316">
        <v>2</v>
      </c>
      <c r="G8" s="317">
        <v>5000</v>
      </c>
      <c r="H8" s="317">
        <v>10000</v>
      </c>
      <c r="I8" s="318"/>
    </row>
    <row r="9" spans="1:9" ht="22.5">
      <c r="A9" s="388"/>
      <c r="B9" s="385"/>
      <c r="C9" s="385"/>
      <c r="D9" s="320" t="s">
        <v>869</v>
      </c>
      <c r="E9" s="319" t="s">
        <v>870</v>
      </c>
      <c r="F9" s="316">
        <v>300</v>
      </c>
      <c r="G9" s="317">
        <v>1000</v>
      </c>
      <c r="H9" s="317">
        <v>300000</v>
      </c>
      <c r="I9" s="318"/>
    </row>
    <row r="10" spans="1:9" ht="22.5">
      <c r="A10" s="388"/>
      <c r="B10" s="385"/>
      <c r="C10" s="385"/>
      <c r="D10" s="320" t="s">
        <v>871</v>
      </c>
      <c r="E10" s="319" t="s">
        <v>872</v>
      </c>
      <c r="F10" s="316">
        <v>10</v>
      </c>
      <c r="G10" s="317">
        <v>10000</v>
      </c>
      <c r="H10" s="317">
        <v>100000</v>
      </c>
      <c r="I10" s="318"/>
    </row>
    <row r="11" spans="1:9" ht="22.5">
      <c r="A11" s="388"/>
      <c r="B11" s="385"/>
      <c r="C11" s="385"/>
      <c r="D11" s="320" t="s">
        <v>873</v>
      </c>
      <c r="E11" s="319" t="s">
        <v>874</v>
      </c>
      <c r="F11" s="316">
        <v>5</v>
      </c>
      <c r="G11" s="317">
        <v>50000</v>
      </c>
      <c r="H11" s="317">
        <v>250000</v>
      </c>
      <c r="I11" s="318"/>
    </row>
    <row r="12" spans="1:9" ht="22.5">
      <c r="A12" s="388"/>
      <c r="B12" s="385"/>
      <c r="C12" s="385"/>
      <c r="D12" s="320" t="s">
        <v>875</v>
      </c>
      <c r="E12" s="319" t="s">
        <v>876</v>
      </c>
      <c r="F12" s="316">
        <v>20</v>
      </c>
      <c r="G12" s="317">
        <v>500</v>
      </c>
      <c r="H12" s="317">
        <v>10000</v>
      </c>
      <c r="I12" s="318"/>
    </row>
    <row r="13" spans="1:9" ht="33.75">
      <c r="A13" s="389">
        <v>6</v>
      </c>
      <c r="B13" s="386" t="s">
        <v>602</v>
      </c>
      <c r="C13" s="386"/>
      <c r="D13" s="320" t="s">
        <v>877</v>
      </c>
      <c r="E13" s="319" t="s">
        <v>878</v>
      </c>
      <c r="F13" s="316">
        <v>2</v>
      </c>
      <c r="G13" s="317">
        <v>40000</v>
      </c>
      <c r="H13" s="317">
        <v>80000</v>
      </c>
      <c r="I13" s="318"/>
    </row>
    <row r="14" spans="1:9">
      <c r="A14" s="327"/>
      <c r="B14" s="327" t="s">
        <v>654</v>
      </c>
      <c r="C14" s="333"/>
      <c r="D14" s="328"/>
      <c r="E14" s="328"/>
      <c r="F14" s="327"/>
      <c r="G14" s="329"/>
      <c r="H14" s="329">
        <v>2640000</v>
      </c>
      <c r="I14" s="315"/>
    </row>
  </sheetData>
  <mergeCells count="4">
    <mergeCell ref="A1:H1"/>
    <mergeCell ref="C8:C13"/>
    <mergeCell ref="B8:B13"/>
    <mergeCell ref="A8:A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3" sqref="E3:H39"/>
    </sheetView>
  </sheetViews>
  <sheetFormatPr defaultRowHeight="13.5"/>
  <cols>
    <col min="1" max="1" width="12.625" style="184" customWidth="1"/>
    <col min="2" max="2" width="9" style="184"/>
    <col min="3" max="3" width="17" style="184" customWidth="1"/>
    <col min="4" max="4" width="34.125" style="184" customWidth="1"/>
    <col min="5" max="5" width="31.875" style="184" customWidth="1"/>
    <col min="6" max="16384" width="9" style="184"/>
  </cols>
  <sheetData>
    <row r="1" spans="1:8" ht="39.950000000000003" customHeight="1">
      <c r="A1" s="390" t="s">
        <v>655</v>
      </c>
      <c r="B1" s="390"/>
      <c r="C1" s="390"/>
      <c r="D1" s="390"/>
      <c r="E1" s="390"/>
      <c r="F1" s="390"/>
      <c r="G1" s="390"/>
      <c r="H1" s="390"/>
    </row>
    <row r="2" spans="1:8" ht="20.100000000000001" customHeight="1">
      <c r="A2" s="205" t="s">
        <v>580</v>
      </c>
      <c r="B2" s="205" t="s">
        <v>656</v>
      </c>
      <c r="C2" s="205" t="s">
        <v>179</v>
      </c>
      <c r="D2" s="205" t="s">
        <v>574</v>
      </c>
      <c r="E2" s="206" t="s">
        <v>575</v>
      </c>
      <c r="F2" s="205" t="s">
        <v>576</v>
      </c>
      <c r="G2" s="207" t="s">
        <v>577</v>
      </c>
      <c r="H2" s="207" t="s">
        <v>578</v>
      </c>
    </row>
    <row r="3" spans="1:8" ht="26.1" customHeight="1">
      <c r="A3" s="208" t="s">
        <v>104</v>
      </c>
      <c r="B3" s="209" t="s">
        <v>657</v>
      </c>
      <c r="C3" s="210" t="s">
        <v>658</v>
      </c>
      <c r="D3" s="210" t="s">
        <v>659</v>
      </c>
      <c r="E3" s="210" t="s">
        <v>660</v>
      </c>
      <c r="F3" s="211">
        <v>1</v>
      </c>
      <c r="G3" s="212">
        <v>5000</v>
      </c>
      <c r="H3" s="213">
        <v>5000</v>
      </c>
    </row>
    <row r="4" spans="1:8" ht="26.1" customHeight="1">
      <c r="A4" s="208" t="s">
        <v>104</v>
      </c>
      <c r="B4" s="209" t="s">
        <v>657</v>
      </c>
      <c r="C4" s="210" t="s">
        <v>661</v>
      </c>
      <c r="D4" s="210" t="s">
        <v>661</v>
      </c>
      <c r="E4" s="210" t="s">
        <v>661</v>
      </c>
      <c r="F4" s="211">
        <v>1</v>
      </c>
      <c r="G4" s="212">
        <v>26340</v>
      </c>
      <c r="H4" s="213">
        <v>26340</v>
      </c>
    </row>
    <row r="5" spans="1:8" ht="26.1" customHeight="1">
      <c r="A5" s="214"/>
      <c r="B5" s="206"/>
      <c r="C5" s="215" t="s">
        <v>654</v>
      </c>
      <c r="D5" s="216"/>
      <c r="E5" s="216"/>
      <c r="F5" s="205"/>
      <c r="G5" s="207"/>
      <c r="H5" s="207">
        <v>31340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40" t="s">
        <v>135</v>
      </c>
      <c r="B1" s="340"/>
      <c r="C1" s="340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3" sqref="E3:H39"/>
    </sheetView>
  </sheetViews>
  <sheetFormatPr defaultRowHeight="13.5"/>
  <cols>
    <col min="1" max="1" width="19.75" style="184" customWidth="1"/>
    <col min="2" max="2" width="13.75" style="184" customWidth="1"/>
    <col min="3" max="3" width="32.375" style="184" customWidth="1"/>
    <col min="4" max="4" width="9" style="184"/>
    <col min="5" max="5" width="12.625" style="184" customWidth="1"/>
    <col min="6" max="6" width="14.625" style="184" customWidth="1"/>
    <col min="7" max="16384" width="9" style="184"/>
  </cols>
  <sheetData>
    <row r="1" spans="1:6" ht="20.25">
      <c r="A1" s="391" t="s">
        <v>662</v>
      </c>
      <c r="B1" s="391"/>
      <c r="C1" s="391"/>
      <c r="D1" s="391"/>
      <c r="E1" s="391"/>
      <c r="F1" s="391"/>
    </row>
    <row r="2" spans="1:6" s="270" customFormat="1" ht="15" customHeight="1">
      <c r="A2" s="274" t="s">
        <v>580</v>
      </c>
      <c r="B2" s="274" t="s">
        <v>656</v>
      </c>
      <c r="C2" s="274" t="s">
        <v>179</v>
      </c>
      <c r="D2" s="274" t="s">
        <v>576</v>
      </c>
      <c r="E2" s="275" t="s">
        <v>577</v>
      </c>
      <c r="F2" s="275" t="s">
        <v>663</v>
      </c>
    </row>
    <row r="3" spans="1:6" ht="15" customHeight="1">
      <c r="A3" s="217" t="s">
        <v>108</v>
      </c>
      <c r="B3" s="217" t="s">
        <v>657</v>
      </c>
      <c r="C3" s="218" t="s">
        <v>664</v>
      </c>
      <c r="D3" s="219">
        <v>1</v>
      </c>
      <c r="E3" s="213">
        <v>60000</v>
      </c>
      <c r="F3" s="213">
        <v>60000</v>
      </c>
    </row>
    <row r="4" spans="1:6" ht="15" customHeight="1">
      <c r="A4" s="220" t="s">
        <v>108</v>
      </c>
      <c r="B4" s="217" t="s">
        <v>657</v>
      </c>
      <c r="C4" s="218" t="s">
        <v>665</v>
      </c>
      <c r="D4" s="224">
        <v>1</v>
      </c>
      <c r="E4" s="224">
        <v>20000</v>
      </c>
      <c r="F4" s="213">
        <v>20000</v>
      </c>
    </row>
    <row r="5" spans="1:6" ht="15" customHeight="1">
      <c r="A5" s="220" t="s">
        <v>108</v>
      </c>
      <c r="B5" s="217" t="s">
        <v>657</v>
      </c>
      <c r="C5" s="218" t="s">
        <v>667</v>
      </c>
      <c r="D5" s="224">
        <v>2</v>
      </c>
      <c r="E5" s="224">
        <v>20000</v>
      </c>
      <c r="F5" s="213">
        <v>40000</v>
      </c>
    </row>
    <row r="6" spans="1:6" ht="15" customHeight="1">
      <c r="A6" s="225" t="s">
        <v>468</v>
      </c>
      <c r="B6" s="217" t="s">
        <v>657</v>
      </c>
      <c r="C6" s="218" t="s">
        <v>666</v>
      </c>
      <c r="D6" s="219">
        <v>1</v>
      </c>
      <c r="E6" s="213">
        <v>20000</v>
      </c>
      <c r="F6" s="213">
        <v>20000</v>
      </c>
    </row>
    <row r="7" spans="1:6" ht="15" customHeight="1">
      <c r="A7" s="220" t="s">
        <v>104</v>
      </c>
      <c r="B7" s="217" t="s">
        <v>657</v>
      </c>
      <c r="C7" s="218" t="s">
        <v>667</v>
      </c>
      <c r="D7" s="224">
        <v>1</v>
      </c>
      <c r="E7" s="224">
        <v>20000</v>
      </c>
      <c r="F7" s="213">
        <v>20000</v>
      </c>
    </row>
    <row r="8" spans="1:6" ht="15" customHeight="1">
      <c r="A8" s="221"/>
      <c r="B8" s="221"/>
      <c r="C8" s="222" t="s">
        <v>654</v>
      </c>
      <c r="D8" s="223"/>
      <c r="E8" s="207"/>
      <c r="F8" s="207">
        <v>160000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55" workbookViewId="0">
      <selection activeCell="H3" sqref="E3:H39"/>
    </sheetView>
  </sheetViews>
  <sheetFormatPr defaultRowHeight="14.25"/>
  <cols>
    <col min="1" max="1" width="5.375" style="181" customWidth="1"/>
    <col min="2" max="2" width="9" style="181" customWidth="1"/>
    <col min="3" max="3" width="8.125" style="181" customWidth="1"/>
    <col min="4" max="4" width="12.25" style="181" customWidth="1"/>
    <col min="5" max="5" width="23.125" style="181" customWidth="1"/>
    <col min="6" max="6" width="7.375" style="181" customWidth="1"/>
    <col min="7" max="7" width="9.75" style="181" customWidth="1"/>
    <col min="8" max="8" width="12.25" style="181" customWidth="1"/>
    <col min="9" max="9" width="11.25" style="183" customWidth="1"/>
    <col min="10" max="10" width="11.875" style="181" customWidth="1"/>
    <col min="11" max="11" width="5.25" style="181" customWidth="1"/>
    <col min="12" max="12" width="15.625" style="181" customWidth="1"/>
    <col min="13" max="255" width="9" style="181"/>
    <col min="256" max="256" width="5.375" style="181" customWidth="1"/>
    <col min="257" max="257" width="9" style="181" customWidth="1"/>
    <col min="258" max="258" width="8.125" style="181" customWidth="1"/>
    <col min="259" max="259" width="19.5" style="181" customWidth="1"/>
    <col min="260" max="260" width="31.75" style="181" customWidth="1"/>
    <col min="261" max="261" width="7.375" style="181" customWidth="1"/>
    <col min="262" max="262" width="9.75" style="181" customWidth="1"/>
    <col min="263" max="263" width="12.25" style="181" customWidth="1"/>
    <col min="264" max="264" width="16.375" style="181" customWidth="1"/>
    <col min="265" max="265" width="11.5" style="181" customWidth="1"/>
    <col min="266" max="511" width="9" style="181"/>
    <col min="512" max="512" width="5.375" style="181" customWidth="1"/>
    <col min="513" max="513" width="9" style="181" customWidth="1"/>
    <col min="514" max="514" width="8.125" style="181" customWidth="1"/>
    <col min="515" max="515" width="19.5" style="181" customWidth="1"/>
    <col min="516" max="516" width="31.75" style="181" customWidth="1"/>
    <col min="517" max="517" width="7.375" style="181" customWidth="1"/>
    <col min="518" max="518" width="9.75" style="181" customWidth="1"/>
    <col min="519" max="519" width="12.25" style="181" customWidth="1"/>
    <col min="520" max="520" width="16.375" style="181" customWidth="1"/>
    <col min="521" max="521" width="11.5" style="181" customWidth="1"/>
    <col min="522" max="767" width="9" style="181"/>
    <col min="768" max="768" width="5.375" style="181" customWidth="1"/>
    <col min="769" max="769" width="9" style="181" customWidth="1"/>
    <col min="770" max="770" width="8.125" style="181" customWidth="1"/>
    <col min="771" max="771" width="19.5" style="181" customWidth="1"/>
    <col min="772" max="772" width="31.75" style="181" customWidth="1"/>
    <col min="773" max="773" width="7.375" style="181" customWidth="1"/>
    <col min="774" max="774" width="9.75" style="181" customWidth="1"/>
    <col min="775" max="775" width="12.25" style="181" customWidth="1"/>
    <col min="776" max="776" width="16.375" style="181" customWidth="1"/>
    <col min="777" max="777" width="11.5" style="181" customWidth="1"/>
    <col min="778" max="1023" width="9" style="181"/>
    <col min="1024" max="1024" width="5.375" style="181" customWidth="1"/>
    <col min="1025" max="1025" width="9" style="181" customWidth="1"/>
    <col min="1026" max="1026" width="8.125" style="181" customWidth="1"/>
    <col min="1027" max="1027" width="19.5" style="181" customWidth="1"/>
    <col min="1028" max="1028" width="31.75" style="181" customWidth="1"/>
    <col min="1029" max="1029" width="7.375" style="181" customWidth="1"/>
    <col min="1030" max="1030" width="9.75" style="181" customWidth="1"/>
    <col min="1031" max="1031" width="12.25" style="181" customWidth="1"/>
    <col min="1032" max="1032" width="16.375" style="181" customWidth="1"/>
    <col min="1033" max="1033" width="11.5" style="181" customWidth="1"/>
    <col min="1034" max="1279" width="9" style="181"/>
    <col min="1280" max="1280" width="5.375" style="181" customWidth="1"/>
    <col min="1281" max="1281" width="9" style="181" customWidth="1"/>
    <col min="1282" max="1282" width="8.125" style="181" customWidth="1"/>
    <col min="1283" max="1283" width="19.5" style="181" customWidth="1"/>
    <col min="1284" max="1284" width="31.75" style="181" customWidth="1"/>
    <col min="1285" max="1285" width="7.375" style="181" customWidth="1"/>
    <col min="1286" max="1286" width="9.75" style="181" customWidth="1"/>
    <col min="1287" max="1287" width="12.25" style="181" customWidth="1"/>
    <col min="1288" max="1288" width="16.375" style="181" customWidth="1"/>
    <col min="1289" max="1289" width="11.5" style="181" customWidth="1"/>
    <col min="1290" max="1535" width="9" style="181"/>
    <col min="1536" max="1536" width="5.375" style="181" customWidth="1"/>
    <col min="1537" max="1537" width="9" style="181" customWidth="1"/>
    <col min="1538" max="1538" width="8.125" style="181" customWidth="1"/>
    <col min="1539" max="1539" width="19.5" style="181" customWidth="1"/>
    <col min="1540" max="1540" width="31.75" style="181" customWidth="1"/>
    <col min="1541" max="1541" width="7.375" style="181" customWidth="1"/>
    <col min="1542" max="1542" width="9.75" style="181" customWidth="1"/>
    <col min="1543" max="1543" width="12.25" style="181" customWidth="1"/>
    <col min="1544" max="1544" width="16.375" style="181" customWidth="1"/>
    <col min="1545" max="1545" width="11.5" style="181" customWidth="1"/>
    <col min="1546" max="1791" width="9" style="181"/>
    <col min="1792" max="1792" width="5.375" style="181" customWidth="1"/>
    <col min="1793" max="1793" width="9" style="181" customWidth="1"/>
    <col min="1794" max="1794" width="8.125" style="181" customWidth="1"/>
    <col min="1795" max="1795" width="19.5" style="181" customWidth="1"/>
    <col min="1796" max="1796" width="31.75" style="181" customWidth="1"/>
    <col min="1797" max="1797" width="7.375" style="181" customWidth="1"/>
    <col min="1798" max="1798" width="9.75" style="181" customWidth="1"/>
    <col min="1799" max="1799" width="12.25" style="181" customWidth="1"/>
    <col min="1800" max="1800" width="16.375" style="181" customWidth="1"/>
    <col min="1801" max="1801" width="11.5" style="181" customWidth="1"/>
    <col min="1802" max="2047" width="9" style="181"/>
    <col min="2048" max="2048" width="5.375" style="181" customWidth="1"/>
    <col min="2049" max="2049" width="9" style="181" customWidth="1"/>
    <col min="2050" max="2050" width="8.125" style="181" customWidth="1"/>
    <col min="2051" max="2051" width="19.5" style="181" customWidth="1"/>
    <col min="2052" max="2052" width="31.75" style="181" customWidth="1"/>
    <col min="2053" max="2053" width="7.375" style="181" customWidth="1"/>
    <col min="2054" max="2054" width="9.75" style="181" customWidth="1"/>
    <col min="2055" max="2055" width="12.25" style="181" customWidth="1"/>
    <col min="2056" max="2056" width="16.375" style="181" customWidth="1"/>
    <col min="2057" max="2057" width="11.5" style="181" customWidth="1"/>
    <col min="2058" max="2303" width="9" style="181"/>
    <col min="2304" max="2304" width="5.375" style="181" customWidth="1"/>
    <col min="2305" max="2305" width="9" style="181" customWidth="1"/>
    <col min="2306" max="2306" width="8.125" style="181" customWidth="1"/>
    <col min="2307" max="2307" width="19.5" style="181" customWidth="1"/>
    <col min="2308" max="2308" width="31.75" style="181" customWidth="1"/>
    <col min="2309" max="2309" width="7.375" style="181" customWidth="1"/>
    <col min="2310" max="2310" width="9.75" style="181" customWidth="1"/>
    <col min="2311" max="2311" width="12.25" style="181" customWidth="1"/>
    <col min="2312" max="2312" width="16.375" style="181" customWidth="1"/>
    <col min="2313" max="2313" width="11.5" style="181" customWidth="1"/>
    <col min="2314" max="2559" width="9" style="181"/>
    <col min="2560" max="2560" width="5.375" style="181" customWidth="1"/>
    <col min="2561" max="2561" width="9" style="181" customWidth="1"/>
    <col min="2562" max="2562" width="8.125" style="181" customWidth="1"/>
    <col min="2563" max="2563" width="19.5" style="181" customWidth="1"/>
    <col min="2564" max="2564" width="31.75" style="181" customWidth="1"/>
    <col min="2565" max="2565" width="7.375" style="181" customWidth="1"/>
    <col min="2566" max="2566" width="9.75" style="181" customWidth="1"/>
    <col min="2567" max="2567" width="12.25" style="181" customWidth="1"/>
    <col min="2568" max="2568" width="16.375" style="181" customWidth="1"/>
    <col min="2569" max="2569" width="11.5" style="181" customWidth="1"/>
    <col min="2570" max="2815" width="9" style="181"/>
    <col min="2816" max="2816" width="5.375" style="181" customWidth="1"/>
    <col min="2817" max="2817" width="9" style="181" customWidth="1"/>
    <col min="2818" max="2818" width="8.125" style="181" customWidth="1"/>
    <col min="2819" max="2819" width="19.5" style="181" customWidth="1"/>
    <col min="2820" max="2820" width="31.75" style="181" customWidth="1"/>
    <col min="2821" max="2821" width="7.375" style="181" customWidth="1"/>
    <col min="2822" max="2822" width="9.75" style="181" customWidth="1"/>
    <col min="2823" max="2823" width="12.25" style="181" customWidth="1"/>
    <col min="2824" max="2824" width="16.375" style="181" customWidth="1"/>
    <col min="2825" max="2825" width="11.5" style="181" customWidth="1"/>
    <col min="2826" max="3071" width="9" style="181"/>
    <col min="3072" max="3072" width="5.375" style="181" customWidth="1"/>
    <col min="3073" max="3073" width="9" style="181" customWidth="1"/>
    <col min="3074" max="3074" width="8.125" style="181" customWidth="1"/>
    <col min="3075" max="3075" width="19.5" style="181" customWidth="1"/>
    <col min="3076" max="3076" width="31.75" style="181" customWidth="1"/>
    <col min="3077" max="3077" width="7.375" style="181" customWidth="1"/>
    <col min="3078" max="3078" width="9.75" style="181" customWidth="1"/>
    <col min="3079" max="3079" width="12.25" style="181" customWidth="1"/>
    <col min="3080" max="3080" width="16.375" style="181" customWidth="1"/>
    <col min="3081" max="3081" width="11.5" style="181" customWidth="1"/>
    <col min="3082" max="3327" width="9" style="181"/>
    <col min="3328" max="3328" width="5.375" style="181" customWidth="1"/>
    <col min="3329" max="3329" width="9" style="181" customWidth="1"/>
    <col min="3330" max="3330" width="8.125" style="181" customWidth="1"/>
    <col min="3331" max="3331" width="19.5" style="181" customWidth="1"/>
    <col min="3332" max="3332" width="31.75" style="181" customWidth="1"/>
    <col min="3333" max="3333" width="7.375" style="181" customWidth="1"/>
    <col min="3334" max="3334" width="9.75" style="181" customWidth="1"/>
    <col min="3335" max="3335" width="12.25" style="181" customWidth="1"/>
    <col min="3336" max="3336" width="16.375" style="181" customWidth="1"/>
    <col min="3337" max="3337" width="11.5" style="181" customWidth="1"/>
    <col min="3338" max="3583" width="9" style="181"/>
    <col min="3584" max="3584" width="5.375" style="181" customWidth="1"/>
    <col min="3585" max="3585" width="9" style="181" customWidth="1"/>
    <col min="3586" max="3586" width="8.125" style="181" customWidth="1"/>
    <col min="3587" max="3587" width="19.5" style="181" customWidth="1"/>
    <col min="3588" max="3588" width="31.75" style="181" customWidth="1"/>
    <col min="3589" max="3589" width="7.375" style="181" customWidth="1"/>
    <col min="3590" max="3590" width="9.75" style="181" customWidth="1"/>
    <col min="3591" max="3591" width="12.25" style="181" customWidth="1"/>
    <col min="3592" max="3592" width="16.375" style="181" customWidth="1"/>
    <col min="3593" max="3593" width="11.5" style="181" customWidth="1"/>
    <col min="3594" max="3839" width="9" style="181"/>
    <col min="3840" max="3840" width="5.375" style="181" customWidth="1"/>
    <col min="3841" max="3841" width="9" style="181" customWidth="1"/>
    <col min="3842" max="3842" width="8.125" style="181" customWidth="1"/>
    <col min="3843" max="3843" width="19.5" style="181" customWidth="1"/>
    <col min="3844" max="3844" width="31.75" style="181" customWidth="1"/>
    <col min="3845" max="3845" width="7.375" style="181" customWidth="1"/>
    <col min="3846" max="3846" width="9.75" style="181" customWidth="1"/>
    <col min="3847" max="3847" width="12.25" style="181" customWidth="1"/>
    <col min="3848" max="3848" width="16.375" style="181" customWidth="1"/>
    <col min="3849" max="3849" width="11.5" style="181" customWidth="1"/>
    <col min="3850" max="4095" width="9" style="181"/>
    <col min="4096" max="4096" width="5.375" style="181" customWidth="1"/>
    <col min="4097" max="4097" width="9" style="181" customWidth="1"/>
    <col min="4098" max="4098" width="8.125" style="181" customWidth="1"/>
    <col min="4099" max="4099" width="19.5" style="181" customWidth="1"/>
    <col min="4100" max="4100" width="31.75" style="181" customWidth="1"/>
    <col min="4101" max="4101" width="7.375" style="181" customWidth="1"/>
    <col min="4102" max="4102" width="9.75" style="181" customWidth="1"/>
    <col min="4103" max="4103" width="12.25" style="181" customWidth="1"/>
    <col min="4104" max="4104" width="16.375" style="181" customWidth="1"/>
    <col min="4105" max="4105" width="11.5" style="181" customWidth="1"/>
    <col min="4106" max="4351" width="9" style="181"/>
    <col min="4352" max="4352" width="5.375" style="181" customWidth="1"/>
    <col min="4353" max="4353" width="9" style="181" customWidth="1"/>
    <col min="4354" max="4354" width="8.125" style="181" customWidth="1"/>
    <col min="4355" max="4355" width="19.5" style="181" customWidth="1"/>
    <col min="4356" max="4356" width="31.75" style="181" customWidth="1"/>
    <col min="4357" max="4357" width="7.375" style="181" customWidth="1"/>
    <col min="4358" max="4358" width="9.75" style="181" customWidth="1"/>
    <col min="4359" max="4359" width="12.25" style="181" customWidth="1"/>
    <col min="4360" max="4360" width="16.375" style="181" customWidth="1"/>
    <col min="4361" max="4361" width="11.5" style="181" customWidth="1"/>
    <col min="4362" max="4607" width="9" style="181"/>
    <col min="4608" max="4608" width="5.375" style="181" customWidth="1"/>
    <col min="4609" max="4609" width="9" style="181" customWidth="1"/>
    <col min="4610" max="4610" width="8.125" style="181" customWidth="1"/>
    <col min="4611" max="4611" width="19.5" style="181" customWidth="1"/>
    <col min="4612" max="4612" width="31.75" style="181" customWidth="1"/>
    <col min="4613" max="4613" width="7.375" style="181" customWidth="1"/>
    <col min="4614" max="4614" width="9.75" style="181" customWidth="1"/>
    <col min="4615" max="4615" width="12.25" style="181" customWidth="1"/>
    <col min="4616" max="4616" width="16.375" style="181" customWidth="1"/>
    <col min="4617" max="4617" width="11.5" style="181" customWidth="1"/>
    <col min="4618" max="4863" width="9" style="181"/>
    <col min="4864" max="4864" width="5.375" style="181" customWidth="1"/>
    <col min="4865" max="4865" width="9" style="181" customWidth="1"/>
    <col min="4866" max="4866" width="8.125" style="181" customWidth="1"/>
    <col min="4867" max="4867" width="19.5" style="181" customWidth="1"/>
    <col min="4868" max="4868" width="31.75" style="181" customWidth="1"/>
    <col min="4869" max="4869" width="7.375" style="181" customWidth="1"/>
    <col min="4870" max="4870" width="9.75" style="181" customWidth="1"/>
    <col min="4871" max="4871" width="12.25" style="181" customWidth="1"/>
    <col min="4872" max="4872" width="16.375" style="181" customWidth="1"/>
    <col min="4873" max="4873" width="11.5" style="181" customWidth="1"/>
    <col min="4874" max="5119" width="9" style="181"/>
    <col min="5120" max="5120" width="5.375" style="181" customWidth="1"/>
    <col min="5121" max="5121" width="9" style="181" customWidth="1"/>
    <col min="5122" max="5122" width="8.125" style="181" customWidth="1"/>
    <col min="5123" max="5123" width="19.5" style="181" customWidth="1"/>
    <col min="5124" max="5124" width="31.75" style="181" customWidth="1"/>
    <col min="5125" max="5125" width="7.375" style="181" customWidth="1"/>
    <col min="5126" max="5126" width="9.75" style="181" customWidth="1"/>
    <col min="5127" max="5127" width="12.25" style="181" customWidth="1"/>
    <col min="5128" max="5128" width="16.375" style="181" customWidth="1"/>
    <col min="5129" max="5129" width="11.5" style="181" customWidth="1"/>
    <col min="5130" max="5375" width="9" style="181"/>
    <col min="5376" max="5376" width="5.375" style="181" customWidth="1"/>
    <col min="5377" max="5377" width="9" style="181" customWidth="1"/>
    <col min="5378" max="5378" width="8.125" style="181" customWidth="1"/>
    <col min="5379" max="5379" width="19.5" style="181" customWidth="1"/>
    <col min="5380" max="5380" width="31.75" style="181" customWidth="1"/>
    <col min="5381" max="5381" width="7.375" style="181" customWidth="1"/>
    <col min="5382" max="5382" width="9.75" style="181" customWidth="1"/>
    <col min="5383" max="5383" width="12.25" style="181" customWidth="1"/>
    <col min="5384" max="5384" width="16.375" style="181" customWidth="1"/>
    <col min="5385" max="5385" width="11.5" style="181" customWidth="1"/>
    <col min="5386" max="5631" width="9" style="181"/>
    <col min="5632" max="5632" width="5.375" style="181" customWidth="1"/>
    <col min="5633" max="5633" width="9" style="181" customWidth="1"/>
    <col min="5634" max="5634" width="8.125" style="181" customWidth="1"/>
    <col min="5635" max="5635" width="19.5" style="181" customWidth="1"/>
    <col min="5636" max="5636" width="31.75" style="181" customWidth="1"/>
    <col min="5637" max="5637" width="7.375" style="181" customWidth="1"/>
    <col min="5638" max="5638" width="9.75" style="181" customWidth="1"/>
    <col min="5639" max="5639" width="12.25" style="181" customWidth="1"/>
    <col min="5640" max="5640" width="16.375" style="181" customWidth="1"/>
    <col min="5641" max="5641" width="11.5" style="181" customWidth="1"/>
    <col min="5642" max="5887" width="9" style="181"/>
    <col min="5888" max="5888" width="5.375" style="181" customWidth="1"/>
    <col min="5889" max="5889" width="9" style="181" customWidth="1"/>
    <col min="5890" max="5890" width="8.125" style="181" customWidth="1"/>
    <col min="5891" max="5891" width="19.5" style="181" customWidth="1"/>
    <col min="5892" max="5892" width="31.75" style="181" customWidth="1"/>
    <col min="5893" max="5893" width="7.375" style="181" customWidth="1"/>
    <col min="5894" max="5894" width="9.75" style="181" customWidth="1"/>
    <col min="5895" max="5895" width="12.25" style="181" customWidth="1"/>
    <col min="5896" max="5896" width="16.375" style="181" customWidth="1"/>
    <col min="5897" max="5897" width="11.5" style="181" customWidth="1"/>
    <col min="5898" max="6143" width="9" style="181"/>
    <col min="6144" max="6144" width="5.375" style="181" customWidth="1"/>
    <col min="6145" max="6145" width="9" style="181" customWidth="1"/>
    <col min="6146" max="6146" width="8.125" style="181" customWidth="1"/>
    <col min="6147" max="6147" width="19.5" style="181" customWidth="1"/>
    <col min="6148" max="6148" width="31.75" style="181" customWidth="1"/>
    <col min="6149" max="6149" width="7.375" style="181" customWidth="1"/>
    <col min="6150" max="6150" width="9.75" style="181" customWidth="1"/>
    <col min="6151" max="6151" width="12.25" style="181" customWidth="1"/>
    <col min="6152" max="6152" width="16.375" style="181" customWidth="1"/>
    <col min="6153" max="6153" width="11.5" style="181" customWidth="1"/>
    <col min="6154" max="6399" width="9" style="181"/>
    <col min="6400" max="6400" width="5.375" style="181" customWidth="1"/>
    <col min="6401" max="6401" width="9" style="181" customWidth="1"/>
    <col min="6402" max="6402" width="8.125" style="181" customWidth="1"/>
    <col min="6403" max="6403" width="19.5" style="181" customWidth="1"/>
    <col min="6404" max="6404" width="31.75" style="181" customWidth="1"/>
    <col min="6405" max="6405" width="7.375" style="181" customWidth="1"/>
    <col min="6406" max="6406" width="9.75" style="181" customWidth="1"/>
    <col min="6407" max="6407" width="12.25" style="181" customWidth="1"/>
    <col min="6408" max="6408" width="16.375" style="181" customWidth="1"/>
    <col min="6409" max="6409" width="11.5" style="181" customWidth="1"/>
    <col min="6410" max="6655" width="9" style="181"/>
    <col min="6656" max="6656" width="5.375" style="181" customWidth="1"/>
    <col min="6657" max="6657" width="9" style="181" customWidth="1"/>
    <col min="6658" max="6658" width="8.125" style="181" customWidth="1"/>
    <col min="6659" max="6659" width="19.5" style="181" customWidth="1"/>
    <col min="6660" max="6660" width="31.75" style="181" customWidth="1"/>
    <col min="6661" max="6661" width="7.375" style="181" customWidth="1"/>
    <col min="6662" max="6662" width="9.75" style="181" customWidth="1"/>
    <col min="6663" max="6663" width="12.25" style="181" customWidth="1"/>
    <col min="6664" max="6664" width="16.375" style="181" customWidth="1"/>
    <col min="6665" max="6665" width="11.5" style="181" customWidth="1"/>
    <col min="6666" max="6911" width="9" style="181"/>
    <col min="6912" max="6912" width="5.375" style="181" customWidth="1"/>
    <col min="6913" max="6913" width="9" style="181" customWidth="1"/>
    <col min="6914" max="6914" width="8.125" style="181" customWidth="1"/>
    <col min="6915" max="6915" width="19.5" style="181" customWidth="1"/>
    <col min="6916" max="6916" width="31.75" style="181" customWidth="1"/>
    <col min="6917" max="6917" width="7.375" style="181" customWidth="1"/>
    <col min="6918" max="6918" width="9.75" style="181" customWidth="1"/>
    <col min="6919" max="6919" width="12.25" style="181" customWidth="1"/>
    <col min="6920" max="6920" width="16.375" style="181" customWidth="1"/>
    <col min="6921" max="6921" width="11.5" style="181" customWidth="1"/>
    <col min="6922" max="7167" width="9" style="181"/>
    <col min="7168" max="7168" width="5.375" style="181" customWidth="1"/>
    <col min="7169" max="7169" width="9" style="181" customWidth="1"/>
    <col min="7170" max="7170" width="8.125" style="181" customWidth="1"/>
    <col min="7171" max="7171" width="19.5" style="181" customWidth="1"/>
    <col min="7172" max="7172" width="31.75" style="181" customWidth="1"/>
    <col min="7173" max="7173" width="7.375" style="181" customWidth="1"/>
    <col min="7174" max="7174" width="9.75" style="181" customWidth="1"/>
    <col min="7175" max="7175" width="12.25" style="181" customWidth="1"/>
    <col min="7176" max="7176" width="16.375" style="181" customWidth="1"/>
    <col min="7177" max="7177" width="11.5" style="181" customWidth="1"/>
    <col min="7178" max="7423" width="9" style="181"/>
    <col min="7424" max="7424" width="5.375" style="181" customWidth="1"/>
    <col min="7425" max="7425" width="9" style="181" customWidth="1"/>
    <col min="7426" max="7426" width="8.125" style="181" customWidth="1"/>
    <col min="7427" max="7427" width="19.5" style="181" customWidth="1"/>
    <col min="7428" max="7428" width="31.75" style="181" customWidth="1"/>
    <col min="7429" max="7429" width="7.375" style="181" customWidth="1"/>
    <col min="7430" max="7430" width="9.75" style="181" customWidth="1"/>
    <col min="7431" max="7431" width="12.25" style="181" customWidth="1"/>
    <col min="7432" max="7432" width="16.375" style="181" customWidth="1"/>
    <col min="7433" max="7433" width="11.5" style="181" customWidth="1"/>
    <col min="7434" max="7679" width="9" style="181"/>
    <col min="7680" max="7680" width="5.375" style="181" customWidth="1"/>
    <col min="7681" max="7681" width="9" style="181" customWidth="1"/>
    <col min="7682" max="7682" width="8.125" style="181" customWidth="1"/>
    <col min="7683" max="7683" width="19.5" style="181" customWidth="1"/>
    <col min="7684" max="7684" width="31.75" style="181" customWidth="1"/>
    <col min="7685" max="7685" width="7.375" style="181" customWidth="1"/>
    <col min="7686" max="7686" width="9.75" style="181" customWidth="1"/>
    <col min="7687" max="7687" width="12.25" style="181" customWidth="1"/>
    <col min="7688" max="7688" width="16.375" style="181" customWidth="1"/>
    <col min="7689" max="7689" width="11.5" style="181" customWidth="1"/>
    <col min="7690" max="7935" width="9" style="181"/>
    <col min="7936" max="7936" width="5.375" style="181" customWidth="1"/>
    <col min="7937" max="7937" width="9" style="181" customWidth="1"/>
    <col min="7938" max="7938" width="8.125" style="181" customWidth="1"/>
    <col min="7939" max="7939" width="19.5" style="181" customWidth="1"/>
    <col min="7940" max="7940" width="31.75" style="181" customWidth="1"/>
    <col min="7941" max="7941" width="7.375" style="181" customWidth="1"/>
    <col min="7942" max="7942" width="9.75" style="181" customWidth="1"/>
    <col min="7943" max="7943" width="12.25" style="181" customWidth="1"/>
    <col min="7944" max="7944" width="16.375" style="181" customWidth="1"/>
    <col min="7945" max="7945" width="11.5" style="181" customWidth="1"/>
    <col min="7946" max="8191" width="9" style="181"/>
    <col min="8192" max="8192" width="5.375" style="181" customWidth="1"/>
    <col min="8193" max="8193" width="9" style="181" customWidth="1"/>
    <col min="8194" max="8194" width="8.125" style="181" customWidth="1"/>
    <col min="8195" max="8195" width="19.5" style="181" customWidth="1"/>
    <col min="8196" max="8196" width="31.75" style="181" customWidth="1"/>
    <col min="8197" max="8197" width="7.375" style="181" customWidth="1"/>
    <col min="8198" max="8198" width="9.75" style="181" customWidth="1"/>
    <col min="8199" max="8199" width="12.25" style="181" customWidth="1"/>
    <col min="8200" max="8200" width="16.375" style="181" customWidth="1"/>
    <col min="8201" max="8201" width="11.5" style="181" customWidth="1"/>
    <col min="8202" max="8447" width="9" style="181"/>
    <col min="8448" max="8448" width="5.375" style="181" customWidth="1"/>
    <col min="8449" max="8449" width="9" style="181" customWidth="1"/>
    <col min="8450" max="8450" width="8.125" style="181" customWidth="1"/>
    <col min="8451" max="8451" width="19.5" style="181" customWidth="1"/>
    <col min="8452" max="8452" width="31.75" style="181" customWidth="1"/>
    <col min="8453" max="8453" width="7.375" style="181" customWidth="1"/>
    <col min="8454" max="8454" width="9.75" style="181" customWidth="1"/>
    <col min="8455" max="8455" width="12.25" style="181" customWidth="1"/>
    <col min="8456" max="8456" width="16.375" style="181" customWidth="1"/>
    <col min="8457" max="8457" width="11.5" style="181" customWidth="1"/>
    <col min="8458" max="8703" width="9" style="181"/>
    <col min="8704" max="8704" width="5.375" style="181" customWidth="1"/>
    <col min="8705" max="8705" width="9" style="181" customWidth="1"/>
    <col min="8706" max="8706" width="8.125" style="181" customWidth="1"/>
    <col min="8707" max="8707" width="19.5" style="181" customWidth="1"/>
    <col min="8708" max="8708" width="31.75" style="181" customWidth="1"/>
    <col min="8709" max="8709" width="7.375" style="181" customWidth="1"/>
    <col min="8710" max="8710" width="9.75" style="181" customWidth="1"/>
    <col min="8711" max="8711" width="12.25" style="181" customWidth="1"/>
    <col min="8712" max="8712" width="16.375" style="181" customWidth="1"/>
    <col min="8713" max="8713" width="11.5" style="181" customWidth="1"/>
    <col min="8714" max="8959" width="9" style="181"/>
    <col min="8960" max="8960" width="5.375" style="181" customWidth="1"/>
    <col min="8961" max="8961" width="9" style="181" customWidth="1"/>
    <col min="8962" max="8962" width="8.125" style="181" customWidth="1"/>
    <col min="8963" max="8963" width="19.5" style="181" customWidth="1"/>
    <col min="8964" max="8964" width="31.75" style="181" customWidth="1"/>
    <col min="8965" max="8965" width="7.375" style="181" customWidth="1"/>
    <col min="8966" max="8966" width="9.75" style="181" customWidth="1"/>
    <col min="8967" max="8967" width="12.25" style="181" customWidth="1"/>
    <col min="8968" max="8968" width="16.375" style="181" customWidth="1"/>
    <col min="8969" max="8969" width="11.5" style="181" customWidth="1"/>
    <col min="8970" max="9215" width="9" style="181"/>
    <col min="9216" max="9216" width="5.375" style="181" customWidth="1"/>
    <col min="9217" max="9217" width="9" style="181" customWidth="1"/>
    <col min="9218" max="9218" width="8.125" style="181" customWidth="1"/>
    <col min="9219" max="9219" width="19.5" style="181" customWidth="1"/>
    <col min="9220" max="9220" width="31.75" style="181" customWidth="1"/>
    <col min="9221" max="9221" width="7.375" style="181" customWidth="1"/>
    <col min="9222" max="9222" width="9.75" style="181" customWidth="1"/>
    <col min="9223" max="9223" width="12.25" style="181" customWidth="1"/>
    <col min="9224" max="9224" width="16.375" style="181" customWidth="1"/>
    <col min="9225" max="9225" width="11.5" style="181" customWidth="1"/>
    <col min="9226" max="9471" width="9" style="181"/>
    <col min="9472" max="9472" width="5.375" style="181" customWidth="1"/>
    <col min="9473" max="9473" width="9" style="181" customWidth="1"/>
    <col min="9474" max="9474" width="8.125" style="181" customWidth="1"/>
    <col min="9475" max="9475" width="19.5" style="181" customWidth="1"/>
    <col min="9476" max="9476" width="31.75" style="181" customWidth="1"/>
    <col min="9477" max="9477" width="7.375" style="181" customWidth="1"/>
    <col min="9478" max="9478" width="9.75" style="181" customWidth="1"/>
    <col min="9479" max="9479" width="12.25" style="181" customWidth="1"/>
    <col min="9480" max="9480" width="16.375" style="181" customWidth="1"/>
    <col min="9481" max="9481" width="11.5" style="181" customWidth="1"/>
    <col min="9482" max="9727" width="9" style="181"/>
    <col min="9728" max="9728" width="5.375" style="181" customWidth="1"/>
    <col min="9729" max="9729" width="9" style="181" customWidth="1"/>
    <col min="9730" max="9730" width="8.125" style="181" customWidth="1"/>
    <col min="9731" max="9731" width="19.5" style="181" customWidth="1"/>
    <col min="9732" max="9732" width="31.75" style="181" customWidth="1"/>
    <col min="9733" max="9733" width="7.375" style="181" customWidth="1"/>
    <col min="9734" max="9734" width="9.75" style="181" customWidth="1"/>
    <col min="9735" max="9735" width="12.25" style="181" customWidth="1"/>
    <col min="9736" max="9736" width="16.375" style="181" customWidth="1"/>
    <col min="9737" max="9737" width="11.5" style="181" customWidth="1"/>
    <col min="9738" max="9983" width="9" style="181"/>
    <col min="9984" max="9984" width="5.375" style="181" customWidth="1"/>
    <col min="9985" max="9985" width="9" style="181" customWidth="1"/>
    <col min="9986" max="9986" width="8.125" style="181" customWidth="1"/>
    <col min="9987" max="9987" width="19.5" style="181" customWidth="1"/>
    <col min="9988" max="9988" width="31.75" style="181" customWidth="1"/>
    <col min="9989" max="9989" width="7.375" style="181" customWidth="1"/>
    <col min="9990" max="9990" width="9.75" style="181" customWidth="1"/>
    <col min="9991" max="9991" width="12.25" style="181" customWidth="1"/>
    <col min="9992" max="9992" width="16.375" style="181" customWidth="1"/>
    <col min="9993" max="9993" width="11.5" style="181" customWidth="1"/>
    <col min="9994" max="10239" width="9" style="181"/>
    <col min="10240" max="10240" width="5.375" style="181" customWidth="1"/>
    <col min="10241" max="10241" width="9" style="181" customWidth="1"/>
    <col min="10242" max="10242" width="8.125" style="181" customWidth="1"/>
    <col min="10243" max="10243" width="19.5" style="181" customWidth="1"/>
    <col min="10244" max="10244" width="31.75" style="181" customWidth="1"/>
    <col min="10245" max="10245" width="7.375" style="181" customWidth="1"/>
    <col min="10246" max="10246" width="9.75" style="181" customWidth="1"/>
    <col min="10247" max="10247" width="12.25" style="181" customWidth="1"/>
    <col min="10248" max="10248" width="16.375" style="181" customWidth="1"/>
    <col min="10249" max="10249" width="11.5" style="181" customWidth="1"/>
    <col min="10250" max="10495" width="9" style="181"/>
    <col min="10496" max="10496" width="5.375" style="181" customWidth="1"/>
    <col min="10497" max="10497" width="9" style="181" customWidth="1"/>
    <col min="10498" max="10498" width="8.125" style="181" customWidth="1"/>
    <col min="10499" max="10499" width="19.5" style="181" customWidth="1"/>
    <col min="10500" max="10500" width="31.75" style="181" customWidth="1"/>
    <col min="10501" max="10501" width="7.375" style="181" customWidth="1"/>
    <col min="10502" max="10502" width="9.75" style="181" customWidth="1"/>
    <col min="10503" max="10503" width="12.25" style="181" customWidth="1"/>
    <col min="10504" max="10504" width="16.375" style="181" customWidth="1"/>
    <col min="10505" max="10505" width="11.5" style="181" customWidth="1"/>
    <col min="10506" max="10751" width="9" style="181"/>
    <col min="10752" max="10752" width="5.375" style="181" customWidth="1"/>
    <col min="10753" max="10753" width="9" style="181" customWidth="1"/>
    <col min="10754" max="10754" width="8.125" style="181" customWidth="1"/>
    <col min="10755" max="10755" width="19.5" style="181" customWidth="1"/>
    <col min="10756" max="10756" width="31.75" style="181" customWidth="1"/>
    <col min="10757" max="10757" width="7.375" style="181" customWidth="1"/>
    <col min="10758" max="10758" width="9.75" style="181" customWidth="1"/>
    <col min="10759" max="10759" width="12.25" style="181" customWidth="1"/>
    <col min="10760" max="10760" width="16.375" style="181" customWidth="1"/>
    <col min="10761" max="10761" width="11.5" style="181" customWidth="1"/>
    <col min="10762" max="11007" width="9" style="181"/>
    <col min="11008" max="11008" width="5.375" style="181" customWidth="1"/>
    <col min="11009" max="11009" width="9" style="181" customWidth="1"/>
    <col min="11010" max="11010" width="8.125" style="181" customWidth="1"/>
    <col min="11011" max="11011" width="19.5" style="181" customWidth="1"/>
    <col min="11012" max="11012" width="31.75" style="181" customWidth="1"/>
    <col min="11013" max="11013" width="7.375" style="181" customWidth="1"/>
    <col min="11014" max="11014" width="9.75" style="181" customWidth="1"/>
    <col min="11015" max="11015" width="12.25" style="181" customWidth="1"/>
    <col min="11016" max="11016" width="16.375" style="181" customWidth="1"/>
    <col min="11017" max="11017" width="11.5" style="181" customWidth="1"/>
    <col min="11018" max="11263" width="9" style="181"/>
    <col min="11264" max="11264" width="5.375" style="181" customWidth="1"/>
    <col min="11265" max="11265" width="9" style="181" customWidth="1"/>
    <col min="11266" max="11266" width="8.125" style="181" customWidth="1"/>
    <col min="11267" max="11267" width="19.5" style="181" customWidth="1"/>
    <col min="11268" max="11268" width="31.75" style="181" customWidth="1"/>
    <col min="11269" max="11269" width="7.375" style="181" customWidth="1"/>
    <col min="11270" max="11270" width="9.75" style="181" customWidth="1"/>
    <col min="11271" max="11271" width="12.25" style="181" customWidth="1"/>
    <col min="11272" max="11272" width="16.375" style="181" customWidth="1"/>
    <col min="11273" max="11273" width="11.5" style="181" customWidth="1"/>
    <col min="11274" max="11519" width="9" style="181"/>
    <col min="11520" max="11520" width="5.375" style="181" customWidth="1"/>
    <col min="11521" max="11521" width="9" style="181" customWidth="1"/>
    <col min="11522" max="11522" width="8.125" style="181" customWidth="1"/>
    <col min="11523" max="11523" width="19.5" style="181" customWidth="1"/>
    <col min="11524" max="11524" width="31.75" style="181" customWidth="1"/>
    <col min="11525" max="11525" width="7.375" style="181" customWidth="1"/>
    <col min="11526" max="11526" width="9.75" style="181" customWidth="1"/>
    <col min="11527" max="11527" width="12.25" style="181" customWidth="1"/>
    <col min="11528" max="11528" width="16.375" style="181" customWidth="1"/>
    <col min="11529" max="11529" width="11.5" style="181" customWidth="1"/>
    <col min="11530" max="11775" width="9" style="181"/>
    <col min="11776" max="11776" width="5.375" style="181" customWidth="1"/>
    <col min="11777" max="11777" width="9" style="181" customWidth="1"/>
    <col min="11778" max="11778" width="8.125" style="181" customWidth="1"/>
    <col min="11779" max="11779" width="19.5" style="181" customWidth="1"/>
    <col min="11780" max="11780" width="31.75" style="181" customWidth="1"/>
    <col min="11781" max="11781" width="7.375" style="181" customWidth="1"/>
    <col min="11782" max="11782" width="9.75" style="181" customWidth="1"/>
    <col min="11783" max="11783" width="12.25" style="181" customWidth="1"/>
    <col min="11784" max="11784" width="16.375" style="181" customWidth="1"/>
    <col min="11785" max="11785" width="11.5" style="181" customWidth="1"/>
    <col min="11786" max="12031" width="9" style="181"/>
    <col min="12032" max="12032" width="5.375" style="181" customWidth="1"/>
    <col min="12033" max="12033" width="9" style="181" customWidth="1"/>
    <col min="12034" max="12034" width="8.125" style="181" customWidth="1"/>
    <col min="12035" max="12035" width="19.5" style="181" customWidth="1"/>
    <col min="12036" max="12036" width="31.75" style="181" customWidth="1"/>
    <col min="12037" max="12037" width="7.375" style="181" customWidth="1"/>
    <col min="12038" max="12038" width="9.75" style="181" customWidth="1"/>
    <col min="12039" max="12039" width="12.25" style="181" customWidth="1"/>
    <col min="12040" max="12040" width="16.375" style="181" customWidth="1"/>
    <col min="12041" max="12041" width="11.5" style="181" customWidth="1"/>
    <col min="12042" max="12287" width="9" style="181"/>
    <col min="12288" max="12288" width="5.375" style="181" customWidth="1"/>
    <col min="12289" max="12289" width="9" style="181" customWidth="1"/>
    <col min="12290" max="12290" width="8.125" style="181" customWidth="1"/>
    <col min="12291" max="12291" width="19.5" style="181" customWidth="1"/>
    <col min="12292" max="12292" width="31.75" style="181" customWidth="1"/>
    <col min="12293" max="12293" width="7.375" style="181" customWidth="1"/>
    <col min="12294" max="12294" width="9.75" style="181" customWidth="1"/>
    <col min="12295" max="12295" width="12.25" style="181" customWidth="1"/>
    <col min="12296" max="12296" width="16.375" style="181" customWidth="1"/>
    <col min="12297" max="12297" width="11.5" style="181" customWidth="1"/>
    <col min="12298" max="12543" width="9" style="181"/>
    <col min="12544" max="12544" width="5.375" style="181" customWidth="1"/>
    <col min="12545" max="12545" width="9" style="181" customWidth="1"/>
    <col min="12546" max="12546" width="8.125" style="181" customWidth="1"/>
    <col min="12547" max="12547" width="19.5" style="181" customWidth="1"/>
    <col min="12548" max="12548" width="31.75" style="181" customWidth="1"/>
    <col min="12549" max="12549" width="7.375" style="181" customWidth="1"/>
    <col min="12550" max="12550" width="9.75" style="181" customWidth="1"/>
    <col min="12551" max="12551" width="12.25" style="181" customWidth="1"/>
    <col min="12552" max="12552" width="16.375" style="181" customWidth="1"/>
    <col min="12553" max="12553" width="11.5" style="181" customWidth="1"/>
    <col min="12554" max="12799" width="9" style="181"/>
    <col min="12800" max="12800" width="5.375" style="181" customWidth="1"/>
    <col min="12801" max="12801" width="9" style="181" customWidth="1"/>
    <col min="12802" max="12802" width="8.125" style="181" customWidth="1"/>
    <col min="12803" max="12803" width="19.5" style="181" customWidth="1"/>
    <col min="12804" max="12804" width="31.75" style="181" customWidth="1"/>
    <col min="12805" max="12805" width="7.375" style="181" customWidth="1"/>
    <col min="12806" max="12806" width="9.75" style="181" customWidth="1"/>
    <col min="12807" max="12807" width="12.25" style="181" customWidth="1"/>
    <col min="12808" max="12808" width="16.375" style="181" customWidth="1"/>
    <col min="12809" max="12809" width="11.5" style="181" customWidth="1"/>
    <col min="12810" max="13055" width="9" style="181"/>
    <col min="13056" max="13056" width="5.375" style="181" customWidth="1"/>
    <col min="13057" max="13057" width="9" style="181" customWidth="1"/>
    <col min="13058" max="13058" width="8.125" style="181" customWidth="1"/>
    <col min="13059" max="13059" width="19.5" style="181" customWidth="1"/>
    <col min="13060" max="13060" width="31.75" style="181" customWidth="1"/>
    <col min="13061" max="13061" width="7.375" style="181" customWidth="1"/>
    <col min="13062" max="13062" width="9.75" style="181" customWidth="1"/>
    <col min="13063" max="13063" width="12.25" style="181" customWidth="1"/>
    <col min="13064" max="13064" width="16.375" style="181" customWidth="1"/>
    <col min="13065" max="13065" width="11.5" style="181" customWidth="1"/>
    <col min="13066" max="13311" width="9" style="181"/>
    <col min="13312" max="13312" width="5.375" style="181" customWidth="1"/>
    <col min="13313" max="13313" width="9" style="181" customWidth="1"/>
    <col min="13314" max="13314" width="8.125" style="181" customWidth="1"/>
    <col min="13315" max="13315" width="19.5" style="181" customWidth="1"/>
    <col min="13316" max="13316" width="31.75" style="181" customWidth="1"/>
    <col min="13317" max="13317" width="7.375" style="181" customWidth="1"/>
    <col min="13318" max="13318" width="9.75" style="181" customWidth="1"/>
    <col min="13319" max="13319" width="12.25" style="181" customWidth="1"/>
    <col min="13320" max="13320" width="16.375" style="181" customWidth="1"/>
    <col min="13321" max="13321" width="11.5" style="181" customWidth="1"/>
    <col min="13322" max="13567" width="9" style="181"/>
    <col min="13568" max="13568" width="5.375" style="181" customWidth="1"/>
    <col min="13569" max="13569" width="9" style="181" customWidth="1"/>
    <col min="13570" max="13570" width="8.125" style="181" customWidth="1"/>
    <col min="13571" max="13571" width="19.5" style="181" customWidth="1"/>
    <col min="13572" max="13572" width="31.75" style="181" customWidth="1"/>
    <col min="13573" max="13573" width="7.375" style="181" customWidth="1"/>
    <col min="13574" max="13574" width="9.75" style="181" customWidth="1"/>
    <col min="13575" max="13575" width="12.25" style="181" customWidth="1"/>
    <col min="13576" max="13576" width="16.375" style="181" customWidth="1"/>
    <col min="13577" max="13577" width="11.5" style="181" customWidth="1"/>
    <col min="13578" max="13823" width="9" style="181"/>
    <col min="13824" max="13824" width="5.375" style="181" customWidth="1"/>
    <col min="13825" max="13825" width="9" style="181" customWidth="1"/>
    <col min="13826" max="13826" width="8.125" style="181" customWidth="1"/>
    <col min="13827" max="13827" width="19.5" style="181" customWidth="1"/>
    <col min="13828" max="13828" width="31.75" style="181" customWidth="1"/>
    <col min="13829" max="13829" width="7.375" style="181" customWidth="1"/>
    <col min="13830" max="13830" width="9.75" style="181" customWidth="1"/>
    <col min="13831" max="13831" width="12.25" style="181" customWidth="1"/>
    <col min="13832" max="13832" width="16.375" style="181" customWidth="1"/>
    <col min="13833" max="13833" width="11.5" style="181" customWidth="1"/>
    <col min="13834" max="14079" width="9" style="181"/>
    <col min="14080" max="14080" width="5.375" style="181" customWidth="1"/>
    <col min="14081" max="14081" width="9" style="181" customWidth="1"/>
    <col min="14082" max="14082" width="8.125" style="181" customWidth="1"/>
    <col min="14083" max="14083" width="19.5" style="181" customWidth="1"/>
    <col min="14084" max="14084" width="31.75" style="181" customWidth="1"/>
    <col min="14085" max="14085" width="7.375" style="181" customWidth="1"/>
    <col min="14086" max="14086" width="9.75" style="181" customWidth="1"/>
    <col min="14087" max="14087" width="12.25" style="181" customWidth="1"/>
    <col min="14088" max="14088" width="16.375" style="181" customWidth="1"/>
    <col min="14089" max="14089" width="11.5" style="181" customWidth="1"/>
    <col min="14090" max="14335" width="9" style="181"/>
    <col min="14336" max="14336" width="5.375" style="181" customWidth="1"/>
    <col min="14337" max="14337" width="9" style="181" customWidth="1"/>
    <col min="14338" max="14338" width="8.125" style="181" customWidth="1"/>
    <col min="14339" max="14339" width="19.5" style="181" customWidth="1"/>
    <col min="14340" max="14340" width="31.75" style="181" customWidth="1"/>
    <col min="14341" max="14341" width="7.375" style="181" customWidth="1"/>
    <col min="14342" max="14342" width="9.75" style="181" customWidth="1"/>
    <col min="14343" max="14343" width="12.25" style="181" customWidth="1"/>
    <col min="14344" max="14344" width="16.375" style="181" customWidth="1"/>
    <col min="14345" max="14345" width="11.5" style="181" customWidth="1"/>
    <col min="14346" max="14591" width="9" style="181"/>
    <col min="14592" max="14592" width="5.375" style="181" customWidth="1"/>
    <col min="14593" max="14593" width="9" style="181" customWidth="1"/>
    <col min="14594" max="14594" width="8.125" style="181" customWidth="1"/>
    <col min="14595" max="14595" width="19.5" style="181" customWidth="1"/>
    <col min="14596" max="14596" width="31.75" style="181" customWidth="1"/>
    <col min="14597" max="14597" width="7.375" style="181" customWidth="1"/>
    <col min="14598" max="14598" width="9.75" style="181" customWidth="1"/>
    <col min="14599" max="14599" width="12.25" style="181" customWidth="1"/>
    <col min="14600" max="14600" width="16.375" style="181" customWidth="1"/>
    <col min="14601" max="14601" width="11.5" style="181" customWidth="1"/>
    <col min="14602" max="14847" width="9" style="181"/>
    <col min="14848" max="14848" width="5.375" style="181" customWidth="1"/>
    <col min="14849" max="14849" width="9" style="181" customWidth="1"/>
    <col min="14850" max="14850" width="8.125" style="181" customWidth="1"/>
    <col min="14851" max="14851" width="19.5" style="181" customWidth="1"/>
    <col min="14852" max="14852" width="31.75" style="181" customWidth="1"/>
    <col min="14853" max="14853" width="7.375" style="181" customWidth="1"/>
    <col min="14854" max="14854" width="9.75" style="181" customWidth="1"/>
    <col min="14855" max="14855" width="12.25" style="181" customWidth="1"/>
    <col min="14856" max="14856" width="16.375" style="181" customWidth="1"/>
    <col min="14857" max="14857" width="11.5" style="181" customWidth="1"/>
    <col min="14858" max="15103" width="9" style="181"/>
    <col min="15104" max="15104" width="5.375" style="181" customWidth="1"/>
    <col min="15105" max="15105" width="9" style="181" customWidth="1"/>
    <col min="15106" max="15106" width="8.125" style="181" customWidth="1"/>
    <col min="15107" max="15107" width="19.5" style="181" customWidth="1"/>
    <col min="15108" max="15108" width="31.75" style="181" customWidth="1"/>
    <col min="15109" max="15109" width="7.375" style="181" customWidth="1"/>
    <col min="15110" max="15110" width="9.75" style="181" customWidth="1"/>
    <col min="15111" max="15111" width="12.25" style="181" customWidth="1"/>
    <col min="15112" max="15112" width="16.375" style="181" customWidth="1"/>
    <col min="15113" max="15113" width="11.5" style="181" customWidth="1"/>
    <col min="15114" max="15359" width="9" style="181"/>
    <col min="15360" max="15360" width="5.375" style="181" customWidth="1"/>
    <col min="15361" max="15361" width="9" style="181" customWidth="1"/>
    <col min="15362" max="15362" width="8.125" style="181" customWidth="1"/>
    <col min="15363" max="15363" width="19.5" style="181" customWidth="1"/>
    <col min="15364" max="15364" width="31.75" style="181" customWidth="1"/>
    <col min="15365" max="15365" width="7.375" style="181" customWidth="1"/>
    <col min="15366" max="15366" width="9.75" style="181" customWidth="1"/>
    <col min="15367" max="15367" width="12.25" style="181" customWidth="1"/>
    <col min="15368" max="15368" width="16.375" style="181" customWidth="1"/>
    <col min="15369" max="15369" width="11.5" style="181" customWidth="1"/>
    <col min="15370" max="15615" width="9" style="181"/>
    <col min="15616" max="15616" width="5.375" style="181" customWidth="1"/>
    <col min="15617" max="15617" width="9" style="181" customWidth="1"/>
    <col min="15618" max="15618" width="8.125" style="181" customWidth="1"/>
    <col min="15619" max="15619" width="19.5" style="181" customWidth="1"/>
    <col min="15620" max="15620" width="31.75" style="181" customWidth="1"/>
    <col min="15621" max="15621" width="7.375" style="181" customWidth="1"/>
    <col min="15622" max="15622" width="9.75" style="181" customWidth="1"/>
    <col min="15623" max="15623" width="12.25" style="181" customWidth="1"/>
    <col min="15624" max="15624" width="16.375" style="181" customWidth="1"/>
    <col min="15625" max="15625" width="11.5" style="181" customWidth="1"/>
    <col min="15626" max="15871" width="9" style="181"/>
    <col min="15872" max="15872" width="5.375" style="181" customWidth="1"/>
    <col min="15873" max="15873" width="9" style="181" customWidth="1"/>
    <col min="15874" max="15874" width="8.125" style="181" customWidth="1"/>
    <col min="15875" max="15875" width="19.5" style="181" customWidth="1"/>
    <col min="15876" max="15876" width="31.75" style="181" customWidth="1"/>
    <col min="15877" max="15877" width="7.375" style="181" customWidth="1"/>
    <col min="15878" max="15878" width="9.75" style="181" customWidth="1"/>
    <col min="15879" max="15879" width="12.25" style="181" customWidth="1"/>
    <col min="15880" max="15880" width="16.375" style="181" customWidth="1"/>
    <col min="15881" max="15881" width="11.5" style="181" customWidth="1"/>
    <col min="15882" max="16127" width="9" style="181"/>
    <col min="16128" max="16128" width="5.375" style="181" customWidth="1"/>
    <col min="16129" max="16129" width="9" style="181" customWidth="1"/>
    <col min="16130" max="16130" width="8.125" style="181" customWidth="1"/>
    <col min="16131" max="16131" width="19.5" style="181" customWidth="1"/>
    <col min="16132" max="16132" width="31.75" style="181" customWidth="1"/>
    <col min="16133" max="16133" width="7.375" style="181" customWidth="1"/>
    <col min="16134" max="16134" width="9.75" style="181" customWidth="1"/>
    <col min="16135" max="16135" width="12.25" style="181" customWidth="1"/>
    <col min="16136" max="16136" width="16.375" style="181" customWidth="1"/>
    <col min="16137" max="16137" width="11.5" style="181" customWidth="1"/>
    <col min="16138" max="16384" width="9" style="181"/>
  </cols>
  <sheetData>
    <row r="1" spans="1:10" ht="35.1" customHeight="1">
      <c r="A1" s="396" t="s">
        <v>689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 s="233" customFormat="1" ht="20.100000000000001" customHeight="1">
      <c r="A2" s="232" t="s">
        <v>0</v>
      </c>
      <c r="B2" s="232" t="s">
        <v>668</v>
      </c>
      <c r="C2" s="232" t="s">
        <v>669</v>
      </c>
      <c r="D2" s="232" t="s">
        <v>670</v>
      </c>
      <c r="E2" s="232" t="s">
        <v>671</v>
      </c>
      <c r="F2" s="232" t="s">
        <v>129</v>
      </c>
      <c r="G2" s="232" t="s">
        <v>672</v>
      </c>
      <c r="H2" s="232" t="s">
        <v>673</v>
      </c>
      <c r="I2" s="228" t="s">
        <v>674</v>
      </c>
      <c r="J2" s="232" t="s">
        <v>754</v>
      </c>
    </row>
    <row r="3" spans="1:10" s="233" customFormat="1" ht="20.100000000000001" customHeight="1">
      <c r="A3" s="394">
        <v>1</v>
      </c>
      <c r="B3" s="393" t="s">
        <v>755</v>
      </c>
      <c r="C3" s="393" t="s">
        <v>690</v>
      </c>
      <c r="D3" s="230" t="s">
        <v>691</v>
      </c>
      <c r="E3" s="230" t="s">
        <v>692</v>
      </c>
      <c r="F3" s="230" t="s">
        <v>685</v>
      </c>
      <c r="G3" s="230">
        <v>490</v>
      </c>
      <c r="H3" s="231">
        <v>1200</v>
      </c>
      <c r="I3" s="232">
        <f>G3*H3</f>
        <v>588000</v>
      </c>
      <c r="J3" s="232">
        <f>ROUND(I3*0.95,0)</f>
        <v>558600</v>
      </c>
    </row>
    <row r="4" spans="1:10" s="233" customFormat="1" ht="20.100000000000001" customHeight="1">
      <c r="A4" s="394"/>
      <c r="B4" s="393"/>
      <c r="C4" s="393"/>
      <c r="D4" s="230" t="s">
        <v>693</v>
      </c>
      <c r="E4" s="230" t="s">
        <v>756</v>
      </c>
      <c r="F4" s="230" t="s">
        <v>685</v>
      </c>
      <c r="G4" s="230">
        <v>490</v>
      </c>
      <c r="H4" s="231">
        <v>600</v>
      </c>
      <c r="I4" s="232">
        <f>G4*H4</f>
        <v>294000</v>
      </c>
      <c r="J4" s="232">
        <f t="shared" ref="J4:J67" si="0">ROUND(I4*0.95,0)</f>
        <v>279300</v>
      </c>
    </row>
    <row r="5" spans="1:10" s="233" customFormat="1" ht="20.100000000000001" customHeight="1">
      <c r="A5" s="394"/>
      <c r="B5" s="393"/>
      <c r="C5" s="393"/>
      <c r="D5" s="230"/>
      <c r="E5" s="230" t="s">
        <v>677</v>
      </c>
      <c r="F5" s="230"/>
      <c r="G5" s="230"/>
      <c r="H5" s="231"/>
      <c r="I5" s="232">
        <f>SUM(I3:I4)</f>
        <v>882000</v>
      </c>
      <c r="J5" s="232">
        <f t="shared" si="0"/>
        <v>837900</v>
      </c>
    </row>
    <row r="6" spans="1:10" s="233" customFormat="1" ht="20.100000000000001" customHeight="1">
      <c r="A6" s="394"/>
      <c r="B6" s="393"/>
      <c r="C6" s="393"/>
      <c r="D6" s="230"/>
      <c r="E6" s="230" t="s">
        <v>745</v>
      </c>
      <c r="F6" s="230"/>
      <c r="G6" s="230"/>
      <c r="H6" s="234"/>
      <c r="I6" s="232">
        <f>I5*0.1</f>
        <v>88200</v>
      </c>
      <c r="J6" s="232">
        <f t="shared" si="0"/>
        <v>83790</v>
      </c>
    </row>
    <row r="7" spans="1:10" s="233" customFormat="1" ht="20.100000000000001" customHeight="1">
      <c r="A7" s="394"/>
      <c r="B7" s="393"/>
      <c r="C7" s="393"/>
      <c r="D7" s="230"/>
      <c r="E7" s="230" t="s">
        <v>746</v>
      </c>
      <c r="F7" s="230"/>
      <c r="G7" s="230"/>
      <c r="H7" s="231"/>
      <c r="I7" s="232">
        <f>(I5+I6)*0.05</f>
        <v>48510</v>
      </c>
      <c r="J7" s="232">
        <f t="shared" si="0"/>
        <v>46085</v>
      </c>
    </row>
    <row r="8" spans="1:10" s="233" customFormat="1" ht="20.100000000000001" customHeight="1">
      <c r="A8" s="394"/>
      <c r="B8" s="393"/>
      <c r="C8" s="393"/>
      <c r="D8" s="232"/>
      <c r="E8" s="245" t="s">
        <v>747</v>
      </c>
      <c r="F8" s="245"/>
      <c r="G8" s="245"/>
      <c r="H8" s="245"/>
      <c r="I8" s="228">
        <f>ROUNDUP(I5+I6+I7,0)</f>
        <v>1018710</v>
      </c>
      <c r="J8" s="232">
        <f t="shared" si="0"/>
        <v>967775</v>
      </c>
    </row>
    <row r="9" spans="1:10" s="233" customFormat="1" ht="20.100000000000001" customHeight="1">
      <c r="A9" s="394">
        <v>2</v>
      </c>
      <c r="B9" s="393" t="s">
        <v>757</v>
      </c>
      <c r="C9" s="393" t="s">
        <v>758</v>
      </c>
      <c r="D9" s="230" t="s">
        <v>688</v>
      </c>
      <c r="E9" s="230" t="s">
        <v>694</v>
      </c>
      <c r="F9" s="230" t="s">
        <v>676</v>
      </c>
      <c r="G9" s="230">
        <v>8</v>
      </c>
      <c r="H9" s="230">
        <v>50000</v>
      </c>
      <c r="I9" s="237">
        <f>G9*H9</f>
        <v>400000</v>
      </c>
      <c r="J9" s="232">
        <f t="shared" si="0"/>
        <v>380000</v>
      </c>
    </row>
    <row r="10" spans="1:10" s="233" customFormat="1" ht="20.100000000000001" customHeight="1">
      <c r="A10" s="394"/>
      <c r="B10" s="393"/>
      <c r="C10" s="393"/>
      <c r="D10" s="394" t="s">
        <v>695</v>
      </c>
      <c r="E10" s="230" t="s">
        <v>696</v>
      </c>
      <c r="F10" s="245" t="s">
        <v>752</v>
      </c>
      <c r="G10" s="230">
        <v>1680</v>
      </c>
      <c r="H10" s="230">
        <v>150</v>
      </c>
      <c r="I10" s="237">
        <f t="shared" ref="I10:I12" si="1">G10*H10</f>
        <v>252000</v>
      </c>
      <c r="J10" s="232">
        <f t="shared" si="0"/>
        <v>239400</v>
      </c>
    </row>
    <row r="11" spans="1:10" s="229" customFormat="1" ht="20.100000000000001" customHeight="1">
      <c r="A11" s="394"/>
      <c r="B11" s="393"/>
      <c r="C11" s="393"/>
      <c r="D11" s="394"/>
      <c r="E11" s="235" t="s">
        <v>748</v>
      </c>
      <c r="F11" s="230" t="s">
        <v>685</v>
      </c>
      <c r="G11" s="230">
        <f>G10</f>
        <v>1680</v>
      </c>
      <c r="H11" s="230">
        <v>10</v>
      </c>
      <c r="I11" s="231">
        <f>G11*H11</f>
        <v>16800</v>
      </c>
      <c r="J11" s="232">
        <f t="shared" si="0"/>
        <v>15960</v>
      </c>
    </row>
    <row r="12" spans="1:10" s="233" customFormat="1" ht="20.100000000000001" customHeight="1">
      <c r="A12" s="394"/>
      <c r="B12" s="393"/>
      <c r="C12" s="393"/>
      <c r="D12" s="230" t="s">
        <v>688</v>
      </c>
      <c r="E12" s="230" t="s">
        <v>697</v>
      </c>
      <c r="F12" s="230" t="s">
        <v>750</v>
      </c>
      <c r="G12" s="230">
        <v>1</v>
      </c>
      <c r="H12" s="230">
        <v>300000</v>
      </c>
      <c r="I12" s="237">
        <f t="shared" si="1"/>
        <v>300000</v>
      </c>
      <c r="J12" s="232">
        <f t="shared" si="0"/>
        <v>285000</v>
      </c>
    </row>
    <row r="13" spans="1:10" s="233" customFormat="1" ht="20.100000000000001" customHeight="1">
      <c r="A13" s="394"/>
      <c r="B13" s="393"/>
      <c r="C13" s="393"/>
      <c r="D13" s="230"/>
      <c r="E13" s="230" t="s">
        <v>677</v>
      </c>
      <c r="F13" s="230"/>
      <c r="G13" s="230"/>
      <c r="H13" s="231"/>
      <c r="I13" s="232">
        <f>SUM(I9:I12)</f>
        <v>968800</v>
      </c>
      <c r="J13" s="232">
        <f t="shared" si="0"/>
        <v>920360</v>
      </c>
    </row>
    <row r="14" spans="1:10" s="233" customFormat="1" ht="20.100000000000001" customHeight="1">
      <c r="A14" s="394"/>
      <c r="B14" s="393"/>
      <c r="C14" s="393"/>
      <c r="D14" s="230"/>
      <c r="E14" s="230" t="s">
        <v>745</v>
      </c>
      <c r="F14" s="230"/>
      <c r="G14" s="230"/>
      <c r="H14" s="234"/>
      <c r="I14" s="232">
        <f>I13*0.1</f>
        <v>96880</v>
      </c>
      <c r="J14" s="232">
        <f t="shared" si="0"/>
        <v>92036</v>
      </c>
    </row>
    <row r="15" spans="1:10" s="233" customFormat="1" ht="20.100000000000001" customHeight="1">
      <c r="A15" s="394"/>
      <c r="B15" s="393"/>
      <c r="C15" s="393"/>
      <c r="D15" s="230"/>
      <c r="E15" s="230" t="s">
        <v>746</v>
      </c>
      <c r="F15" s="230"/>
      <c r="G15" s="230"/>
      <c r="H15" s="231"/>
      <c r="I15" s="232">
        <f>(I13+I14)*0.05</f>
        <v>53284</v>
      </c>
      <c r="J15" s="232">
        <f t="shared" si="0"/>
        <v>50620</v>
      </c>
    </row>
    <row r="16" spans="1:10" s="233" customFormat="1" ht="20.100000000000001" customHeight="1">
      <c r="A16" s="394"/>
      <c r="B16" s="393"/>
      <c r="C16" s="393"/>
      <c r="D16" s="232"/>
      <c r="E16" s="245" t="s">
        <v>747</v>
      </c>
      <c r="F16" s="245"/>
      <c r="G16" s="245"/>
      <c r="H16" s="245"/>
      <c r="I16" s="228">
        <f>ROUNDUP(I13+I14+I15,0)</f>
        <v>1118964</v>
      </c>
      <c r="J16" s="232">
        <f t="shared" si="0"/>
        <v>1063016</v>
      </c>
    </row>
    <row r="17" spans="1:10" s="233" customFormat="1" ht="20.100000000000001" customHeight="1">
      <c r="A17" s="394">
        <v>3</v>
      </c>
      <c r="B17" s="393" t="s">
        <v>759</v>
      </c>
      <c r="C17" s="393" t="s">
        <v>760</v>
      </c>
      <c r="D17" s="394" t="s">
        <v>761</v>
      </c>
      <c r="E17" s="230" t="s">
        <v>762</v>
      </c>
      <c r="F17" s="230" t="s">
        <v>685</v>
      </c>
      <c r="G17" s="230">
        <v>1586</v>
      </c>
      <c r="H17" s="230">
        <v>150</v>
      </c>
      <c r="I17" s="237">
        <f>G17*H17</f>
        <v>237900</v>
      </c>
      <c r="J17" s="232">
        <f t="shared" si="0"/>
        <v>226005</v>
      </c>
    </row>
    <row r="18" spans="1:10" s="229" customFormat="1" ht="20.100000000000001" customHeight="1">
      <c r="A18" s="394"/>
      <c r="B18" s="393"/>
      <c r="C18" s="393"/>
      <c r="D18" s="394"/>
      <c r="E18" s="230" t="s">
        <v>681</v>
      </c>
      <c r="F18" s="230" t="s">
        <v>685</v>
      </c>
      <c r="G18" s="230">
        <f>G17</f>
        <v>1586</v>
      </c>
      <c r="H18" s="230">
        <v>20</v>
      </c>
      <c r="I18" s="237">
        <f>G18*H18</f>
        <v>31720</v>
      </c>
      <c r="J18" s="232">
        <f t="shared" si="0"/>
        <v>30134</v>
      </c>
    </row>
    <row r="19" spans="1:10" s="233" customFormat="1" ht="20.100000000000001" customHeight="1">
      <c r="A19" s="394"/>
      <c r="B19" s="393"/>
      <c r="C19" s="393"/>
      <c r="D19" s="394"/>
      <c r="E19" s="230" t="s">
        <v>763</v>
      </c>
      <c r="F19" s="230" t="s">
        <v>685</v>
      </c>
      <c r="G19" s="230">
        <v>2630</v>
      </c>
      <c r="H19" s="230">
        <v>270</v>
      </c>
      <c r="I19" s="237">
        <f>G19*H19</f>
        <v>710100</v>
      </c>
      <c r="J19" s="232">
        <f t="shared" si="0"/>
        <v>674595</v>
      </c>
    </row>
    <row r="20" spans="1:10" s="229" customFormat="1" ht="20.100000000000001" customHeight="1">
      <c r="A20" s="394"/>
      <c r="B20" s="393"/>
      <c r="C20" s="393"/>
      <c r="D20" s="394"/>
      <c r="E20" s="230" t="s">
        <v>681</v>
      </c>
      <c r="F20" s="230" t="s">
        <v>685</v>
      </c>
      <c r="G20" s="230">
        <f>G19</f>
        <v>2630</v>
      </c>
      <c r="H20" s="230">
        <v>30</v>
      </c>
      <c r="I20" s="237">
        <f>G20*H20</f>
        <v>78900</v>
      </c>
      <c r="J20" s="232">
        <f t="shared" si="0"/>
        <v>74955</v>
      </c>
    </row>
    <row r="21" spans="1:10" s="233" customFormat="1" ht="20.100000000000001" customHeight="1">
      <c r="A21" s="394"/>
      <c r="B21" s="393"/>
      <c r="C21" s="393"/>
      <c r="D21" s="230"/>
      <c r="E21" s="230" t="s">
        <v>677</v>
      </c>
      <c r="F21" s="230"/>
      <c r="G21" s="230"/>
      <c r="H21" s="231"/>
      <c r="I21" s="232">
        <f>SUM(I17:I20)</f>
        <v>1058620</v>
      </c>
      <c r="J21" s="232">
        <f t="shared" si="0"/>
        <v>1005689</v>
      </c>
    </row>
    <row r="22" spans="1:10" s="233" customFormat="1" ht="20.100000000000001" customHeight="1">
      <c r="A22" s="394"/>
      <c r="B22" s="393"/>
      <c r="C22" s="393"/>
      <c r="D22" s="230"/>
      <c r="E22" s="230" t="s">
        <v>745</v>
      </c>
      <c r="F22" s="230"/>
      <c r="G22" s="230"/>
      <c r="H22" s="234"/>
      <c r="I22" s="232">
        <f>I21*0.1</f>
        <v>105862</v>
      </c>
      <c r="J22" s="232">
        <f t="shared" si="0"/>
        <v>100569</v>
      </c>
    </row>
    <row r="23" spans="1:10" s="233" customFormat="1" ht="20.100000000000001" customHeight="1">
      <c r="A23" s="394"/>
      <c r="B23" s="393"/>
      <c r="C23" s="393"/>
      <c r="D23" s="230"/>
      <c r="E23" s="230" t="s">
        <v>746</v>
      </c>
      <c r="F23" s="230"/>
      <c r="G23" s="230"/>
      <c r="H23" s="231"/>
      <c r="I23" s="232">
        <f>(I21+I22)*0.05</f>
        <v>58224.100000000006</v>
      </c>
      <c r="J23" s="232">
        <f t="shared" si="0"/>
        <v>55313</v>
      </c>
    </row>
    <row r="24" spans="1:10" s="233" customFormat="1" ht="20.100000000000001" customHeight="1">
      <c r="A24" s="394"/>
      <c r="B24" s="393"/>
      <c r="C24" s="393"/>
      <c r="D24" s="232"/>
      <c r="E24" s="227" t="s">
        <v>749</v>
      </c>
      <c r="F24" s="230" t="s">
        <v>750</v>
      </c>
      <c r="G24" s="230">
        <v>2</v>
      </c>
      <c r="H24" s="230">
        <v>30000</v>
      </c>
      <c r="I24" s="237">
        <f>G24*H24</f>
        <v>60000</v>
      </c>
      <c r="J24" s="232">
        <f t="shared" si="0"/>
        <v>57000</v>
      </c>
    </row>
    <row r="25" spans="1:10" s="233" customFormat="1" ht="20.100000000000001" customHeight="1">
      <c r="A25" s="394"/>
      <c r="B25" s="393"/>
      <c r="C25" s="393"/>
      <c r="D25" s="232"/>
      <c r="E25" s="245" t="s">
        <v>747</v>
      </c>
      <c r="F25" s="245"/>
      <c r="G25" s="245"/>
      <c r="H25" s="245"/>
      <c r="I25" s="228">
        <f>ROUNDUP(I21+I22+I23+I24,0)</f>
        <v>1282707</v>
      </c>
      <c r="J25" s="232">
        <f t="shared" si="0"/>
        <v>1218572</v>
      </c>
    </row>
    <row r="26" spans="1:10" s="233" customFormat="1" ht="20.100000000000001" customHeight="1">
      <c r="A26" s="394">
        <v>4</v>
      </c>
      <c r="B26" s="393" t="s">
        <v>764</v>
      </c>
      <c r="C26" s="393" t="s">
        <v>765</v>
      </c>
      <c r="D26" s="393" t="s">
        <v>766</v>
      </c>
      <c r="E26" s="232" t="s">
        <v>698</v>
      </c>
      <c r="F26" s="230" t="s">
        <v>685</v>
      </c>
      <c r="G26" s="245">
        <v>220</v>
      </c>
      <c r="H26" s="245">
        <v>200</v>
      </c>
      <c r="I26" s="237">
        <f>G26*H26</f>
        <v>44000</v>
      </c>
      <c r="J26" s="232">
        <f t="shared" si="0"/>
        <v>41800</v>
      </c>
    </row>
    <row r="27" spans="1:10" s="233" customFormat="1" ht="20.100000000000001" customHeight="1">
      <c r="A27" s="394"/>
      <c r="B27" s="393"/>
      <c r="C27" s="393"/>
      <c r="D27" s="393"/>
      <c r="E27" s="232" t="s">
        <v>699</v>
      </c>
      <c r="F27" s="230" t="s">
        <v>685</v>
      </c>
      <c r="G27" s="245">
        <v>300</v>
      </c>
      <c r="H27" s="245">
        <v>350</v>
      </c>
      <c r="I27" s="237">
        <f t="shared" ref="I27:I29" si="2">G27*H27</f>
        <v>105000</v>
      </c>
      <c r="J27" s="232">
        <f t="shared" si="0"/>
        <v>99750</v>
      </c>
    </row>
    <row r="28" spans="1:10" s="229" customFormat="1" ht="20.100000000000001" customHeight="1">
      <c r="A28" s="394"/>
      <c r="B28" s="393"/>
      <c r="C28" s="393"/>
      <c r="D28" s="393"/>
      <c r="E28" s="235" t="s">
        <v>748</v>
      </c>
      <c r="F28" s="230" t="s">
        <v>685</v>
      </c>
      <c r="G28" s="230">
        <f>G27</f>
        <v>300</v>
      </c>
      <c r="H28" s="230">
        <v>50</v>
      </c>
      <c r="I28" s="231">
        <f>G28*H28</f>
        <v>15000</v>
      </c>
      <c r="J28" s="232">
        <f t="shared" si="0"/>
        <v>14250</v>
      </c>
    </row>
    <row r="29" spans="1:10" s="233" customFormat="1" ht="20.100000000000001" customHeight="1">
      <c r="A29" s="394"/>
      <c r="B29" s="393"/>
      <c r="C29" s="393"/>
      <c r="D29" s="393"/>
      <c r="E29" s="232" t="s">
        <v>767</v>
      </c>
      <c r="F29" s="230" t="s">
        <v>685</v>
      </c>
      <c r="G29" s="245">
        <v>210</v>
      </c>
      <c r="H29" s="245">
        <v>130</v>
      </c>
      <c r="I29" s="237">
        <f t="shared" si="2"/>
        <v>27300</v>
      </c>
      <c r="J29" s="232">
        <f t="shared" si="0"/>
        <v>25935</v>
      </c>
    </row>
    <row r="30" spans="1:10" s="233" customFormat="1" ht="20.100000000000001" customHeight="1">
      <c r="A30" s="394"/>
      <c r="B30" s="393"/>
      <c r="C30" s="393"/>
      <c r="D30" s="230"/>
      <c r="E30" s="230" t="s">
        <v>677</v>
      </c>
      <c r="F30" s="230"/>
      <c r="G30" s="230"/>
      <c r="H30" s="231"/>
      <c r="I30" s="232">
        <f>SUM(I26:I29)</f>
        <v>191300</v>
      </c>
      <c r="J30" s="232">
        <f t="shared" si="0"/>
        <v>181735</v>
      </c>
    </row>
    <row r="31" spans="1:10" s="233" customFormat="1" ht="20.100000000000001" customHeight="1">
      <c r="A31" s="394"/>
      <c r="B31" s="393"/>
      <c r="C31" s="393"/>
      <c r="D31" s="230"/>
      <c r="E31" s="230" t="s">
        <v>745</v>
      </c>
      <c r="F31" s="230"/>
      <c r="G31" s="230"/>
      <c r="H31" s="234"/>
      <c r="I31" s="232">
        <f>I30*0.1</f>
        <v>19130</v>
      </c>
      <c r="J31" s="232">
        <f t="shared" si="0"/>
        <v>18174</v>
      </c>
    </row>
    <row r="32" spans="1:10" s="233" customFormat="1" ht="20.100000000000001" customHeight="1">
      <c r="A32" s="394"/>
      <c r="B32" s="393"/>
      <c r="C32" s="393"/>
      <c r="D32" s="230"/>
      <c r="E32" s="230" t="s">
        <v>746</v>
      </c>
      <c r="F32" s="230"/>
      <c r="G32" s="230"/>
      <c r="H32" s="231"/>
      <c r="I32" s="232">
        <f>(I30+I31)*0.05</f>
        <v>10521.5</v>
      </c>
      <c r="J32" s="232">
        <f t="shared" si="0"/>
        <v>9995</v>
      </c>
    </row>
    <row r="33" spans="1:10" s="233" customFormat="1" ht="20.100000000000001" customHeight="1">
      <c r="A33" s="394"/>
      <c r="B33" s="393"/>
      <c r="C33" s="393"/>
      <c r="D33" s="232"/>
      <c r="E33" s="232" t="s">
        <v>747</v>
      </c>
      <c r="F33" s="230"/>
      <c r="G33" s="230"/>
      <c r="H33" s="230"/>
      <c r="I33" s="228">
        <f>ROUNDUP(I30+I31+I32,0)</f>
        <v>220952</v>
      </c>
      <c r="J33" s="232">
        <f t="shared" si="0"/>
        <v>209904</v>
      </c>
    </row>
    <row r="34" spans="1:10" s="233" customFormat="1" ht="20.100000000000001" customHeight="1">
      <c r="A34" s="394">
        <v>5</v>
      </c>
      <c r="B34" s="393" t="s">
        <v>768</v>
      </c>
      <c r="C34" s="393" t="s">
        <v>769</v>
      </c>
      <c r="D34" s="393" t="s">
        <v>753</v>
      </c>
      <c r="E34" s="232" t="s">
        <v>699</v>
      </c>
      <c r="F34" s="230" t="s">
        <v>685</v>
      </c>
      <c r="G34" s="245">
        <v>1000</v>
      </c>
      <c r="H34" s="245">
        <v>350</v>
      </c>
      <c r="I34" s="237">
        <f>G34*H34</f>
        <v>350000</v>
      </c>
      <c r="J34" s="232">
        <f t="shared" si="0"/>
        <v>332500</v>
      </c>
    </row>
    <row r="35" spans="1:10" s="229" customFormat="1" ht="20.100000000000001" customHeight="1">
      <c r="A35" s="394"/>
      <c r="B35" s="393"/>
      <c r="C35" s="393"/>
      <c r="D35" s="393"/>
      <c r="E35" s="235" t="s">
        <v>748</v>
      </c>
      <c r="F35" s="230" t="s">
        <v>685</v>
      </c>
      <c r="G35" s="230">
        <f>G34</f>
        <v>1000</v>
      </c>
      <c r="H35" s="230">
        <v>50</v>
      </c>
      <c r="I35" s="231">
        <f>G35*H35</f>
        <v>50000</v>
      </c>
      <c r="J35" s="232">
        <f t="shared" si="0"/>
        <v>47500</v>
      </c>
    </row>
    <row r="36" spans="1:10" s="233" customFormat="1" ht="20.100000000000001" customHeight="1">
      <c r="A36" s="394"/>
      <c r="B36" s="393"/>
      <c r="C36" s="393"/>
      <c r="D36" s="393"/>
      <c r="E36" s="245" t="s">
        <v>770</v>
      </c>
      <c r="F36" s="230" t="s">
        <v>685</v>
      </c>
      <c r="G36" s="245">
        <v>48</v>
      </c>
      <c r="H36" s="245">
        <v>2000</v>
      </c>
      <c r="I36" s="237">
        <f t="shared" ref="I36:I38" si="3">G36*H36</f>
        <v>96000</v>
      </c>
      <c r="J36" s="232">
        <f t="shared" si="0"/>
        <v>91200</v>
      </c>
    </row>
    <row r="37" spans="1:10" s="233" customFormat="1" ht="20.100000000000001" customHeight="1">
      <c r="A37" s="394"/>
      <c r="B37" s="393"/>
      <c r="C37" s="393"/>
      <c r="D37" s="393"/>
      <c r="E37" s="245" t="s">
        <v>771</v>
      </c>
      <c r="F37" s="230" t="s">
        <v>685</v>
      </c>
      <c r="G37" s="245">
        <v>27</v>
      </c>
      <c r="H37" s="245">
        <v>1000</v>
      </c>
      <c r="I37" s="237">
        <f t="shared" si="3"/>
        <v>27000</v>
      </c>
      <c r="J37" s="232">
        <f t="shared" si="0"/>
        <v>25650</v>
      </c>
    </row>
    <row r="38" spans="1:10" s="233" customFormat="1" ht="20.100000000000001" customHeight="1">
      <c r="A38" s="394"/>
      <c r="B38" s="393"/>
      <c r="C38" s="393"/>
      <c r="D38" s="393"/>
      <c r="E38" s="245" t="s">
        <v>772</v>
      </c>
      <c r="F38" s="230" t="s">
        <v>685</v>
      </c>
      <c r="G38" s="245">
        <v>10</v>
      </c>
      <c r="H38" s="245">
        <v>1000</v>
      </c>
      <c r="I38" s="237">
        <f t="shared" si="3"/>
        <v>10000</v>
      </c>
      <c r="J38" s="232">
        <f t="shared" si="0"/>
        <v>9500</v>
      </c>
    </row>
    <row r="39" spans="1:10" s="233" customFormat="1" ht="20.100000000000001" customHeight="1">
      <c r="A39" s="394"/>
      <c r="B39" s="393"/>
      <c r="C39" s="393"/>
      <c r="D39" s="230"/>
      <c r="E39" s="230" t="s">
        <v>677</v>
      </c>
      <c r="F39" s="230"/>
      <c r="G39" s="230"/>
      <c r="H39" s="231"/>
      <c r="I39" s="232">
        <f>SUM(I34:I38)</f>
        <v>533000</v>
      </c>
      <c r="J39" s="232">
        <f t="shared" si="0"/>
        <v>506350</v>
      </c>
    </row>
    <row r="40" spans="1:10" s="233" customFormat="1" ht="20.100000000000001" customHeight="1">
      <c r="A40" s="394"/>
      <c r="B40" s="393"/>
      <c r="C40" s="393"/>
      <c r="D40" s="230"/>
      <c r="E40" s="230" t="s">
        <v>678</v>
      </c>
      <c r="F40" s="230"/>
      <c r="G40" s="230"/>
      <c r="H40" s="234"/>
      <c r="I40" s="232">
        <f>I39*0.1</f>
        <v>53300</v>
      </c>
      <c r="J40" s="232">
        <f t="shared" si="0"/>
        <v>50635</v>
      </c>
    </row>
    <row r="41" spans="1:10" s="233" customFormat="1" ht="20.100000000000001" customHeight="1">
      <c r="A41" s="394"/>
      <c r="B41" s="393"/>
      <c r="C41" s="393"/>
      <c r="D41" s="230"/>
      <c r="E41" s="230" t="s">
        <v>746</v>
      </c>
      <c r="F41" s="230"/>
      <c r="G41" s="230"/>
      <c r="H41" s="231"/>
      <c r="I41" s="232">
        <f>(I39+I40)*0.05</f>
        <v>29315</v>
      </c>
      <c r="J41" s="232">
        <f t="shared" si="0"/>
        <v>27849</v>
      </c>
    </row>
    <row r="42" spans="1:10" s="233" customFormat="1" ht="20.100000000000001" customHeight="1">
      <c r="A42" s="394"/>
      <c r="B42" s="393"/>
      <c r="C42" s="393"/>
      <c r="D42" s="232"/>
      <c r="E42" s="232" t="s">
        <v>680</v>
      </c>
      <c r="F42" s="230"/>
      <c r="G42" s="230"/>
      <c r="H42" s="230"/>
      <c r="I42" s="228">
        <f>ROUNDUP(I39+I40+I41,0)</f>
        <v>615615</v>
      </c>
      <c r="J42" s="232">
        <f t="shared" si="0"/>
        <v>584834</v>
      </c>
    </row>
    <row r="43" spans="1:10" s="233" customFormat="1" ht="20.100000000000001" customHeight="1">
      <c r="A43" s="395">
        <v>6</v>
      </c>
      <c r="B43" s="395" t="s">
        <v>700</v>
      </c>
      <c r="C43" s="395" t="s">
        <v>701</v>
      </c>
      <c r="D43" s="393" t="s">
        <v>702</v>
      </c>
      <c r="E43" s="230" t="s">
        <v>686</v>
      </c>
      <c r="F43" s="230" t="s">
        <v>685</v>
      </c>
      <c r="G43" s="245">
        <v>400</v>
      </c>
      <c r="H43" s="245">
        <v>300</v>
      </c>
      <c r="I43" s="237">
        <f>G43*H43</f>
        <v>120000</v>
      </c>
      <c r="J43" s="232">
        <f t="shared" si="0"/>
        <v>114000</v>
      </c>
    </row>
    <row r="44" spans="1:10" s="229" customFormat="1" ht="20.100000000000001" customHeight="1">
      <c r="A44" s="395"/>
      <c r="B44" s="395"/>
      <c r="C44" s="395"/>
      <c r="D44" s="393"/>
      <c r="E44" s="230" t="s">
        <v>681</v>
      </c>
      <c r="F44" s="230" t="s">
        <v>685</v>
      </c>
      <c r="G44" s="230">
        <f>G43</f>
        <v>400</v>
      </c>
      <c r="H44" s="230">
        <v>30</v>
      </c>
      <c r="I44" s="237">
        <f>G44*H44</f>
        <v>12000</v>
      </c>
      <c r="J44" s="232">
        <f t="shared" si="0"/>
        <v>11400</v>
      </c>
    </row>
    <row r="45" spans="1:10" s="233" customFormat="1" ht="20.100000000000001" customHeight="1">
      <c r="A45" s="395"/>
      <c r="B45" s="395"/>
      <c r="C45" s="395"/>
      <c r="D45" s="230"/>
      <c r="E45" s="230" t="s">
        <v>677</v>
      </c>
      <c r="F45" s="230"/>
      <c r="G45" s="230"/>
      <c r="H45" s="231"/>
      <c r="I45" s="232">
        <f>SUM(I43:I44)</f>
        <v>132000</v>
      </c>
      <c r="J45" s="232">
        <f t="shared" si="0"/>
        <v>125400</v>
      </c>
    </row>
    <row r="46" spans="1:10" s="233" customFormat="1" ht="20.100000000000001" customHeight="1">
      <c r="A46" s="395"/>
      <c r="B46" s="395"/>
      <c r="C46" s="395"/>
      <c r="D46" s="230"/>
      <c r="E46" s="230" t="s">
        <v>678</v>
      </c>
      <c r="F46" s="230"/>
      <c r="G46" s="230"/>
      <c r="H46" s="234"/>
      <c r="I46" s="232">
        <f>I45*0.1</f>
        <v>13200</v>
      </c>
      <c r="J46" s="232">
        <f t="shared" si="0"/>
        <v>12540</v>
      </c>
    </row>
    <row r="47" spans="1:10" s="233" customFormat="1" ht="20.100000000000001" customHeight="1">
      <c r="A47" s="395"/>
      <c r="B47" s="395"/>
      <c r="C47" s="395"/>
      <c r="D47" s="230"/>
      <c r="E47" s="230" t="s">
        <v>679</v>
      </c>
      <c r="F47" s="230"/>
      <c r="G47" s="230"/>
      <c r="H47" s="231"/>
      <c r="I47" s="232">
        <f>(I45+I46)*0.05</f>
        <v>7260</v>
      </c>
      <c r="J47" s="232">
        <f t="shared" si="0"/>
        <v>6897</v>
      </c>
    </row>
    <row r="48" spans="1:10" s="233" customFormat="1" ht="20.100000000000001" customHeight="1">
      <c r="A48" s="395"/>
      <c r="B48" s="395"/>
      <c r="C48" s="395"/>
      <c r="D48" s="232"/>
      <c r="E48" s="227" t="s">
        <v>683</v>
      </c>
      <c r="F48" s="230" t="s">
        <v>750</v>
      </c>
      <c r="G48" s="230">
        <v>1</v>
      </c>
      <c r="H48" s="230">
        <v>30000</v>
      </c>
      <c r="I48" s="237">
        <f>G48*H48</f>
        <v>30000</v>
      </c>
      <c r="J48" s="232">
        <f t="shared" si="0"/>
        <v>28500</v>
      </c>
    </row>
    <row r="49" spans="1:10" s="233" customFormat="1" ht="20.100000000000001" customHeight="1">
      <c r="A49" s="395"/>
      <c r="B49" s="395"/>
      <c r="C49" s="395"/>
      <c r="D49" s="232"/>
      <c r="E49" s="230" t="s">
        <v>680</v>
      </c>
      <c r="F49" s="230"/>
      <c r="G49" s="230"/>
      <c r="H49" s="230"/>
      <c r="I49" s="228">
        <f>ROUNDUP(I45+I46+I47+I48,0)</f>
        <v>182460</v>
      </c>
      <c r="J49" s="232">
        <f t="shared" si="0"/>
        <v>173337</v>
      </c>
    </row>
    <row r="50" spans="1:10" s="233" customFormat="1" ht="20.100000000000001" customHeight="1">
      <c r="A50" s="394">
        <v>7</v>
      </c>
      <c r="B50" s="393" t="s">
        <v>703</v>
      </c>
      <c r="C50" s="393" t="s">
        <v>704</v>
      </c>
      <c r="D50" s="230" t="s">
        <v>705</v>
      </c>
      <c r="E50" s="230" t="s">
        <v>773</v>
      </c>
      <c r="F50" s="230" t="s">
        <v>685</v>
      </c>
      <c r="G50" s="230">
        <v>2000</v>
      </c>
      <c r="H50" s="230">
        <v>150</v>
      </c>
      <c r="I50" s="231">
        <f t="shared" ref="I50" si="4">G50*H50</f>
        <v>300000</v>
      </c>
      <c r="J50" s="232">
        <f t="shared" si="0"/>
        <v>285000</v>
      </c>
    </row>
    <row r="51" spans="1:10" s="233" customFormat="1" ht="20.100000000000001" customHeight="1">
      <c r="A51" s="394"/>
      <c r="B51" s="393"/>
      <c r="C51" s="393"/>
      <c r="D51" s="230"/>
      <c r="E51" s="230" t="s">
        <v>677</v>
      </c>
      <c r="F51" s="230"/>
      <c r="G51" s="230"/>
      <c r="H51" s="231"/>
      <c r="I51" s="232">
        <f>SUM(I50:I50)</f>
        <v>300000</v>
      </c>
      <c r="J51" s="232">
        <f t="shared" si="0"/>
        <v>285000</v>
      </c>
    </row>
    <row r="52" spans="1:10" s="233" customFormat="1" ht="20.100000000000001" customHeight="1">
      <c r="A52" s="394"/>
      <c r="B52" s="393"/>
      <c r="C52" s="393"/>
      <c r="D52" s="230"/>
      <c r="E52" s="230" t="s">
        <v>745</v>
      </c>
      <c r="F52" s="230"/>
      <c r="G52" s="230"/>
      <c r="H52" s="234"/>
      <c r="I52" s="232">
        <f>I51*0.1</f>
        <v>30000</v>
      </c>
      <c r="J52" s="232">
        <f t="shared" si="0"/>
        <v>28500</v>
      </c>
    </row>
    <row r="53" spans="1:10" s="233" customFormat="1" ht="20.100000000000001" customHeight="1">
      <c r="A53" s="394"/>
      <c r="B53" s="393"/>
      <c r="C53" s="393"/>
      <c r="D53" s="230"/>
      <c r="E53" s="230" t="s">
        <v>679</v>
      </c>
      <c r="F53" s="230"/>
      <c r="G53" s="230"/>
      <c r="H53" s="231"/>
      <c r="I53" s="232">
        <f>(I51+I52)*0.05</f>
        <v>16500</v>
      </c>
      <c r="J53" s="232">
        <f t="shared" si="0"/>
        <v>15675</v>
      </c>
    </row>
    <row r="54" spans="1:10" s="233" customFormat="1" ht="20.100000000000001" customHeight="1">
      <c r="A54" s="394"/>
      <c r="B54" s="393"/>
      <c r="C54" s="393"/>
      <c r="D54" s="232"/>
      <c r="E54" s="245" t="s">
        <v>680</v>
      </c>
      <c r="F54" s="245"/>
      <c r="G54" s="245"/>
      <c r="H54" s="245"/>
      <c r="I54" s="228">
        <f>ROUNDUP(I51+I52+I53,0)</f>
        <v>346500</v>
      </c>
      <c r="J54" s="232">
        <f t="shared" si="0"/>
        <v>329175</v>
      </c>
    </row>
    <row r="55" spans="1:10" s="233" customFormat="1" ht="20.100000000000001" customHeight="1">
      <c r="A55" s="394">
        <v>8</v>
      </c>
      <c r="B55" s="393" t="s">
        <v>706</v>
      </c>
      <c r="C55" s="393" t="s">
        <v>774</v>
      </c>
      <c r="D55" s="241" t="s">
        <v>707</v>
      </c>
      <c r="E55" s="232" t="s">
        <v>708</v>
      </c>
      <c r="F55" s="245" t="s">
        <v>675</v>
      </c>
      <c r="G55" s="245">
        <v>2000</v>
      </c>
      <c r="H55" s="245">
        <v>200</v>
      </c>
      <c r="I55" s="237">
        <f>H55*G55</f>
        <v>400000</v>
      </c>
      <c r="J55" s="232">
        <f t="shared" si="0"/>
        <v>380000</v>
      </c>
    </row>
    <row r="56" spans="1:10" s="233" customFormat="1" ht="20.100000000000001" customHeight="1">
      <c r="A56" s="394"/>
      <c r="B56" s="393"/>
      <c r="C56" s="393"/>
      <c r="D56" s="393" t="s">
        <v>709</v>
      </c>
      <c r="E56" s="245" t="s">
        <v>710</v>
      </c>
      <c r="F56" s="245" t="s">
        <v>682</v>
      </c>
      <c r="G56" s="245">
        <v>400</v>
      </c>
      <c r="H56" s="245">
        <v>570</v>
      </c>
      <c r="I56" s="237">
        <f>H56*G56</f>
        <v>228000</v>
      </c>
      <c r="J56" s="232">
        <f t="shared" si="0"/>
        <v>216600</v>
      </c>
    </row>
    <row r="57" spans="1:10" s="233" customFormat="1" ht="20.100000000000001" customHeight="1">
      <c r="A57" s="394"/>
      <c r="B57" s="393"/>
      <c r="C57" s="393"/>
      <c r="D57" s="393"/>
      <c r="E57" s="245" t="s">
        <v>711</v>
      </c>
      <c r="F57" s="245" t="s">
        <v>684</v>
      </c>
      <c r="G57" s="245">
        <v>1</v>
      </c>
      <c r="H57" s="245">
        <v>30000</v>
      </c>
      <c r="I57" s="237">
        <f>G57*H57</f>
        <v>30000</v>
      </c>
      <c r="J57" s="232">
        <f t="shared" si="0"/>
        <v>28500</v>
      </c>
    </row>
    <row r="58" spans="1:10" s="233" customFormat="1" ht="20.100000000000001" customHeight="1">
      <c r="A58" s="394"/>
      <c r="B58" s="393"/>
      <c r="C58" s="393"/>
      <c r="D58" s="230"/>
      <c r="E58" s="230" t="s">
        <v>677</v>
      </c>
      <c r="F58" s="230"/>
      <c r="G58" s="230"/>
      <c r="H58" s="231"/>
      <c r="I58" s="232">
        <f>SUM(I55:I57)</f>
        <v>658000</v>
      </c>
      <c r="J58" s="232">
        <f t="shared" si="0"/>
        <v>625100</v>
      </c>
    </row>
    <row r="59" spans="1:10" s="233" customFormat="1" ht="20.100000000000001" customHeight="1">
      <c r="A59" s="394"/>
      <c r="B59" s="393"/>
      <c r="C59" s="393"/>
      <c r="D59" s="230"/>
      <c r="E59" s="230" t="s">
        <v>678</v>
      </c>
      <c r="F59" s="230"/>
      <c r="G59" s="230"/>
      <c r="H59" s="234"/>
      <c r="I59" s="232">
        <f>I58*0.1</f>
        <v>65800</v>
      </c>
      <c r="J59" s="232">
        <f t="shared" si="0"/>
        <v>62510</v>
      </c>
    </row>
    <row r="60" spans="1:10" s="233" customFormat="1" ht="20.100000000000001" customHeight="1">
      <c r="A60" s="394"/>
      <c r="B60" s="393"/>
      <c r="C60" s="393"/>
      <c r="D60" s="230"/>
      <c r="E60" s="230" t="s">
        <v>679</v>
      </c>
      <c r="F60" s="230"/>
      <c r="G60" s="230"/>
      <c r="H60" s="231"/>
      <c r="I60" s="232">
        <f>(I58+I59)*0.05</f>
        <v>36190</v>
      </c>
      <c r="J60" s="232">
        <f t="shared" si="0"/>
        <v>34381</v>
      </c>
    </row>
    <row r="61" spans="1:10" s="233" customFormat="1" ht="20.100000000000001" customHeight="1">
      <c r="A61" s="394"/>
      <c r="B61" s="393"/>
      <c r="C61" s="393"/>
      <c r="D61" s="232"/>
      <c r="E61" s="245" t="s">
        <v>680</v>
      </c>
      <c r="F61" s="245"/>
      <c r="G61" s="245"/>
      <c r="H61" s="245"/>
      <c r="I61" s="228">
        <f>ROUNDUP(I58+I59+I60,0)</f>
        <v>759990</v>
      </c>
      <c r="J61" s="232">
        <f t="shared" si="0"/>
        <v>721991</v>
      </c>
    </row>
    <row r="62" spans="1:10" s="233" customFormat="1" ht="20.100000000000001" customHeight="1">
      <c r="A62" s="394">
        <v>9</v>
      </c>
      <c r="B62" s="394" t="s">
        <v>712</v>
      </c>
      <c r="C62" s="394" t="s">
        <v>713</v>
      </c>
      <c r="D62" s="393" t="s">
        <v>775</v>
      </c>
      <c r="E62" s="245" t="s">
        <v>776</v>
      </c>
      <c r="F62" s="241" t="s">
        <v>791</v>
      </c>
      <c r="G62" s="245">
        <v>40</v>
      </c>
      <c r="H62" s="245">
        <v>300</v>
      </c>
      <c r="I62" s="237">
        <f>G62*H62</f>
        <v>12000</v>
      </c>
      <c r="J62" s="232">
        <f t="shared" si="0"/>
        <v>11400</v>
      </c>
    </row>
    <row r="63" spans="1:10" s="233" customFormat="1" ht="20.100000000000001" customHeight="1">
      <c r="A63" s="394"/>
      <c r="B63" s="394"/>
      <c r="C63" s="394"/>
      <c r="D63" s="393"/>
      <c r="E63" s="245" t="s">
        <v>777</v>
      </c>
      <c r="F63" s="241" t="s">
        <v>791</v>
      </c>
      <c r="G63" s="245">
        <v>8</v>
      </c>
      <c r="H63" s="245">
        <v>2000</v>
      </c>
      <c r="I63" s="237">
        <f t="shared" ref="I63:I66" si="5">G63*H63</f>
        <v>16000</v>
      </c>
      <c r="J63" s="232">
        <f t="shared" si="0"/>
        <v>15200</v>
      </c>
    </row>
    <row r="64" spans="1:10" s="233" customFormat="1" ht="20.100000000000001" customHeight="1">
      <c r="A64" s="394"/>
      <c r="B64" s="394"/>
      <c r="C64" s="394"/>
      <c r="D64" s="245" t="s">
        <v>778</v>
      </c>
      <c r="E64" s="232" t="s">
        <v>779</v>
      </c>
      <c r="F64" s="241" t="s">
        <v>791</v>
      </c>
      <c r="G64" s="232">
        <v>300</v>
      </c>
      <c r="H64" s="245">
        <v>100</v>
      </c>
      <c r="I64" s="237">
        <f t="shared" si="5"/>
        <v>30000</v>
      </c>
      <c r="J64" s="232">
        <f t="shared" si="0"/>
        <v>28500</v>
      </c>
    </row>
    <row r="65" spans="1:10" s="233" customFormat="1" ht="20.100000000000001" customHeight="1">
      <c r="A65" s="394"/>
      <c r="B65" s="394"/>
      <c r="C65" s="394"/>
      <c r="D65" s="393" t="s">
        <v>780</v>
      </c>
      <c r="E65" s="232" t="s">
        <v>781</v>
      </c>
      <c r="F65" s="241" t="s">
        <v>791</v>
      </c>
      <c r="G65" s="232">
        <v>100</v>
      </c>
      <c r="H65" s="232">
        <v>45</v>
      </c>
      <c r="I65" s="237">
        <f t="shared" si="5"/>
        <v>4500</v>
      </c>
      <c r="J65" s="232">
        <f t="shared" si="0"/>
        <v>4275</v>
      </c>
    </row>
    <row r="66" spans="1:10" s="233" customFormat="1" ht="20.100000000000001" customHeight="1">
      <c r="A66" s="394"/>
      <c r="B66" s="394"/>
      <c r="C66" s="394"/>
      <c r="D66" s="393"/>
      <c r="E66" s="232" t="s">
        <v>714</v>
      </c>
      <c r="F66" s="241" t="s">
        <v>782</v>
      </c>
      <c r="G66" s="232">
        <v>16</v>
      </c>
      <c r="H66" s="232">
        <v>1000</v>
      </c>
      <c r="I66" s="237">
        <f t="shared" si="5"/>
        <v>16000</v>
      </c>
      <c r="J66" s="232">
        <f t="shared" si="0"/>
        <v>15200</v>
      </c>
    </row>
    <row r="67" spans="1:10" s="233" customFormat="1" ht="20.100000000000001" customHeight="1">
      <c r="A67" s="394"/>
      <c r="B67" s="394"/>
      <c r="C67" s="394"/>
      <c r="D67" s="230"/>
      <c r="E67" s="230" t="s">
        <v>677</v>
      </c>
      <c r="F67" s="230"/>
      <c r="G67" s="230"/>
      <c r="H67" s="231"/>
      <c r="I67" s="232">
        <f>SUM(I62:I66)</f>
        <v>78500</v>
      </c>
      <c r="J67" s="232">
        <f t="shared" si="0"/>
        <v>74575</v>
      </c>
    </row>
    <row r="68" spans="1:10" s="233" customFormat="1" ht="20.100000000000001" customHeight="1">
      <c r="A68" s="394"/>
      <c r="B68" s="394"/>
      <c r="C68" s="394"/>
      <c r="D68" s="230"/>
      <c r="E68" s="230" t="s">
        <v>745</v>
      </c>
      <c r="F68" s="230"/>
      <c r="G68" s="230"/>
      <c r="H68" s="234"/>
      <c r="I68" s="232">
        <f>I67*0.1</f>
        <v>7850</v>
      </c>
      <c r="J68" s="232">
        <f t="shared" ref="J68:J79" si="6">ROUND(I68*0.95,0)</f>
        <v>7458</v>
      </c>
    </row>
    <row r="69" spans="1:10" s="233" customFormat="1" ht="20.100000000000001" customHeight="1">
      <c r="A69" s="394"/>
      <c r="B69" s="394"/>
      <c r="C69" s="394"/>
      <c r="D69" s="230"/>
      <c r="E69" s="230" t="s">
        <v>746</v>
      </c>
      <c r="F69" s="230"/>
      <c r="G69" s="230"/>
      <c r="H69" s="231"/>
      <c r="I69" s="232">
        <f>(I67+I68)*0.05</f>
        <v>4317.5</v>
      </c>
      <c r="J69" s="232">
        <f t="shared" si="6"/>
        <v>4102</v>
      </c>
    </row>
    <row r="70" spans="1:10" s="233" customFormat="1" ht="20.100000000000001" customHeight="1">
      <c r="A70" s="394"/>
      <c r="B70" s="394"/>
      <c r="C70" s="394"/>
      <c r="D70" s="232"/>
      <c r="E70" s="230" t="s">
        <v>747</v>
      </c>
      <c r="F70" s="230"/>
      <c r="G70" s="230"/>
      <c r="H70" s="230"/>
      <c r="I70" s="228">
        <f>ROUNDUP(I67+I68+I69,0)</f>
        <v>90668</v>
      </c>
      <c r="J70" s="232">
        <f t="shared" si="6"/>
        <v>86135</v>
      </c>
    </row>
    <row r="71" spans="1:10" s="233" customFormat="1" ht="20.100000000000001" customHeight="1">
      <c r="A71" s="394">
        <v>10</v>
      </c>
      <c r="B71" s="394" t="s">
        <v>783</v>
      </c>
      <c r="C71" s="394" t="s">
        <v>784</v>
      </c>
      <c r="D71" s="394" t="s">
        <v>753</v>
      </c>
      <c r="E71" s="230" t="s">
        <v>785</v>
      </c>
      <c r="F71" s="245" t="s">
        <v>675</v>
      </c>
      <c r="G71" s="230">
        <v>40</v>
      </c>
      <c r="H71" s="230">
        <v>1000</v>
      </c>
      <c r="I71" s="231">
        <f>G71*H71</f>
        <v>40000</v>
      </c>
      <c r="J71" s="232">
        <f t="shared" si="6"/>
        <v>38000</v>
      </c>
    </row>
    <row r="72" spans="1:10" s="233" customFormat="1" ht="20.100000000000001" customHeight="1">
      <c r="A72" s="394"/>
      <c r="B72" s="394"/>
      <c r="C72" s="394"/>
      <c r="D72" s="394"/>
      <c r="E72" s="230" t="s">
        <v>786</v>
      </c>
      <c r="F72" s="245" t="s">
        <v>675</v>
      </c>
      <c r="G72" s="230">
        <v>20</v>
      </c>
      <c r="H72" s="230">
        <v>1000</v>
      </c>
      <c r="I72" s="231">
        <f>G72*H72</f>
        <v>20000</v>
      </c>
      <c r="J72" s="232">
        <f t="shared" si="6"/>
        <v>19000</v>
      </c>
    </row>
    <row r="73" spans="1:10" s="233" customFormat="1" ht="20.100000000000001" customHeight="1">
      <c r="A73" s="394"/>
      <c r="B73" s="394"/>
      <c r="C73" s="394"/>
      <c r="D73" s="394" t="s">
        <v>787</v>
      </c>
      <c r="E73" s="230" t="s">
        <v>788</v>
      </c>
      <c r="F73" s="245" t="s">
        <v>675</v>
      </c>
      <c r="G73" s="230">
        <v>10</v>
      </c>
      <c r="H73" s="230">
        <v>2000</v>
      </c>
      <c r="I73" s="231">
        <f>G73*H73</f>
        <v>20000</v>
      </c>
      <c r="J73" s="232">
        <f t="shared" si="6"/>
        <v>19000</v>
      </c>
    </row>
    <row r="74" spans="1:10" s="233" customFormat="1" ht="20.100000000000001" customHeight="1">
      <c r="A74" s="394"/>
      <c r="B74" s="394"/>
      <c r="C74" s="394"/>
      <c r="D74" s="394"/>
      <c r="E74" s="230" t="s">
        <v>789</v>
      </c>
      <c r="F74" s="230" t="s">
        <v>790</v>
      </c>
      <c r="G74" s="230">
        <v>20</v>
      </c>
      <c r="H74" s="230">
        <v>1000</v>
      </c>
      <c r="I74" s="231">
        <f>G74*H74</f>
        <v>20000</v>
      </c>
      <c r="J74" s="232">
        <f t="shared" si="6"/>
        <v>19000</v>
      </c>
    </row>
    <row r="75" spans="1:10" s="233" customFormat="1" ht="20.100000000000001" customHeight="1">
      <c r="A75" s="394"/>
      <c r="B75" s="394"/>
      <c r="C75" s="394"/>
      <c r="D75" s="230"/>
      <c r="E75" s="230" t="s">
        <v>677</v>
      </c>
      <c r="F75" s="230"/>
      <c r="G75" s="230"/>
      <c r="H75" s="231"/>
      <c r="I75" s="232">
        <f>SUM(I71:I74)</f>
        <v>100000</v>
      </c>
      <c r="J75" s="232">
        <f t="shared" si="6"/>
        <v>95000</v>
      </c>
    </row>
    <row r="76" spans="1:10" s="233" customFormat="1" ht="20.100000000000001" customHeight="1">
      <c r="A76" s="394"/>
      <c r="B76" s="394"/>
      <c r="C76" s="394"/>
      <c r="D76" s="230"/>
      <c r="E76" s="230" t="s">
        <v>745</v>
      </c>
      <c r="F76" s="230"/>
      <c r="G76" s="230"/>
      <c r="H76" s="234"/>
      <c r="I76" s="232">
        <f>I75*0.1</f>
        <v>10000</v>
      </c>
      <c r="J76" s="232">
        <f t="shared" si="6"/>
        <v>9500</v>
      </c>
    </row>
    <row r="77" spans="1:10" s="233" customFormat="1" ht="20.100000000000001" customHeight="1">
      <c r="A77" s="394"/>
      <c r="B77" s="394"/>
      <c r="C77" s="394"/>
      <c r="D77" s="230"/>
      <c r="E77" s="230" t="s">
        <v>746</v>
      </c>
      <c r="F77" s="230"/>
      <c r="G77" s="230"/>
      <c r="H77" s="231"/>
      <c r="I77" s="232">
        <f>(I75+I76)*0.05</f>
        <v>5500</v>
      </c>
      <c r="J77" s="232">
        <f t="shared" si="6"/>
        <v>5225</v>
      </c>
    </row>
    <row r="78" spans="1:10" s="233" customFormat="1" ht="20.100000000000001" customHeight="1">
      <c r="A78" s="394"/>
      <c r="B78" s="394"/>
      <c r="C78" s="394"/>
      <c r="D78" s="232"/>
      <c r="E78" s="230" t="s">
        <v>747</v>
      </c>
      <c r="F78" s="230"/>
      <c r="G78" s="230"/>
      <c r="H78" s="230"/>
      <c r="I78" s="228">
        <f>ROUNDUP(I75+I76+I77,0)</f>
        <v>115500</v>
      </c>
      <c r="J78" s="232">
        <f t="shared" si="6"/>
        <v>109725</v>
      </c>
    </row>
    <row r="79" spans="1:10" s="246" customFormat="1" ht="20.100000000000001" customHeight="1">
      <c r="A79" s="392"/>
      <c r="B79" s="392"/>
      <c r="C79" s="392"/>
      <c r="D79" s="392"/>
      <c r="E79" s="230" t="s">
        <v>751</v>
      </c>
      <c r="F79" s="230"/>
      <c r="G79" s="230"/>
      <c r="H79" s="230"/>
      <c r="I79" s="228">
        <f>I8+I54+I16+I25+I33+I42+I49+I61+I70+I78</f>
        <v>5752066</v>
      </c>
      <c r="J79" s="232">
        <f t="shared" si="6"/>
        <v>5464463</v>
      </c>
    </row>
    <row r="80" spans="1:10" s="180" customFormat="1" ht="12">
      <c r="I80" s="182"/>
    </row>
  </sheetData>
  <mergeCells count="42">
    <mergeCell ref="A1:J1"/>
    <mergeCell ref="A3:A8"/>
    <mergeCell ref="B3:B8"/>
    <mergeCell ref="C3:C8"/>
    <mergeCell ref="A9:A16"/>
    <mergeCell ref="B9:B16"/>
    <mergeCell ref="C9:C16"/>
    <mergeCell ref="D10:D11"/>
    <mergeCell ref="A17:A25"/>
    <mergeCell ref="B17:B25"/>
    <mergeCell ref="C17:C25"/>
    <mergeCell ref="D17:D20"/>
    <mergeCell ref="A26:A33"/>
    <mergeCell ref="B26:B33"/>
    <mergeCell ref="C26:C33"/>
    <mergeCell ref="D26:D29"/>
    <mergeCell ref="A34:A42"/>
    <mergeCell ref="B34:B42"/>
    <mergeCell ref="C34:C42"/>
    <mergeCell ref="D34:D38"/>
    <mergeCell ref="A43:A49"/>
    <mergeCell ref="B43:B49"/>
    <mergeCell ref="C43:C49"/>
    <mergeCell ref="D43:D44"/>
    <mergeCell ref="A50:A54"/>
    <mergeCell ref="B50:B54"/>
    <mergeCell ref="C50:C54"/>
    <mergeCell ref="A55:A61"/>
    <mergeCell ref="B55:B61"/>
    <mergeCell ref="C55:C61"/>
    <mergeCell ref="A79:D79"/>
    <mergeCell ref="D56:D57"/>
    <mergeCell ref="A62:A70"/>
    <mergeCell ref="B62:B70"/>
    <mergeCell ref="C62:C70"/>
    <mergeCell ref="D62:D63"/>
    <mergeCell ref="D65:D66"/>
    <mergeCell ref="A71:A78"/>
    <mergeCell ref="B71:B78"/>
    <mergeCell ref="C71:C78"/>
    <mergeCell ref="D71:D72"/>
    <mergeCell ref="D73:D7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3" sqref="E3:H39"/>
    </sheetView>
  </sheetViews>
  <sheetFormatPr defaultRowHeight="13.5"/>
  <cols>
    <col min="1" max="1" width="7.125" style="247" customWidth="1"/>
    <col min="2" max="2" width="7.375" style="248" customWidth="1"/>
    <col min="3" max="3" width="30.75" style="248" customWidth="1"/>
    <col min="4" max="4" width="24" style="248" customWidth="1"/>
    <col min="5" max="5" width="14.125" style="248" customWidth="1"/>
    <col min="6" max="16384" width="9" style="247"/>
  </cols>
  <sheetData>
    <row r="1" spans="1:5" s="249" customFormat="1" ht="35.1" customHeight="1">
      <c r="A1" s="398" t="s">
        <v>715</v>
      </c>
      <c r="B1" s="398"/>
      <c r="C1" s="398"/>
      <c r="D1" s="398"/>
      <c r="E1" s="398"/>
    </row>
    <row r="2" spans="1:5" s="226" customFormat="1" ht="26.25" customHeight="1">
      <c r="A2" s="399" t="s">
        <v>716</v>
      </c>
      <c r="B2" s="399" t="s">
        <v>687</v>
      </c>
      <c r="C2" s="399" t="s">
        <v>717</v>
      </c>
      <c r="D2" s="399" t="s">
        <v>718</v>
      </c>
      <c r="E2" s="400" t="s">
        <v>719</v>
      </c>
    </row>
    <row r="3" spans="1:5" s="226" customFormat="1" ht="30" customHeight="1">
      <c r="A3" s="399"/>
      <c r="B3" s="399"/>
      <c r="C3" s="399"/>
      <c r="D3" s="399"/>
      <c r="E3" s="400"/>
    </row>
    <row r="4" spans="1:5" s="226" customFormat="1" ht="39.950000000000003" customHeight="1">
      <c r="A4" s="397" t="s">
        <v>167</v>
      </c>
      <c r="B4" s="250">
        <v>7</v>
      </c>
      <c r="C4" s="250" t="s">
        <v>468</v>
      </c>
      <c r="D4" s="250" t="s">
        <v>720</v>
      </c>
      <c r="E4" s="250">
        <v>30000</v>
      </c>
    </row>
    <row r="5" spans="1:5" s="226" customFormat="1" ht="39.950000000000003" customHeight="1">
      <c r="A5" s="397"/>
      <c r="B5" s="250">
        <v>8</v>
      </c>
      <c r="C5" s="250" t="s">
        <v>721</v>
      </c>
      <c r="D5" s="250" t="s">
        <v>722</v>
      </c>
      <c r="E5" s="250">
        <v>18000</v>
      </c>
    </row>
    <row r="6" spans="1:5" s="226" customFormat="1" ht="39.950000000000003" customHeight="1">
      <c r="A6" s="251"/>
      <c r="B6" s="251"/>
      <c r="C6" s="251" t="s">
        <v>723</v>
      </c>
      <c r="D6" s="251"/>
      <c r="E6" s="251">
        <f>SUM(E4:E5)</f>
        <v>48000</v>
      </c>
    </row>
  </sheetData>
  <mergeCells count="7">
    <mergeCell ref="A4:A5"/>
    <mergeCell ref="A1:E1"/>
    <mergeCell ref="A2:A3"/>
    <mergeCell ref="B2:B3"/>
    <mergeCell ref="C2:C3"/>
    <mergeCell ref="D2:D3"/>
    <mergeCell ref="E2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H3" sqref="E3:H39"/>
    </sheetView>
  </sheetViews>
  <sheetFormatPr defaultRowHeight="14.25"/>
  <cols>
    <col min="1" max="1" width="5.625" style="267" customWidth="1"/>
    <col min="2" max="2" width="4.875" style="267" customWidth="1"/>
    <col min="3" max="3" width="24.375" style="267" customWidth="1"/>
    <col min="4" max="4" width="14.625" style="267" hidden="1" customWidth="1"/>
    <col min="5" max="5" width="14.625" style="268" hidden="1" customWidth="1"/>
    <col min="6" max="6" width="15.25" style="268" customWidth="1"/>
    <col min="7" max="7" width="13.625" style="267" customWidth="1"/>
    <col min="8" max="8" width="8.125" style="267" customWidth="1"/>
    <col min="9" max="9" width="11.75" style="267" customWidth="1"/>
    <col min="10" max="10" width="11.625" style="267" customWidth="1"/>
    <col min="11" max="11" width="12.25" style="269" customWidth="1"/>
    <col min="12" max="16384" width="9" style="258"/>
  </cols>
  <sheetData>
    <row r="1" spans="1:15" ht="30" customHeight="1">
      <c r="A1" s="401" t="s">
        <v>733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5" s="254" customFormat="1" ht="20.100000000000001" customHeight="1">
      <c r="A2" s="243" t="s">
        <v>734</v>
      </c>
      <c r="B2" s="252" t="s">
        <v>0</v>
      </c>
      <c r="C2" s="252" t="s">
        <v>668</v>
      </c>
      <c r="D2" s="243" t="s">
        <v>735</v>
      </c>
      <c r="E2" s="242" t="s">
        <v>736</v>
      </c>
      <c r="F2" s="253" t="s">
        <v>669</v>
      </c>
      <c r="G2" s="253" t="s">
        <v>737</v>
      </c>
      <c r="H2" s="252" t="s">
        <v>738</v>
      </c>
      <c r="I2" s="252" t="s">
        <v>739</v>
      </c>
      <c r="J2" s="259" t="s">
        <v>740</v>
      </c>
      <c r="K2" s="260" t="s">
        <v>741</v>
      </c>
    </row>
    <row r="3" spans="1:15" s="254" customFormat="1" ht="20.100000000000001" customHeight="1">
      <c r="A3" s="402" t="s">
        <v>792</v>
      </c>
      <c r="B3" s="243">
        <v>1</v>
      </c>
      <c r="C3" s="238" t="s">
        <v>793</v>
      </c>
      <c r="D3" s="238" t="s">
        <v>794</v>
      </c>
      <c r="E3" s="238" t="s">
        <v>795</v>
      </c>
      <c r="F3" s="238" t="s">
        <v>796</v>
      </c>
      <c r="G3" s="238" t="s">
        <v>797</v>
      </c>
      <c r="H3" s="242" t="s">
        <v>742</v>
      </c>
      <c r="I3" s="242">
        <v>414622</v>
      </c>
      <c r="J3" s="261">
        <v>409727</v>
      </c>
      <c r="K3" s="262">
        <v>101594</v>
      </c>
    </row>
    <row r="4" spans="1:15" s="254" customFormat="1" ht="20.100000000000001" customHeight="1">
      <c r="A4" s="402"/>
      <c r="B4" s="243">
        <v>2</v>
      </c>
      <c r="C4" s="243" t="s">
        <v>585</v>
      </c>
      <c r="D4" s="243" t="s">
        <v>798</v>
      </c>
      <c r="E4" s="255" t="s">
        <v>799</v>
      </c>
      <c r="F4" s="255" t="s">
        <v>800</v>
      </c>
      <c r="G4" s="238" t="s">
        <v>743</v>
      </c>
      <c r="H4" s="242" t="s">
        <v>744</v>
      </c>
      <c r="I4" s="242">
        <v>236683</v>
      </c>
      <c r="J4" s="261">
        <v>233279</v>
      </c>
      <c r="K4" s="262">
        <v>67107.5</v>
      </c>
    </row>
    <row r="5" spans="1:15" s="254" customFormat="1" ht="20.100000000000001" customHeight="1">
      <c r="A5" s="402"/>
      <c r="B5" s="243">
        <v>3</v>
      </c>
      <c r="C5" s="238" t="s">
        <v>801</v>
      </c>
      <c r="D5" s="255" t="s">
        <v>802</v>
      </c>
      <c r="E5" s="238" t="s">
        <v>803</v>
      </c>
      <c r="F5" s="238" t="s">
        <v>765</v>
      </c>
      <c r="G5" s="238" t="s">
        <v>743</v>
      </c>
      <c r="H5" s="242" t="s">
        <v>744</v>
      </c>
      <c r="I5" s="242">
        <v>813992</v>
      </c>
      <c r="J5" s="261">
        <v>809879</v>
      </c>
      <c r="K5" s="262">
        <v>169196.9</v>
      </c>
    </row>
    <row r="6" spans="1:15" s="254" customFormat="1" ht="20.100000000000001" customHeight="1">
      <c r="A6" s="402"/>
      <c r="B6" s="243">
        <v>4</v>
      </c>
      <c r="C6" s="255" t="s">
        <v>804</v>
      </c>
      <c r="D6" s="255"/>
      <c r="E6" s="238"/>
      <c r="F6" s="238" t="s">
        <v>805</v>
      </c>
      <c r="G6" s="238" t="s">
        <v>806</v>
      </c>
      <c r="H6" s="236" t="s">
        <v>807</v>
      </c>
      <c r="I6" s="236">
        <v>200670</v>
      </c>
      <c r="J6" s="261">
        <v>196471</v>
      </c>
      <c r="K6" s="263">
        <v>60246</v>
      </c>
    </row>
    <row r="7" spans="1:15" s="256" customFormat="1" ht="20.100000000000001" customHeight="1">
      <c r="A7" s="402"/>
      <c r="B7" s="403" t="s">
        <v>808</v>
      </c>
      <c r="C7" s="403"/>
      <c r="D7" s="403"/>
      <c r="E7" s="403"/>
      <c r="F7" s="403"/>
      <c r="G7" s="403"/>
      <c r="H7" s="403"/>
      <c r="I7" s="244">
        <f>SUM(I3:I6)</f>
        <v>1665967</v>
      </c>
      <c r="J7" s="264">
        <f>SUM(J3:J6)</f>
        <v>1649356</v>
      </c>
      <c r="K7" s="265">
        <f>SUM(K3:K6)</f>
        <v>398144.4</v>
      </c>
      <c r="O7" s="254"/>
    </row>
    <row r="8" spans="1:15" s="257" customFormat="1" ht="11.25">
      <c r="A8" s="239"/>
      <c r="B8" s="239"/>
      <c r="C8" s="239"/>
      <c r="D8" s="239"/>
      <c r="E8" s="240"/>
      <c r="F8" s="240"/>
      <c r="G8" s="239"/>
      <c r="H8" s="239"/>
      <c r="I8" s="239"/>
      <c r="J8" s="239"/>
      <c r="K8" s="266"/>
    </row>
    <row r="9" spans="1:15" s="257" customFormat="1" ht="11.25">
      <c r="A9" s="239"/>
      <c r="B9" s="239"/>
      <c r="C9" s="239"/>
      <c r="D9" s="239"/>
      <c r="E9" s="240"/>
      <c r="F9" s="240"/>
      <c r="G9" s="239"/>
      <c r="H9" s="239"/>
      <c r="I9" s="239"/>
      <c r="J9" s="239"/>
      <c r="K9" s="266"/>
    </row>
  </sheetData>
  <mergeCells count="4">
    <mergeCell ref="A1:K1"/>
    <mergeCell ref="A3:A7"/>
    <mergeCell ref="B7:D7"/>
    <mergeCell ref="E7:H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41" t="s">
        <v>138</v>
      </c>
      <c r="B1" s="341"/>
      <c r="C1" s="341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42" t="s">
        <v>144</v>
      </c>
      <c r="B1" s="343"/>
      <c r="C1" s="343"/>
      <c r="D1" s="343"/>
      <c r="E1" s="343"/>
      <c r="F1" s="343"/>
      <c r="G1" s="343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46" t="s">
        <v>496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s="65" customFormat="1" ht="39.950000000000003" customHeight="1">
      <c r="A2" s="344" t="s">
        <v>497</v>
      </c>
      <c r="B2" s="345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52" t="s">
        <v>515</v>
      </c>
      <c r="B3" s="352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49" t="s">
        <v>517</v>
      </c>
      <c r="B4" s="350"/>
      <c r="C4" s="350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51" t="s">
        <v>519</v>
      </c>
      <c r="B5" s="352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49" t="s">
        <v>518</v>
      </c>
      <c r="B6" s="350"/>
      <c r="C6" s="350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48"/>
      <c r="B7" s="348"/>
      <c r="C7" s="348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38" t="s">
        <v>436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11</vt:i4>
      </vt:variant>
    </vt:vector>
  </HeadingPairs>
  <TitlesOfParts>
    <vt:vector size="34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颛桥镇</vt:lpstr>
      <vt:lpstr>学前科</vt:lpstr>
      <vt:lpstr>普教一科</vt:lpstr>
      <vt:lpstr>普教二科</vt:lpstr>
      <vt:lpstr>考试中心</vt:lpstr>
      <vt:lpstr>教育学院</vt:lpstr>
      <vt:lpstr>颛桥维修</vt:lpstr>
      <vt:lpstr>空气检测</vt:lpstr>
      <vt:lpstr>尾款</vt:lpstr>
      <vt:lpstr>教育学院!Print_Area</vt:lpstr>
      <vt:lpstr>考试中心!Print_Area</vt:lpstr>
      <vt:lpstr>普教二科!Print_Area</vt:lpstr>
      <vt:lpstr>普教一科!Print_Area</vt:lpstr>
      <vt:lpstr>学前科!Print_Area</vt:lpstr>
      <vt:lpstr>颛桥维修!Print_Area</vt:lpstr>
      <vt:lpstr>考试中心!Print_Titles</vt:lpstr>
      <vt:lpstr>普教二科!Print_Titles</vt:lpstr>
      <vt:lpstr>普教一科!Print_Titles</vt:lpstr>
      <vt:lpstr>学前科!Print_Titles</vt:lpstr>
      <vt:lpstr>颛桥维修!Print_Titles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2021-03-30T07:08:02Z</cp:lastPrinted>
  <dcterms:created xsi:type="dcterms:W3CDTF">2019-11-08T06:57:41Z</dcterms:created>
  <dcterms:modified xsi:type="dcterms:W3CDTF">2021-03-30T07:08:04Z</dcterms:modified>
</cp:coreProperties>
</file>