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75" windowWidth="21000" windowHeight="7590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七宝镇" sheetId="50" r:id="rId15"/>
    <sheet name="信息中心" sheetId="33" state="hidden" r:id="rId16"/>
    <sheet name="学前科" sheetId="34" state="hidden" r:id="rId17"/>
    <sheet name="普教一科" sheetId="35" state="hidden" r:id="rId18"/>
    <sheet name="普教二科" sheetId="36" state="hidden" r:id="rId19"/>
    <sheet name="考试中心" sheetId="37" state="hidden" r:id="rId20"/>
    <sheet name="教育学院" sheetId="38" state="hidden" r:id="rId21"/>
    <sheet name="七宝维修" sheetId="41" state="hidden" r:id="rId22"/>
    <sheet name="尾款" sheetId="49" state="hidden" r:id="rId23"/>
  </sheets>
  <externalReferences>
    <externalReference r:id="rId24"/>
    <externalReference r:id="rId25"/>
  </externalReferences>
  <definedNames>
    <definedName name="_xlnm._FilterDatabase" localSheetId="17" hidden="1">普教一科!$A$2:$K$31</definedName>
    <definedName name="_xlnm.Print_Area" localSheetId="20">教育学院!$A$1:$F$13</definedName>
    <definedName name="_xlnm.Print_Area" localSheetId="19">考试中心!$A$1:$H$7</definedName>
    <definedName name="_xlnm.Print_Area" localSheetId="18">普教二科!$A$1:$H$7</definedName>
    <definedName name="_xlnm.Print_Area" localSheetId="17">普教一科!$A$1:$G$31</definedName>
    <definedName name="_xlnm.Print_Area" localSheetId="21">七宝维修!$A$1:$J$49</definedName>
    <definedName name="_xlnm.Print_Area" localSheetId="22">尾款!#REF!</definedName>
    <definedName name="_xlnm.Print_Area" localSheetId="16">学前科!$A$1:$H$14</definedName>
    <definedName name="_xlnm.Print_Titles" localSheetId="19">考试中心!$1:$2</definedName>
    <definedName name="_xlnm.Print_Titles" localSheetId="18">普教二科!$1:$2</definedName>
    <definedName name="_xlnm.Print_Titles" localSheetId="17">普教一科!$1:$2</definedName>
    <definedName name="_xlnm.Print_Titles" localSheetId="21">七宝维修!$1:$2</definedName>
    <definedName name="_xlnm.Print_Titles" localSheetId="22">尾款!#REF!</definedName>
    <definedName name="_xlnm.Print_Titles" localSheetId="16">学前科!$1:$2</definedName>
  </definedNames>
  <calcPr calcId="145621"/>
</workbook>
</file>

<file path=xl/calcChain.xml><?xml version="1.0" encoding="utf-8"?>
<calcChain xmlns="http://schemas.openxmlformats.org/spreadsheetml/2006/main">
  <c r="K10" i="49" l="1"/>
  <c r="J10" i="49"/>
  <c r="I10" i="49"/>
  <c r="I44" i="41"/>
  <c r="J44" i="41" s="1"/>
  <c r="I43" i="41"/>
  <c r="J43" i="41" s="1"/>
  <c r="I42" i="41"/>
  <c r="I45" i="41" s="1"/>
  <c r="I40" i="41"/>
  <c r="J40" i="41" s="1"/>
  <c r="I36" i="41"/>
  <c r="J36" i="41" s="1"/>
  <c r="G36" i="41"/>
  <c r="I35" i="41"/>
  <c r="I37" i="41" s="1"/>
  <c r="J30" i="41"/>
  <c r="I30" i="41"/>
  <c r="I29" i="41"/>
  <c r="J29" i="41" s="1"/>
  <c r="J24" i="41"/>
  <c r="I24" i="41"/>
  <c r="I23" i="41"/>
  <c r="J23" i="41" s="1"/>
  <c r="J22" i="41"/>
  <c r="I22" i="41"/>
  <c r="J20" i="41"/>
  <c r="I20" i="41"/>
  <c r="J16" i="41"/>
  <c r="I16" i="41"/>
  <c r="G15" i="41"/>
  <c r="I15" i="41" s="1"/>
  <c r="J15" i="41" s="1"/>
  <c r="I14" i="41"/>
  <c r="J14" i="41" s="1"/>
  <c r="I13" i="41"/>
  <c r="I11" i="41"/>
  <c r="J11" i="41" s="1"/>
  <c r="I7" i="41"/>
  <c r="J7" i="41" s="1"/>
  <c r="I6" i="41"/>
  <c r="J6" i="41" s="1"/>
  <c r="I5" i="41"/>
  <c r="J5" i="41" s="1"/>
  <c r="G5" i="41"/>
  <c r="I4" i="41"/>
  <c r="I8" i="41" s="1"/>
  <c r="J3" i="41"/>
  <c r="I3" i="41"/>
  <c r="G31" i="35"/>
  <c r="H14" i="34"/>
  <c r="D11" i="50"/>
  <c r="C10" i="50"/>
  <c r="E10" i="50" s="1"/>
  <c r="C9" i="50"/>
  <c r="E9" i="50" s="1"/>
  <c r="C8" i="50"/>
  <c r="E8" i="50" s="1"/>
  <c r="C7" i="50"/>
  <c r="E7" i="50" s="1"/>
  <c r="C6" i="50"/>
  <c r="E6" i="50" s="1"/>
  <c r="C5" i="50"/>
  <c r="E5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S29" i="23" s="1"/>
  <c r="R96" i="23"/>
  <c r="Q96" i="23"/>
  <c r="P96" i="23"/>
  <c r="O96" i="23"/>
  <c r="O29" i="23" s="1"/>
  <c r="N96" i="23"/>
  <c r="M96" i="23"/>
  <c r="L96" i="23"/>
  <c r="K96" i="23"/>
  <c r="K29" i="23" s="1"/>
  <c r="J96" i="23"/>
  <c r="I96" i="23"/>
  <c r="H96" i="23"/>
  <c r="G96" i="23"/>
  <c r="G29" i="23" s="1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V89" i="23" s="1"/>
  <c r="V85" i="23" s="1"/>
  <c r="S91" i="23"/>
  <c r="R91" i="23"/>
  <c r="Q91" i="23"/>
  <c r="P91" i="23"/>
  <c r="P89" i="23" s="1"/>
  <c r="P85" i="23" s="1"/>
  <c r="O91" i="23"/>
  <c r="N91" i="23"/>
  <c r="M91" i="23"/>
  <c r="L91" i="23"/>
  <c r="L89" i="23" s="1"/>
  <c r="L85" i="23" s="1"/>
  <c r="K91" i="23"/>
  <c r="J91" i="23"/>
  <c r="I91" i="23"/>
  <c r="H91" i="23"/>
  <c r="H89" i="23" s="1"/>
  <c r="H85" i="23" s="1"/>
  <c r="G91" i="23"/>
  <c r="F91" i="23"/>
  <c r="E91" i="23"/>
  <c r="W91" i="23" s="1"/>
  <c r="V90" i="23"/>
  <c r="S90" i="23"/>
  <c r="R90" i="23"/>
  <c r="Q90" i="23"/>
  <c r="Q89" i="23" s="1"/>
  <c r="P90" i="23"/>
  <c r="O90" i="23"/>
  <c r="N90" i="23"/>
  <c r="M90" i="23"/>
  <c r="M89" i="23" s="1"/>
  <c r="L90" i="23"/>
  <c r="K90" i="23"/>
  <c r="J90" i="23"/>
  <c r="I90" i="23"/>
  <c r="I89" i="23" s="1"/>
  <c r="H90" i="23"/>
  <c r="G90" i="23"/>
  <c r="F90" i="23"/>
  <c r="E90" i="23"/>
  <c r="E89" i="23" s="1"/>
  <c r="S89" i="23"/>
  <c r="R89" i="23"/>
  <c r="R85" i="23" s="1"/>
  <c r="O89" i="23"/>
  <c r="N89" i="23"/>
  <c r="K89" i="23"/>
  <c r="J89" i="23"/>
  <c r="J85" i="23" s="1"/>
  <c r="G89" i="23"/>
  <c r="F89" i="23"/>
  <c r="W88" i="23"/>
  <c r="W87" i="23"/>
  <c r="V86" i="23"/>
  <c r="S86" i="23"/>
  <c r="R86" i="23"/>
  <c r="Q86" i="23"/>
  <c r="Q85" i="23" s="1"/>
  <c r="P86" i="23"/>
  <c r="O86" i="23"/>
  <c r="N86" i="23"/>
  <c r="M86" i="23"/>
  <c r="M85" i="23" s="1"/>
  <c r="L86" i="23"/>
  <c r="K86" i="23"/>
  <c r="J86" i="23"/>
  <c r="I86" i="23"/>
  <c r="I85" i="23" s="1"/>
  <c r="H86" i="23"/>
  <c r="G86" i="23"/>
  <c r="F86" i="23"/>
  <c r="E86" i="23"/>
  <c r="E85" i="23" s="1"/>
  <c r="S85" i="23"/>
  <c r="O85" i="23"/>
  <c r="N85" i="23"/>
  <c r="K85" i="23"/>
  <c r="G85" i="23"/>
  <c r="F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R82" i="23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E82" i="23"/>
  <c r="E81" i="23" s="1"/>
  <c r="V81" i="23"/>
  <c r="S81" i="23"/>
  <c r="R81" i="23"/>
  <c r="P81" i="23"/>
  <c r="N81" i="23"/>
  <c r="L81" i="23"/>
  <c r="J81" i="23"/>
  <c r="H81" i="23"/>
  <c r="F81" i="23"/>
  <c r="V80" i="23"/>
  <c r="V79" i="23" s="1"/>
  <c r="R80" i="23"/>
  <c r="Q80" i="23"/>
  <c r="P80" i="23"/>
  <c r="N80" i="23"/>
  <c r="M80" i="23"/>
  <c r="M79" i="23" s="1"/>
  <c r="L80" i="23"/>
  <c r="L79" i="23" s="1"/>
  <c r="J80" i="23"/>
  <c r="I80" i="23"/>
  <c r="I79" i="23" s="1"/>
  <c r="I52" i="23" s="1"/>
  <c r="H80" i="23"/>
  <c r="H79" i="23" s="1"/>
  <c r="F80" i="23"/>
  <c r="E80" i="23"/>
  <c r="R79" i="23"/>
  <c r="Q79" i="23"/>
  <c r="P79" i="23"/>
  <c r="N79" i="23"/>
  <c r="J79" i="23"/>
  <c r="F79" i="23"/>
  <c r="E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P76" i="23"/>
  <c r="O76" i="23"/>
  <c r="O75" i="23" s="1"/>
  <c r="N76" i="23"/>
  <c r="M76" i="23"/>
  <c r="M75" i="23" s="1"/>
  <c r="L76" i="23"/>
  <c r="L75" i="23" s="1"/>
  <c r="K76" i="23"/>
  <c r="K75" i="23" s="1"/>
  <c r="J76" i="23"/>
  <c r="I76" i="23"/>
  <c r="H76" i="23"/>
  <c r="H75" i="23" s="1"/>
  <c r="G76" i="23"/>
  <c r="G75" i="23" s="1"/>
  <c r="F76" i="23"/>
  <c r="E76" i="23"/>
  <c r="W76" i="23" s="1"/>
  <c r="V75" i="23"/>
  <c r="R75" i="23"/>
  <c r="Q75" i="23"/>
  <c r="P75" i="23"/>
  <c r="N75" i="23"/>
  <c r="J75" i="23"/>
  <c r="I75" i="23"/>
  <c r="F75" i="23"/>
  <c r="E75" i="23"/>
  <c r="V74" i="23"/>
  <c r="S74" i="23"/>
  <c r="R74" i="23"/>
  <c r="Q74" i="23"/>
  <c r="Q73" i="23" s="1"/>
  <c r="Q52" i="23" s="1"/>
  <c r="P74" i="23"/>
  <c r="O74" i="23"/>
  <c r="O73" i="23" s="1"/>
  <c r="N74" i="23"/>
  <c r="N73" i="23" s="1"/>
  <c r="N52" i="23" s="1"/>
  <c r="M74" i="23"/>
  <c r="M73" i="23" s="1"/>
  <c r="L74" i="23"/>
  <c r="K74" i="23"/>
  <c r="J74" i="23"/>
  <c r="J73" i="23" s="1"/>
  <c r="J52" i="23" s="1"/>
  <c r="I74" i="23"/>
  <c r="I73" i="23" s="1"/>
  <c r="H74" i="23"/>
  <c r="G74" i="23"/>
  <c r="F74" i="23"/>
  <c r="E74" i="23"/>
  <c r="E73" i="23" s="1"/>
  <c r="V73" i="23"/>
  <c r="S73" i="23"/>
  <c r="R73" i="23"/>
  <c r="P73" i="23"/>
  <c r="L73" i="23"/>
  <c r="K73" i="23"/>
  <c r="H73" i="23"/>
  <c r="G73" i="23"/>
  <c r="F73" i="23"/>
  <c r="F52" i="23" s="1"/>
  <c r="V72" i="23"/>
  <c r="S72" i="23"/>
  <c r="S71" i="23" s="1"/>
  <c r="R72" i="23"/>
  <c r="Q72" i="23"/>
  <c r="P72" i="23"/>
  <c r="O72" i="23"/>
  <c r="O71" i="23" s="1"/>
  <c r="N72" i="23"/>
  <c r="M72" i="23"/>
  <c r="L72" i="23"/>
  <c r="L71" i="23" s="1"/>
  <c r="K72" i="23"/>
  <c r="K71" i="23" s="1"/>
  <c r="J72" i="23"/>
  <c r="I72" i="23"/>
  <c r="H72" i="23"/>
  <c r="G72" i="23"/>
  <c r="G71" i="23" s="1"/>
  <c r="F72" i="23"/>
  <c r="E72" i="23"/>
  <c r="W72" i="23" s="1"/>
  <c r="V71" i="23"/>
  <c r="R71" i="23"/>
  <c r="R52" i="23" s="1"/>
  <c r="Q71" i="23"/>
  <c r="P71" i="23"/>
  <c r="N71" i="23"/>
  <c r="M71" i="23"/>
  <c r="J71" i="23"/>
  <c r="I71" i="23"/>
  <c r="H71" i="23"/>
  <c r="F71" i="23"/>
  <c r="E71" i="23"/>
  <c r="W70" i="23"/>
  <c r="W69" i="23"/>
  <c r="I68" i="23"/>
  <c r="H68" i="23"/>
  <c r="W68" i="23" s="1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W54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W53" i="23" s="1"/>
  <c r="W51" i="23"/>
  <c r="W50" i="23"/>
  <c r="W49" i="23"/>
  <c r="W48" i="23"/>
  <c r="V47" i="23"/>
  <c r="V31" i="23" s="1"/>
  <c r="S47" i="23"/>
  <c r="R47" i="23"/>
  <c r="Q47" i="23"/>
  <c r="P47" i="23"/>
  <c r="P31" i="23" s="1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R31" i="23" s="1"/>
  <c r="Q45" i="23"/>
  <c r="P45" i="23"/>
  <c r="O45" i="23"/>
  <c r="N45" i="23"/>
  <c r="M45" i="23"/>
  <c r="L45" i="23"/>
  <c r="L31" i="23" s="1"/>
  <c r="K45" i="23"/>
  <c r="J45" i="23"/>
  <c r="J31" i="23" s="1"/>
  <c r="I45" i="23"/>
  <c r="H45" i="23"/>
  <c r="G45" i="23"/>
  <c r="F45" i="23"/>
  <c r="F31" i="23" s="1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W40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O31" i="23" s="1"/>
  <c r="N32" i="23"/>
  <c r="M32" i="23"/>
  <c r="L32" i="23"/>
  <c r="K32" i="23"/>
  <c r="K31" i="23" s="1"/>
  <c r="J32" i="23"/>
  <c r="I32" i="23"/>
  <c r="H32" i="23"/>
  <c r="G32" i="23"/>
  <c r="G31" i="23" s="1"/>
  <c r="F32" i="23"/>
  <c r="E32" i="23"/>
  <c r="S31" i="23"/>
  <c r="N31" i="23"/>
  <c r="H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R29" i="23"/>
  <c r="Q29" i="23"/>
  <c r="P29" i="23"/>
  <c r="N29" i="23"/>
  <c r="M29" i="23"/>
  <c r="L29" i="23"/>
  <c r="J29" i="23"/>
  <c r="I29" i="23"/>
  <c r="H29" i="23"/>
  <c r="F29" i="23"/>
  <c r="E29" i="23"/>
  <c r="W29" i="23" s="1"/>
  <c r="V28" i="23"/>
  <c r="S28" i="23"/>
  <c r="R28" i="23"/>
  <c r="Q28" i="23"/>
  <c r="Q27" i="23" s="1"/>
  <c r="P28" i="23"/>
  <c r="O28" i="23"/>
  <c r="O27" i="23" s="1"/>
  <c r="N28" i="23"/>
  <c r="N27" i="23" s="1"/>
  <c r="M28" i="23"/>
  <c r="M27" i="23" s="1"/>
  <c r="L28" i="23"/>
  <c r="K28" i="23"/>
  <c r="K27" i="23" s="1"/>
  <c r="J28" i="23"/>
  <c r="J27" i="23" s="1"/>
  <c r="I28" i="23"/>
  <c r="I27" i="23" s="1"/>
  <c r="H28" i="23"/>
  <c r="G28" i="23"/>
  <c r="F28" i="23"/>
  <c r="F27" i="23" s="1"/>
  <c r="E28" i="23"/>
  <c r="E27" i="23" s="1"/>
  <c r="V27" i="23"/>
  <c r="S27" i="23"/>
  <c r="R27" i="23"/>
  <c r="P27" i="23"/>
  <c r="L27" i="23"/>
  <c r="H27" i="23"/>
  <c r="G27" i="23"/>
  <c r="V26" i="23"/>
  <c r="S26" i="23"/>
  <c r="S25" i="23" s="1"/>
  <c r="R26" i="23"/>
  <c r="Q26" i="23"/>
  <c r="P26" i="23"/>
  <c r="O26" i="23"/>
  <c r="O25" i="23" s="1"/>
  <c r="N26" i="23"/>
  <c r="M26" i="23"/>
  <c r="M25" i="23" s="1"/>
  <c r="L26" i="23"/>
  <c r="L25" i="23" s="1"/>
  <c r="K26" i="23"/>
  <c r="K25" i="23" s="1"/>
  <c r="J26" i="23"/>
  <c r="I26" i="23"/>
  <c r="H26" i="23"/>
  <c r="H25" i="23" s="1"/>
  <c r="G26" i="23"/>
  <c r="G25" i="23" s="1"/>
  <c r="F26" i="23"/>
  <c r="E26" i="23"/>
  <c r="W26" i="23" s="1"/>
  <c r="V25" i="23"/>
  <c r="R25" i="23"/>
  <c r="Q25" i="23"/>
  <c r="P25" i="23"/>
  <c r="N25" i="23"/>
  <c r="J25" i="23"/>
  <c r="I25" i="23"/>
  <c r="F25" i="23"/>
  <c r="E25" i="23"/>
  <c r="W25" i="23" s="1"/>
  <c r="V24" i="23"/>
  <c r="S24" i="23"/>
  <c r="R24" i="23"/>
  <c r="Q24" i="23"/>
  <c r="P24" i="23"/>
  <c r="O24" i="23"/>
  <c r="N24" i="23"/>
  <c r="M24" i="23"/>
  <c r="M22" i="23" s="1"/>
  <c r="L24" i="23"/>
  <c r="K24" i="23"/>
  <c r="J24" i="23"/>
  <c r="I24" i="23"/>
  <c r="I22" i="23" s="1"/>
  <c r="H24" i="23"/>
  <c r="G24" i="23"/>
  <c r="F24" i="23"/>
  <c r="E24" i="23"/>
  <c r="W24" i="23" s="1"/>
  <c r="V23" i="23"/>
  <c r="S23" i="23"/>
  <c r="R23" i="23"/>
  <c r="R22" i="23" s="1"/>
  <c r="Q23" i="23"/>
  <c r="P23" i="23"/>
  <c r="O23" i="23"/>
  <c r="N23" i="23"/>
  <c r="N22" i="23" s="1"/>
  <c r="M23" i="23"/>
  <c r="L23" i="23"/>
  <c r="K23" i="23"/>
  <c r="K22" i="23" s="1"/>
  <c r="J23" i="23"/>
  <c r="J22" i="23" s="1"/>
  <c r="I23" i="23"/>
  <c r="H23" i="23"/>
  <c r="G23" i="23"/>
  <c r="F23" i="23"/>
  <c r="F22" i="23" s="1"/>
  <c r="E23" i="23"/>
  <c r="W23" i="23" s="1"/>
  <c r="V22" i="23"/>
  <c r="S22" i="23"/>
  <c r="Q22" i="23"/>
  <c r="P22" i="23"/>
  <c r="O22" i="23"/>
  <c r="L22" i="23"/>
  <c r="H22" i="23"/>
  <c r="G22" i="23"/>
  <c r="V21" i="23"/>
  <c r="V20" i="23" s="1"/>
  <c r="S21" i="23"/>
  <c r="R21" i="23"/>
  <c r="Q21" i="23"/>
  <c r="P21" i="23"/>
  <c r="P20" i="23" s="1"/>
  <c r="O21" i="23"/>
  <c r="N21" i="23"/>
  <c r="M21" i="23"/>
  <c r="M20" i="23" s="1"/>
  <c r="L21" i="23"/>
  <c r="L20" i="23" s="1"/>
  <c r="K21" i="23"/>
  <c r="J21" i="23"/>
  <c r="I21" i="23"/>
  <c r="I20" i="23" s="1"/>
  <c r="H21" i="23"/>
  <c r="H20" i="23" s="1"/>
  <c r="G21" i="23"/>
  <c r="F21" i="23"/>
  <c r="E21" i="23"/>
  <c r="W21" i="23" s="1"/>
  <c r="S20" i="23"/>
  <c r="R20" i="23"/>
  <c r="Q20" i="23"/>
  <c r="O20" i="23"/>
  <c r="N20" i="23"/>
  <c r="K20" i="23"/>
  <c r="J20" i="23"/>
  <c r="G20" i="23"/>
  <c r="F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S13" i="23" s="1"/>
  <c r="R15" i="23"/>
  <c r="Q15" i="23"/>
  <c r="P15" i="23"/>
  <c r="O15" i="23"/>
  <c r="O13" i="23" s="1"/>
  <c r="N15" i="23"/>
  <c r="M15" i="23"/>
  <c r="L15" i="23"/>
  <c r="K15" i="23"/>
  <c r="K13" i="23" s="1"/>
  <c r="J15" i="23"/>
  <c r="I15" i="23"/>
  <c r="H15" i="23"/>
  <c r="G15" i="23"/>
  <c r="G13" i="23" s="1"/>
  <c r="F15" i="23"/>
  <c r="E15" i="23"/>
  <c r="V14" i="23"/>
  <c r="V13" i="23" s="1"/>
  <c r="S14" i="23"/>
  <c r="R14" i="23"/>
  <c r="Q14" i="23"/>
  <c r="P14" i="23"/>
  <c r="P13" i="23" s="1"/>
  <c r="O14" i="23"/>
  <c r="N14" i="23"/>
  <c r="M14" i="23"/>
  <c r="L14" i="23"/>
  <c r="L13" i="23" s="1"/>
  <c r="K14" i="23"/>
  <c r="J14" i="23"/>
  <c r="I14" i="23"/>
  <c r="H14" i="23"/>
  <c r="H13" i="23" s="1"/>
  <c r="G14" i="23"/>
  <c r="F14" i="23"/>
  <c r="E14" i="23"/>
  <c r="R13" i="23"/>
  <c r="Q13" i="23"/>
  <c r="N13" i="23"/>
  <c r="M13" i="23"/>
  <c r="J13" i="23"/>
  <c r="I13" i="23"/>
  <c r="F13" i="23"/>
  <c r="E13" i="23"/>
  <c r="W13" i="23" s="1"/>
  <c r="V12" i="23"/>
  <c r="S12" i="23"/>
  <c r="R12" i="23"/>
  <c r="R10" i="23" s="1"/>
  <c r="Q12" i="23"/>
  <c r="P12" i="23"/>
  <c r="O12" i="23"/>
  <c r="N12" i="23"/>
  <c r="N10" i="23" s="1"/>
  <c r="M12" i="23"/>
  <c r="L12" i="23"/>
  <c r="K12" i="23"/>
  <c r="J12" i="23"/>
  <c r="J10" i="23" s="1"/>
  <c r="I12" i="23"/>
  <c r="H12" i="23"/>
  <c r="G12" i="23"/>
  <c r="F12" i="23"/>
  <c r="F10" i="23" s="1"/>
  <c r="E12" i="23"/>
  <c r="W12" i="23" s="1"/>
  <c r="V11" i="23"/>
  <c r="S11" i="23"/>
  <c r="S10" i="23" s="1"/>
  <c r="S8" i="23" s="1"/>
  <c r="S4" i="23" s="1"/>
  <c r="R11" i="23"/>
  <c r="Q11" i="23"/>
  <c r="P11" i="23"/>
  <c r="O11" i="23"/>
  <c r="O10" i="23" s="1"/>
  <c r="O8" i="23" s="1"/>
  <c r="O4" i="23" s="1"/>
  <c r="N11" i="23"/>
  <c r="M11" i="23"/>
  <c r="L11" i="23"/>
  <c r="K11" i="23"/>
  <c r="K10" i="23" s="1"/>
  <c r="K8" i="23" s="1"/>
  <c r="K4" i="23" s="1"/>
  <c r="J11" i="23"/>
  <c r="I11" i="23"/>
  <c r="H11" i="23"/>
  <c r="G11" i="23"/>
  <c r="G10" i="23" s="1"/>
  <c r="G8" i="23" s="1"/>
  <c r="G4" i="23" s="1"/>
  <c r="F11" i="23"/>
  <c r="E11" i="23"/>
  <c r="V10" i="23"/>
  <c r="V8" i="23" s="1"/>
  <c r="V4" i="23" s="1"/>
  <c r="Q10" i="23"/>
  <c r="Q8" i="23" s="1"/>
  <c r="P10" i="23"/>
  <c r="P8" i="23" s="1"/>
  <c r="M10" i="23"/>
  <c r="M8" i="23" s="1"/>
  <c r="L10" i="23"/>
  <c r="L8" i="23" s="1"/>
  <c r="I10" i="23"/>
  <c r="I8" i="23" s="1"/>
  <c r="H10" i="23"/>
  <c r="H8" i="23" s="1"/>
  <c r="E10" i="23"/>
  <c r="W9" i="23"/>
  <c r="R8" i="23"/>
  <c r="R4" i="23" s="1"/>
  <c r="R3" i="23" s="1"/>
  <c r="N8" i="23"/>
  <c r="J8" i="23"/>
  <c r="J4" i="23" s="1"/>
  <c r="J3" i="23" s="1"/>
  <c r="F8" i="23"/>
  <c r="F4" i="23" s="1"/>
  <c r="F3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N4" i="23"/>
  <c r="N3" i="23" s="1"/>
  <c r="K109" i="26"/>
  <c r="S109" i="26" s="1"/>
  <c r="R108" i="26"/>
  <c r="K108" i="26"/>
  <c r="K74" i="26" s="1"/>
  <c r="K73" i="26" s="1"/>
  <c r="S107" i="26"/>
  <c r="S106" i="26"/>
  <c r="S105" i="26"/>
  <c r="R104" i="26"/>
  <c r="N104" i="26"/>
  <c r="M104" i="26"/>
  <c r="M101" i="26" s="1"/>
  <c r="L104" i="26"/>
  <c r="L101" i="26" s="1"/>
  <c r="K104" i="26"/>
  <c r="S104" i="26" s="1"/>
  <c r="S103" i="26"/>
  <c r="S102" i="26"/>
  <c r="R101" i="26"/>
  <c r="Q101" i="26"/>
  <c r="P101" i="26"/>
  <c r="O101" i="26"/>
  <c r="N101" i="26"/>
  <c r="K101" i="26"/>
  <c r="J101" i="26"/>
  <c r="I101" i="26"/>
  <c r="H101" i="26"/>
  <c r="G101" i="26"/>
  <c r="F101" i="26"/>
  <c r="S101" i="26" s="1"/>
  <c r="E101" i="26"/>
  <c r="S100" i="26"/>
  <c r="S99" i="26"/>
  <c r="S98" i="26"/>
  <c r="S97" i="26"/>
  <c r="R96" i="26"/>
  <c r="R72" i="26" s="1"/>
  <c r="Q96" i="26"/>
  <c r="Q72" i="26" s="1"/>
  <c r="Q71" i="26" s="1"/>
  <c r="P96" i="26"/>
  <c r="O96" i="26"/>
  <c r="N96" i="26"/>
  <c r="N72" i="26" s="1"/>
  <c r="M96" i="26"/>
  <c r="M12" i="26" s="1"/>
  <c r="L96" i="26"/>
  <c r="K96" i="26"/>
  <c r="J96" i="26"/>
  <c r="J72" i="26" s="1"/>
  <c r="I96" i="26"/>
  <c r="I12" i="26" s="1"/>
  <c r="I10" i="26" s="1"/>
  <c r="H96" i="26"/>
  <c r="G96" i="26"/>
  <c r="F96" i="26"/>
  <c r="F72" i="26" s="1"/>
  <c r="F71" i="26" s="1"/>
  <c r="E96" i="26"/>
  <c r="S96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S93" i="26" s="1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P90" i="26"/>
  <c r="O90" i="26"/>
  <c r="O89" i="26" s="1"/>
  <c r="N90" i="26"/>
  <c r="M90" i="26"/>
  <c r="M89" i="26" s="1"/>
  <c r="M85" i="26" s="1"/>
  <c r="L90" i="26"/>
  <c r="K90" i="26"/>
  <c r="K89" i="26" s="1"/>
  <c r="J90" i="26"/>
  <c r="I90" i="26"/>
  <c r="H90" i="26"/>
  <c r="G90" i="26"/>
  <c r="G89" i="26" s="1"/>
  <c r="F90" i="26"/>
  <c r="E90" i="26"/>
  <c r="S90" i="26" s="1"/>
  <c r="Q89" i="26"/>
  <c r="Q85" i="26" s="1"/>
  <c r="P89" i="26"/>
  <c r="P85" i="26" s="1"/>
  <c r="L89" i="26"/>
  <c r="L85" i="26" s="1"/>
  <c r="I89" i="26"/>
  <c r="I85" i="26" s="1"/>
  <c r="H89" i="26"/>
  <c r="H85" i="26" s="1"/>
  <c r="S88" i="26"/>
  <c r="S87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P82" i="26"/>
  <c r="P81" i="26" s="1"/>
  <c r="N82" i="26"/>
  <c r="M82" i="26"/>
  <c r="M81" i="26" s="1"/>
  <c r="H82" i="26"/>
  <c r="H81" i="26" s="1"/>
  <c r="R81" i="26"/>
  <c r="N81" i="26"/>
  <c r="J81" i="26"/>
  <c r="R80" i="26"/>
  <c r="R79" i="26" s="1"/>
  <c r="Q80" i="26"/>
  <c r="Q79" i="26" s="1"/>
  <c r="P80" i="26"/>
  <c r="O80" i="26"/>
  <c r="O79" i="26" s="1"/>
  <c r="N80" i="26"/>
  <c r="N79" i="26" s="1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F79" i="26" s="1"/>
  <c r="E80" i="26"/>
  <c r="S80" i="26" s="1"/>
  <c r="P79" i="26"/>
  <c r="L79" i="26"/>
  <c r="H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S76" i="26" s="1"/>
  <c r="F76" i="26"/>
  <c r="E76" i="26"/>
  <c r="E75" i="26" s="1"/>
  <c r="R75" i="26"/>
  <c r="O75" i="26"/>
  <c r="N75" i="26"/>
  <c r="J75" i="26"/>
  <c r="G75" i="26"/>
  <c r="S75" i="26" s="1"/>
  <c r="F75" i="26"/>
  <c r="R74" i="26"/>
  <c r="R73" i="26" s="1"/>
  <c r="Q74" i="26"/>
  <c r="P74" i="26"/>
  <c r="O74" i="26"/>
  <c r="O73" i="26" s="1"/>
  <c r="N74" i="26"/>
  <c r="N73" i="26" s="1"/>
  <c r="M74" i="26"/>
  <c r="M73" i="26" s="1"/>
  <c r="L74" i="26"/>
  <c r="J74" i="26"/>
  <c r="I74" i="26"/>
  <c r="H74" i="26"/>
  <c r="G74" i="26"/>
  <c r="G73" i="26" s="1"/>
  <c r="F74" i="26"/>
  <c r="E74" i="26"/>
  <c r="Q73" i="26"/>
  <c r="P73" i="26"/>
  <c r="L73" i="26"/>
  <c r="J73" i="26"/>
  <c r="I73" i="26"/>
  <c r="H73" i="26"/>
  <c r="F73" i="26"/>
  <c r="E73" i="26"/>
  <c r="P72" i="26"/>
  <c r="P71" i="26" s="1"/>
  <c r="O72" i="26"/>
  <c r="O71" i="26" s="1"/>
  <c r="M72" i="26"/>
  <c r="M71" i="26" s="1"/>
  <c r="L72" i="26"/>
  <c r="K72" i="26"/>
  <c r="K71" i="26" s="1"/>
  <c r="I72" i="26"/>
  <c r="I71" i="26" s="1"/>
  <c r="H72" i="26"/>
  <c r="H71" i="26" s="1"/>
  <c r="G72" i="26"/>
  <c r="E72" i="26"/>
  <c r="E71" i="26" s="1"/>
  <c r="R71" i="26"/>
  <c r="N71" i="26"/>
  <c r="L71" i="26"/>
  <c r="J71" i="26"/>
  <c r="G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S70" i="26" s="1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S67" i="26" s="1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S66" i="26" s="1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S64" i="26" s="1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S63" i="26" s="1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S62" i="26" s="1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S60" i="26" s="1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S59" i="26" s="1"/>
  <c r="E59" i="26"/>
  <c r="R58" i="26"/>
  <c r="Q58" i="26"/>
  <c r="P58" i="26"/>
  <c r="O58" i="26"/>
  <c r="N58" i="26"/>
  <c r="M58" i="26"/>
  <c r="L58" i="26"/>
  <c r="L53" i="26" s="1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S57" i="26" s="1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S56" i="26" s="1"/>
  <c r="E56" i="26"/>
  <c r="R55" i="26"/>
  <c r="Q55" i="26"/>
  <c r="P55" i="26"/>
  <c r="O55" i="26"/>
  <c r="N55" i="26"/>
  <c r="M55" i="26"/>
  <c r="M53" i="26" s="1"/>
  <c r="L55" i="26"/>
  <c r="K55" i="26"/>
  <c r="J55" i="26"/>
  <c r="I55" i="26"/>
  <c r="I53" i="26" s="1"/>
  <c r="H55" i="26"/>
  <c r="G55" i="26"/>
  <c r="F55" i="26"/>
  <c r="E55" i="26"/>
  <c r="S55" i="26" s="1"/>
  <c r="R54" i="26"/>
  <c r="Q54" i="26"/>
  <c r="P54" i="26"/>
  <c r="P53" i="26" s="1"/>
  <c r="P52" i="26" s="1"/>
  <c r="O54" i="26"/>
  <c r="N54" i="26"/>
  <c r="M54" i="26"/>
  <c r="L54" i="26"/>
  <c r="K54" i="26"/>
  <c r="J54" i="26"/>
  <c r="I54" i="26"/>
  <c r="H54" i="26"/>
  <c r="G54" i="26"/>
  <c r="F54" i="26"/>
  <c r="E54" i="26"/>
  <c r="E53" i="26" s="1"/>
  <c r="Q53" i="26"/>
  <c r="Q52" i="26" s="1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R45" i="26" s="1"/>
  <c r="R31" i="26" s="1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G46" i="26"/>
  <c r="G45" i="26" s="1"/>
  <c r="F46" i="26"/>
  <c r="F45" i="26" s="1"/>
  <c r="E46" i="26"/>
  <c r="Q45" i="26"/>
  <c r="P45" i="26"/>
  <c r="N45" i="26"/>
  <c r="L45" i="26"/>
  <c r="J45" i="26"/>
  <c r="H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M32" i="26"/>
  <c r="L32" i="26"/>
  <c r="L31" i="26" s="1"/>
  <c r="K32" i="26"/>
  <c r="J32" i="26"/>
  <c r="I32" i="26"/>
  <c r="H32" i="26"/>
  <c r="H31" i="26" s="1"/>
  <c r="G32" i="26"/>
  <c r="S32" i="26" s="1"/>
  <c r="F32" i="26"/>
  <c r="E32" i="26"/>
  <c r="O31" i="26"/>
  <c r="N31" i="26"/>
  <c r="K31" i="26"/>
  <c r="J31" i="26"/>
  <c r="G31" i="26"/>
  <c r="F31" i="26"/>
  <c r="R30" i="26"/>
  <c r="Q30" i="26"/>
  <c r="N30" i="26"/>
  <c r="M30" i="26"/>
  <c r="J30" i="26"/>
  <c r="H30" i="26"/>
  <c r="E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S29" i="26" s="1"/>
  <c r="R28" i="26"/>
  <c r="Q28" i="26"/>
  <c r="Q27" i="26" s="1"/>
  <c r="P28" i="26"/>
  <c r="P27" i="26" s="1"/>
  <c r="N28" i="26"/>
  <c r="M28" i="26"/>
  <c r="M27" i="26" s="1"/>
  <c r="L28" i="26"/>
  <c r="L27" i="26" s="1"/>
  <c r="H28" i="26"/>
  <c r="H27" i="26" s="1"/>
  <c r="E28" i="26"/>
  <c r="E27" i="26" s="1"/>
  <c r="R27" i="26"/>
  <c r="N27" i="26"/>
  <c r="R26" i="26"/>
  <c r="R25" i="26" s="1"/>
  <c r="Q26" i="26"/>
  <c r="N26" i="26"/>
  <c r="N25" i="26" s="1"/>
  <c r="M26" i="26"/>
  <c r="J26" i="26"/>
  <c r="J25" i="26" s="1"/>
  <c r="H26" i="26"/>
  <c r="E26" i="26"/>
  <c r="Q25" i="26"/>
  <c r="M25" i="26"/>
  <c r="H25" i="26"/>
  <c r="E25" i="26"/>
  <c r="R24" i="26"/>
  <c r="Q24" i="26"/>
  <c r="P24" i="26"/>
  <c r="N24" i="26"/>
  <c r="M24" i="26"/>
  <c r="L24" i="26"/>
  <c r="H24" i="26"/>
  <c r="E24" i="26"/>
  <c r="R23" i="26"/>
  <c r="R22" i="26" s="1"/>
  <c r="Q23" i="26"/>
  <c r="P23" i="26"/>
  <c r="P22" i="26" s="1"/>
  <c r="N23" i="26"/>
  <c r="M23" i="26"/>
  <c r="L23" i="26"/>
  <c r="L22" i="26" s="1"/>
  <c r="J23" i="26"/>
  <c r="H23" i="26"/>
  <c r="G23" i="26"/>
  <c r="Q22" i="26"/>
  <c r="N22" i="26"/>
  <c r="M22" i="26"/>
  <c r="R21" i="26"/>
  <c r="R20" i="26" s="1"/>
  <c r="Q21" i="26"/>
  <c r="P21" i="26"/>
  <c r="P20" i="26" s="1"/>
  <c r="N21" i="26"/>
  <c r="N20" i="26" s="1"/>
  <c r="M21" i="26"/>
  <c r="M20" i="26" s="1"/>
  <c r="J21" i="26"/>
  <c r="J20" i="26" s="1"/>
  <c r="H21" i="26"/>
  <c r="H20" i="26" s="1"/>
  <c r="E21" i="26"/>
  <c r="E20" i="26" s="1"/>
  <c r="Q20" i="26"/>
  <c r="I19" i="26"/>
  <c r="I18" i="26" s="1"/>
  <c r="H19" i="26"/>
  <c r="G19" i="26"/>
  <c r="F19" i="26"/>
  <c r="F18" i="26" s="1"/>
  <c r="R18" i="26"/>
  <c r="Q18" i="26"/>
  <c r="P18" i="26"/>
  <c r="O18" i="26"/>
  <c r="N18" i="26"/>
  <c r="M18" i="26"/>
  <c r="L18" i="26"/>
  <c r="K18" i="26"/>
  <c r="J18" i="26"/>
  <c r="H18" i="26"/>
  <c r="G18" i="26"/>
  <c r="E18" i="26"/>
  <c r="S17" i="26"/>
  <c r="P16" i="26"/>
  <c r="P30" i="26" s="1"/>
  <c r="O16" i="26"/>
  <c r="L16" i="26"/>
  <c r="K16" i="26"/>
  <c r="K28" i="26" s="1"/>
  <c r="K27" i="26" s="1"/>
  <c r="J16" i="26"/>
  <c r="J82" i="26" s="1"/>
  <c r="I16" i="26"/>
  <c r="I30" i="26" s="1"/>
  <c r="G16" i="26"/>
  <c r="F16" i="26"/>
  <c r="F30" i="26" s="1"/>
  <c r="E16" i="26"/>
  <c r="E82" i="26" s="1"/>
  <c r="E81" i="26" s="1"/>
  <c r="R15" i="26"/>
  <c r="Q15" i="26"/>
  <c r="P15" i="26"/>
  <c r="O15" i="26"/>
  <c r="N15" i="26"/>
  <c r="M15" i="26"/>
  <c r="J15" i="26"/>
  <c r="H15" i="26"/>
  <c r="G15" i="26"/>
  <c r="F15" i="26"/>
  <c r="E15" i="26"/>
  <c r="R14" i="26"/>
  <c r="R13" i="26" s="1"/>
  <c r="Q14" i="26"/>
  <c r="P14" i="26"/>
  <c r="P13" i="26" s="1"/>
  <c r="N14" i="26"/>
  <c r="N13" i="26" s="1"/>
  <c r="M14" i="26"/>
  <c r="M13" i="26" s="1"/>
  <c r="L14" i="26"/>
  <c r="J14" i="26"/>
  <c r="J13" i="26" s="1"/>
  <c r="H14" i="26"/>
  <c r="H13" i="26" s="1"/>
  <c r="F14" i="26"/>
  <c r="E14" i="26"/>
  <c r="Q13" i="26"/>
  <c r="R12" i="26"/>
  <c r="P12" i="26"/>
  <c r="O12" i="26"/>
  <c r="N12" i="26"/>
  <c r="L12" i="26"/>
  <c r="K12" i="26"/>
  <c r="J12" i="26"/>
  <c r="H12" i="26"/>
  <c r="H10" i="26" s="1"/>
  <c r="H8" i="26" s="1"/>
  <c r="G12" i="26"/>
  <c r="F12" i="26"/>
  <c r="R11" i="26"/>
  <c r="R10" i="26" s="1"/>
  <c r="R8" i="26" s="1"/>
  <c r="Q11" i="26"/>
  <c r="P11" i="26"/>
  <c r="O11" i="26"/>
  <c r="O10" i="26" s="1"/>
  <c r="N11" i="26"/>
  <c r="N10" i="26" s="1"/>
  <c r="N8" i="26" s="1"/>
  <c r="M11" i="26"/>
  <c r="L11" i="26"/>
  <c r="K11" i="26"/>
  <c r="J11" i="26"/>
  <c r="I11" i="26"/>
  <c r="H11" i="26"/>
  <c r="G11" i="26"/>
  <c r="G10" i="26" s="1"/>
  <c r="G8" i="26" s="1"/>
  <c r="F11" i="26"/>
  <c r="S11" i="26" s="1"/>
  <c r="E11" i="26"/>
  <c r="P10" i="26"/>
  <c r="M10" i="26"/>
  <c r="L10" i="26"/>
  <c r="J10" i="26"/>
  <c r="J8" i="26" s="1"/>
  <c r="R9" i="26"/>
  <c r="Q9" i="26"/>
  <c r="P9" i="26"/>
  <c r="P8" i="26" s="1"/>
  <c r="O9" i="26"/>
  <c r="N9" i="26"/>
  <c r="M9" i="26"/>
  <c r="M8" i="26" s="1"/>
  <c r="L9" i="26"/>
  <c r="L8" i="26" s="1"/>
  <c r="K9" i="26"/>
  <c r="J9" i="26"/>
  <c r="I9" i="26"/>
  <c r="H9" i="26"/>
  <c r="G9" i="26"/>
  <c r="F9" i="26"/>
  <c r="E9" i="26"/>
  <c r="S9" i="26" s="1"/>
  <c r="O8" i="26"/>
  <c r="R7" i="26"/>
  <c r="Q7" i="26"/>
  <c r="P7" i="26"/>
  <c r="O7" i="26"/>
  <c r="N7" i="26"/>
  <c r="M7" i="26"/>
  <c r="L7" i="26"/>
  <c r="K7" i="26"/>
  <c r="K5" i="26" s="1"/>
  <c r="J7" i="26"/>
  <c r="I7" i="26"/>
  <c r="H7" i="26"/>
  <c r="G7" i="26"/>
  <c r="G5" i="26" s="1"/>
  <c r="F7" i="26"/>
  <c r="S7" i="26" s="1"/>
  <c r="E7" i="26"/>
  <c r="R6" i="26"/>
  <c r="Q6" i="26"/>
  <c r="Q5" i="26" s="1"/>
  <c r="P6" i="26"/>
  <c r="P5" i="26" s="1"/>
  <c r="O6" i="26"/>
  <c r="N6" i="26"/>
  <c r="M6" i="26"/>
  <c r="L6" i="26"/>
  <c r="L5" i="26" s="1"/>
  <c r="K6" i="26"/>
  <c r="J6" i="26"/>
  <c r="I6" i="26"/>
  <c r="H6" i="26"/>
  <c r="G6" i="26"/>
  <c r="F6" i="26"/>
  <c r="E6" i="26"/>
  <c r="O5" i="26"/>
  <c r="M5" i="26"/>
  <c r="I5" i="26"/>
  <c r="H5" i="26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80" i="24" s="1"/>
  <c r="L79" i="24" s="1"/>
  <c r="K96" i="24"/>
  <c r="K29" i="24" s="1"/>
  <c r="J96" i="24"/>
  <c r="I96" i="24"/>
  <c r="I12" i="24" s="1"/>
  <c r="H96" i="24"/>
  <c r="H80" i="24" s="1"/>
  <c r="H79" i="24" s="1"/>
  <c r="G96" i="24"/>
  <c r="G29" i="24" s="1"/>
  <c r="F96" i="24"/>
  <c r="E96" i="24"/>
  <c r="E12" i="24" s="1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I90" i="24"/>
  <c r="I89" i="24" s="1"/>
  <c r="H90" i="24"/>
  <c r="G90" i="24"/>
  <c r="F90" i="24"/>
  <c r="F89" i="24" s="1"/>
  <c r="E90" i="24"/>
  <c r="E89" i="24" s="1"/>
  <c r="L89" i="24"/>
  <c r="L85" i="24" s="1"/>
  <c r="K89" i="24"/>
  <c r="J89" i="24"/>
  <c r="H89" i="24"/>
  <c r="G89" i="24"/>
  <c r="M88" i="24"/>
  <c r="M87" i="24"/>
  <c r="L86" i="24"/>
  <c r="K86" i="24"/>
  <c r="J86" i="24"/>
  <c r="I86" i="24"/>
  <c r="I85" i="24" s="1"/>
  <c r="H86" i="24"/>
  <c r="G86" i="24"/>
  <c r="G85" i="24" s="1"/>
  <c r="F86" i="24"/>
  <c r="E86" i="24"/>
  <c r="E85" i="24" s="1"/>
  <c r="K85" i="24"/>
  <c r="J85" i="24"/>
  <c r="H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G81" i="24" s="1"/>
  <c r="F82" i="24"/>
  <c r="F81" i="24" s="1"/>
  <c r="E82" i="24"/>
  <c r="E81" i="24" s="1"/>
  <c r="L81" i="24"/>
  <c r="K81" i="24"/>
  <c r="J81" i="24"/>
  <c r="H81" i="24"/>
  <c r="J80" i="24"/>
  <c r="I80" i="24"/>
  <c r="F80" i="24"/>
  <c r="E80" i="24"/>
  <c r="E79" i="24" s="1"/>
  <c r="J79" i="24"/>
  <c r="I79" i="24"/>
  <c r="F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I76" i="24"/>
  <c r="H76" i="24"/>
  <c r="G76" i="24"/>
  <c r="G75" i="24" s="1"/>
  <c r="F76" i="24"/>
  <c r="E76" i="24"/>
  <c r="M76" i="24" s="1"/>
  <c r="L75" i="24"/>
  <c r="J75" i="24"/>
  <c r="I75" i="24"/>
  <c r="H75" i="24"/>
  <c r="F75" i="24"/>
  <c r="E75" i="24"/>
  <c r="M75" i="24" s="1"/>
  <c r="L74" i="24"/>
  <c r="K74" i="24"/>
  <c r="J74" i="24"/>
  <c r="I74" i="24"/>
  <c r="I73" i="24" s="1"/>
  <c r="H74" i="24"/>
  <c r="G74" i="24"/>
  <c r="G73" i="24" s="1"/>
  <c r="F74" i="24"/>
  <c r="F73" i="24" s="1"/>
  <c r="E74" i="24"/>
  <c r="E73" i="24" s="1"/>
  <c r="L73" i="24"/>
  <c r="K73" i="24"/>
  <c r="J73" i="24"/>
  <c r="H73" i="24"/>
  <c r="J72" i="24"/>
  <c r="I72" i="24"/>
  <c r="F72" i="24"/>
  <c r="E72" i="24"/>
  <c r="E71" i="24" s="1"/>
  <c r="J71" i="24"/>
  <c r="I71" i="24"/>
  <c r="F71" i="24"/>
  <c r="M70" i="24"/>
  <c r="H69" i="24"/>
  <c r="G69" i="24"/>
  <c r="E69" i="24"/>
  <c r="M69" i="24" s="1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G53" i="24" s="1"/>
  <c r="E57" i="24"/>
  <c r="M57" i="24" s="1"/>
  <c r="M56" i="24"/>
  <c r="E56" i="24"/>
  <c r="H55" i="24"/>
  <c r="H53" i="24" s="1"/>
  <c r="G55" i="24"/>
  <c r="E55" i="24"/>
  <c r="E54" i="24"/>
  <c r="M54" i="24" s="1"/>
  <c r="L53" i="24"/>
  <c r="K53" i="24"/>
  <c r="J53" i="24"/>
  <c r="J52" i="24" s="1"/>
  <c r="I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M46" i="24"/>
  <c r="G46" i="24"/>
  <c r="E46" i="24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L31" i="24" s="1"/>
  <c r="K42" i="24"/>
  <c r="K31" i="24" s="1"/>
  <c r="J42" i="24"/>
  <c r="I42" i="24"/>
  <c r="H42" i="24"/>
  <c r="G42" i="24"/>
  <c r="F42" i="24"/>
  <c r="E42" i="24"/>
  <c r="M42" i="24" s="1"/>
  <c r="M41" i="24"/>
  <c r="L40" i="24"/>
  <c r="K40" i="24"/>
  <c r="J40" i="24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G31" i="24" s="1"/>
  <c r="F32" i="24"/>
  <c r="F31" i="24" s="1"/>
  <c r="E32" i="24"/>
  <c r="E31" i="24" s="1"/>
  <c r="J31" i="24"/>
  <c r="H31" i="24"/>
  <c r="L30" i="24"/>
  <c r="K30" i="24"/>
  <c r="J30" i="24"/>
  <c r="I30" i="24"/>
  <c r="H30" i="24"/>
  <c r="G30" i="24"/>
  <c r="F30" i="24"/>
  <c r="E30" i="24"/>
  <c r="M30" i="24" s="1"/>
  <c r="J29" i="24"/>
  <c r="I29" i="24"/>
  <c r="H29" i="24"/>
  <c r="F29" i="24"/>
  <c r="E29" i="24"/>
  <c r="L28" i="24"/>
  <c r="K28" i="24"/>
  <c r="J28" i="24"/>
  <c r="I28" i="24"/>
  <c r="I27" i="24" s="1"/>
  <c r="H28" i="24"/>
  <c r="G28" i="24"/>
  <c r="F28" i="24"/>
  <c r="F27" i="24" s="1"/>
  <c r="E28" i="24"/>
  <c r="E27" i="24" s="1"/>
  <c r="L27" i="24"/>
  <c r="K27" i="24"/>
  <c r="J27" i="24"/>
  <c r="H27" i="24"/>
  <c r="G27" i="24"/>
  <c r="L26" i="24"/>
  <c r="K26" i="24"/>
  <c r="K25" i="24" s="1"/>
  <c r="J26" i="24"/>
  <c r="I26" i="24"/>
  <c r="H26" i="24"/>
  <c r="G26" i="24"/>
  <c r="G25" i="24" s="1"/>
  <c r="F26" i="24"/>
  <c r="E26" i="24"/>
  <c r="M26" i="24" s="1"/>
  <c r="L25" i="24"/>
  <c r="J25" i="24"/>
  <c r="I25" i="24"/>
  <c r="H25" i="24"/>
  <c r="F25" i="24"/>
  <c r="L24" i="24"/>
  <c r="K24" i="24"/>
  <c r="J24" i="24"/>
  <c r="I24" i="24"/>
  <c r="H24" i="24"/>
  <c r="G24" i="24"/>
  <c r="F24" i="24"/>
  <c r="E24" i="24"/>
  <c r="M24" i="24" s="1"/>
  <c r="L23" i="24"/>
  <c r="K23" i="24"/>
  <c r="K22" i="24" s="1"/>
  <c r="J23" i="24"/>
  <c r="J22" i="24" s="1"/>
  <c r="I23" i="24"/>
  <c r="H23" i="24"/>
  <c r="G23" i="24"/>
  <c r="F23" i="24"/>
  <c r="F22" i="24" s="1"/>
  <c r="E23" i="24"/>
  <c r="L22" i="24"/>
  <c r="I22" i="24"/>
  <c r="H22" i="24"/>
  <c r="G22" i="24"/>
  <c r="L21" i="24"/>
  <c r="L20" i="24" s="1"/>
  <c r="K21" i="24"/>
  <c r="J21" i="24"/>
  <c r="I21" i="24"/>
  <c r="H21" i="24"/>
  <c r="H20" i="24" s="1"/>
  <c r="G21" i="24"/>
  <c r="F21" i="24"/>
  <c r="E21" i="24"/>
  <c r="M21" i="24" s="1"/>
  <c r="K20" i="24"/>
  <c r="J20" i="24"/>
  <c r="I20" i="24"/>
  <c r="G20" i="24"/>
  <c r="F20" i="24"/>
  <c r="K19" i="24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L13" i="24" s="1"/>
  <c r="K14" i="24"/>
  <c r="J14" i="24"/>
  <c r="I14" i="24"/>
  <c r="H14" i="24"/>
  <c r="H13" i="24" s="1"/>
  <c r="G14" i="24"/>
  <c r="F14" i="24"/>
  <c r="E14" i="24"/>
  <c r="M14" i="24" s="1"/>
  <c r="K13" i="24"/>
  <c r="J13" i="24"/>
  <c r="I13" i="24"/>
  <c r="G13" i="24"/>
  <c r="F13" i="24"/>
  <c r="L12" i="24"/>
  <c r="K12" i="24"/>
  <c r="J12" i="24"/>
  <c r="J10" i="24" s="1"/>
  <c r="J8" i="24" s="1"/>
  <c r="J4" i="24" s="1"/>
  <c r="J3" i="24" s="1"/>
  <c r="G12" i="24"/>
  <c r="F12" i="24"/>
  <c r="F10" i="24" s="1"/>
  <c r="F8" i="24" s="1"/>
  <c r="F4" i="24" s="1"/>
  <c r="K11" i="24"/>
  <c r="J11" i="24"/>
  <c r="I11" i="24"/>
  <c r="G11" i="24"/>
  <c r="G10" i="24" s="1"/>
  <c r="F11" i="24"/>
  <c r="E11" i="24"/>
  <c r="E10" i="24" s="1"/>
  <c r="I10" i="24"/>
  <c r="I8" i="24" s="1"/>
  <c r="I4" i="24" s="1"/>
  <c r="M9" i="24"/>
  <c r="E9" i="24"/>
  <c r="G8" i="24"/>
  <c r="H7" i="24"/>
  <c r="G7" i="24"/>
  <c r="E7" i="24"/>
  <c r="M7" i="24" s="1"/>
  <c r="H6" i="24"/>
  <c r="M6" i="24" s="1"/>
  <c r="E6" i="24"/>
  <c r="L5" i="24"/>
  <c r="K5" i="24"/>
  <c r="J5" i="24"/>
  <c r="I5" i="24"/>
  <c r="G5" i="24"/>
  <c r="F5" i="24"/>
  <c r="E5" i="24"/>
  <c r="Q109" i="19"/>
  <c r="Q108" i="19"/>
  <c r="Q107" i="19"/>
  <c r="Q106" i="19"/>
  <c r="Q105" i="19"/>
  <c r="N104" i="19"/>
  <c r="Q104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12" i="19" s="1"/>
  <c r="P10" i="19" s="1"/>
  <c r="P8" i="19" s="1"/>
  <c r="P4" i="19" s="1"/>
  <c r="O96" i="19"/>
  <c r="N96" i="19"/>
  <c r="N29" i="19" s="1"/>
  <c r="M96" i="19"/>
  <c r="M11" i="19" s="1"/>
  <c r="M10" i="19" s="1"/>
  <c r="M8" i="19" s="1"/>
  <c r="L96" i="19"/>
  <c r="L12" i="19" s="1"/>
  <c r="K96" i="19"/>
  <c r="J96" i="19"/>
  <c r="J29" i="19" s="1"/>
  <c r="I96" i="19"/>
  <c r="I11" i="19" s="1"/>
  <c r="H96" i="19"/>
  <c r="H12" i="19" s="1"/>
  <c r="G96" i="19"/>
  <c r="F96" i="19"/>
  <c r="F29" i="19" s="1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M89" i="19" s="1"/>
  <c r="M85" i="19" s="1"/>
  <c r="L91" i="19"/>
  <c r="K91" i="19"/>
  <c r="J91" i="19"/>
  <c r="I91" i="19"/>
  <c r="I89" i="19" s="1"/>
  <c r="I85" i="19" s="1"/>
  <c r="H91" i="19"/>
  <c r="G91" i="19"/>
  <c r="F91" i="19"/>
  <c r="E91" i="19"/>
  <c r="E89" i="19" s="1"/>
  <c r="P90" i="19"/>
  <c r="O90" i="19"/>
  <c r="N90" i="19"/>
  <c r="N89" i="19" s="1"/>
  <c r="M90" i="19"/>
  <c r="L90" i="19"/>
  <c r="K90" i="19"/>
  <c r="J90" i="19"/>
  <c r="J89" i="19" s="1"/>
  <c r="I90" i="19"/>
  <c r="H90" i="19"/>
  <c r="G90" i="19"/>
  <c r="F90" i="19"/>
  <c r="F89" i="19" s="1"/>
  <c r="E90" i="19"/>
  <c r="Q90" i="19" s="1"/>
  <c r="P89" i="19"/>
  <c r="O89" i="19"/>
  <c r="L89" i="19"/>
  <c r="K89" i="19"/>
  <c r="H89" i="19"/>
  <c r="G89" i="19"/>
  <c r="Q88" i="19"/>
  <c r="Q87" i="19"/>
  <c r="P86" i="19"/>
  <c r="O86" i="19"/>
  <c r="N86" i="19"/>
  <c r="N85" i="19" s="1"/>
  <c r="M86" i="19"/>
  <c r="L86" i="19"/>
  <c r="K86" i="19"/>
  <c r="J86" i="19"/>
  <c r="J85" i="19" s="1"/>
  <c r="I86" i="19"/>
  <c r="H86" i="19"/>
  <c r="G86" i="19"/>
  <c r="F86" i="19"/>
  <c r="F85" i="19" s="1"/>
  <c r="E86" i="19"/>
  <c r="Q86" i="19" s="1"/>
  <c r="P85" i="19"/>
  <c r="O85" i="19"/>
  <c r="L85" i="19"/>
  <c r="K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N81" i="19" s="1"/>
  <c r="M82" i="19"/>
  <c r="L82" i="19"/>
  <c r="K82" i="19"/>
  <c r="J82" i="19"/>
  <c r="J81" i="19" s="1"/>
  <c r="I82" i="19"/>
  <c r="H82" i="19"/>
  <c r="G82" i="19"/>
  <c r="E82" i="19"/>
  <c r="P81" i="19"/>
  <c r="O81" i="19"/>
  <c r="M81" i="19"/>
  <c r="L81" i="19"/>
  <c r="K81" i="19"/>
  <c r="I81" i="19"/>
  <c r="H81" i="19"/>
  <c r="G81" i="19"/>
  <c r="E81" i="19"/>
  <c r="P80" i="19"/>
  <c r="P79" i="19" s="1"/>
  <c r="O80" i="19"/>
  <c r="N80" i="19"/>
  <c r="M80" i="19"/>
  <c r="L80" i="19"/>
  <c r="L79" i="19" s="1"/>
  <c r="K80" i="19"/>
  <c r="J80" i="19"/>
  <c r="I80" i="19"/>
  <c r="H80" i="19"/>
  <c r="H79" i="19" s="1"/>
  <c r="G80" i="19"/>
  <c r="F80" i="19"/>
  <c r="E80" i="19"/>
  <c r="Q79" i="19"/>
  <c r="O79" i="19"/>
  <c r="N79" i="19"/>
  <c r="M79" i="19"/>
  <c r="K79" i="19"/>
  <c r="J79" i="19"/>
  <c r="I79" i="19"/>
  <c r="G79" i="19"/>
  <c r="F79" i="19"/>
  <c r="E79" i="19"/>
  <c r="Q78" i="19"/>
  <c r="P77" i="19"/>
  <c r="O77" i="19"/>
  <c r="O52" i="19" s="1"/>
  <c r="N77" i="19"/>
  <c r="M77" i="19"/>
  <c r="L77" i="19"/>
  <c r="K77" i="19"/>
  <c r="J77" i="19"/>
  <c r="I77" i="19"/>
  <c r="H77" i="19"/>
  <c r="G77" i="19"/>
  <c r="F77" i="19"/>
  <c r="E77" i="19"/>
  <c r="P76" i="19"/>
  <c r="P75" i="19" s="1"/>
  <c r="O76" i="19"/>
  <c r="N76" i="19"/>
  <c r="M76" i="19"/>
  <c r="L76" i="19"/>
  <c r="L75" i="19" s="1"/>
  <c r="K76" i="19"/>
  <c r="J76" i="19"/>
  <c r="I76" i="19"/>
  <c r="H76" i="19"/>
  <c r="H75" i="19" s="1"/>
  <c r="G76" i="19"/>
  <c r="F76" i="19"/>
  <c r="E76" i="19"/>
  <c r="Q76" i="19" s="1"/>
  <c r="O75" i="19"/>
  <c r="N75" i="19"/>
  <c r="M75" i="19"/>
  <c r="K75" i="19"/>
  <c r="J75" i="19"/>
  <c r="I75" i="19"/>
  <c r="G75" i="19"/>
  <c r="F75" i="19"/>
  <c r="E75" i="19"/>
  <c r="Q75" i="19" s="1"/>
  <c r="P74" i="19"/>
  <c r="O74" i="19"/>
  <c r="N74" i="19"/>
  <c r="N73" i="19" s="1"/>
  <c r="M74" i="19"/>
  <c r="L74" i="19"/>
  <c r="K74" i="19"/>
  <c r="J74" i="19"/>
  <c r="J73" i="19" s="1"/>
  <c r="I74" i="19"/>
  <c r="H74" i="19"/>
  <c r="G74" i="19"/>
  <c r="F74" i="19"/>
  <c r="F73" i="19" s="1"/>
  <c r="E74" i="19"/>
  <c r="Q74" i="19" s="1"/>
  <c r="P73" i="19"/>
  <c r="O73" i="19"/>
  <c r="M73" i="19"/>
  <c r="L73" i="19"/>
  <c r="K73" i="19"/>
  <c r="I73" i="19"/>
  <c r="H73" i="19"/>
  <c r="G73" i="19"/>
  <c r="E73" i="19"/>
  <c r="P72" i="19"/>
  <c r="P71" i="19" s="1"/>
  <c r="O72" i="19"/>
  <c r="N72" i="19"/>
  <c r="M72" i="19"/>
  <c r="L72" i="19"/>
  <c r="L71" i="19" s="1"/>
  <c r="K72" i="19"/>
  <c r="J72" i="19"/>
  <c r="I72" i="19"/>
  <c r="H72" i="19"/>
  <c r="H71" i="19" s="1"/>
  <c r="H52" i="19" s="1"/>
  <c r="G72" i="19"/>
  <c r="F72" i="19"/>
  <c r="E72" i="19"/>
  <c r="O71" i="19"/>
  <c r="N71" i="19"/>
  <c r="M71" i="19"/>
  <c r="K71" i="19"/>
  <c r="J71" i="19"/>
  <c r="I71" i="19"/>
  <c r="I52" i="19" s="1"/>
  <c r="G71" i="19"/>
  <c r="F71" i="19"/>
  <c r="E71" i="19"/>
  <c r="Q70" i="19"/>
  <c r="Q69" i="19"/>
  <c r="Q68" i="19"/>
  <c r="Q67" i="19"/>
  <c r="Q66" i="19"/>
  <c r="Q65" i="19"/>
  <c r="Q64" i="19"/>
  <c r="Q63" i="19"/>
  <c r="N63" i="19"/>
  <c r="E63" i="19"/>
  <c r="Q62" i="19"/>
  <c r="Q61" i="19"/>
  <c r="Q60" i="19"/>
  <c r="Q59" i="19"/>
  <c r="Q58" i="19"/>
  <c r="Q57" i="19"/>
  <c r="Q56" i="19"/>
  <c r="Q55" i="19"/>
  <c r="P54" i="19"/>
  <c r="P53" i="19" s="1"/>
  <c r="P52" i="19" s="1"/>
  <c r="O54" i="19"/>
  <c r="N54" i="19"/>
  <c r="M54" i="19"/>
  <c r="L54" i="19"/>
  <c r="L53" i="19" s="1"/>
  <c r="L52" i="19" s="1"/>
  <c r="K54" i="19"/>
  <c r="J54" i="19"/>
  <c r="I54" i="19"/>
  <c r="H54" i="19"/>
  <c r="G54" i="19"/>
  <c r="F54" i="19"/>
  <c r="E54" i="19"/>
  <c r="O53" i="19"/>
  <c r="N53" i="19"/>
  <c r="N52" i="19" s="1"/>
  <c r="M53" i="19"/>
  <c r="K53" i="19"/>
  <c r="J53" i="19"/>
  <c r="J52" i="19" s="1"/>
  <c r="G53" i="19"/>
  <c r="G52" i="19" s="1"/>
  <c r="K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Q46" i="19"/>
  <c r="F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N31" i="19" s="1"/>
  <c r="M42" i="19"/>
  <c r="L42" i="19"/>
  <c r="K42" i="19"/>
  <c r="J42" i="19"/>
  <c r="J31" i="19" s="1"/>
  <c r="I42" i="19"/>
  <c r="H42" i="19"/>
  <c r="G42" i="19"/>
  <c r="F42" i="19"/>
  <c r="F31" i="19" s="1"/>
  <c r="E42" i="19"/>
  <c r="Q41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Q40" i="19" s="1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M29" i="19"/>
  <c r="L29" i="19"/>
  <c r="K29" i="19"/>
  <c r="I29" i="19"/>
  <c r="H29" i="19"/>
  <c r="G29" i="19"/>
  <c r="E29" i="19"/>
  <c r="P28" i="19"/>
  <c r="P27" i="19" s="1"/>
  <c r="O28" i="19"/>
  <c r="N28" i="19"/>
  <c r="M28" i="19"/>
  <c r="M27" i="19" s="1"/>
  <c r="L28" i="19"/>
  <c r="L27" i="19" s="1"/>
  <c r="K28" i="19"/>
  <c r="J28" i="19"/>
  <c r="I28" i="19"/>
  <c r="H28" i="19"/>
  <c r="H27" i="19" s="1"/>
  <c r="G28" i="19"/>
  <c r="E28" i="19"/>
  <c r="O27" i="19"/>
  <c r="N27" i="19"/>
  <c r="K27" i="19"/>
  <c r="J27" i="19"/>
  <c r="I27" i="19"/>
  <c r="G27" i="19"/>
  <c r="E27" i="19"/>
  <c r="P26" i="19"/>
  <c r="O26" i="19"/>
  <c r="N26" i="19"/>
  <c r="N25" i="19" s="1"/>
  <c r="M26" i="19"/>
  <c r="L26" i="19"/>
  <c r="K26" i="19"/>
  <c r="J26" i="19"/>
  <c r="J25" i="19" s="1"/>
  <c r="I26" i="19"/>
  <c r="H26" i="19"/>
  <c r="G26" i="19"/>
  <c r="E26" i="19"/>
  <c r="P25" i="19"/>
  <c r="O25" i="19"/>
  <c r="M25" i="19"/>
  <c r="L25" i="19"/>
  <c r="K25" i="19"/>
  <c r="I25" i="19"/>
  <c r="H25" i="19"/>
  <c r="G25" i="19"/>
  <c r="E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N23" i="19"/>
  <c r="N22" i="19" s="1"/>
  <c r="M23" i="19"/>
  <c r="M22" i="19" s="1"/>
  <c r="L23" i="19"/>
  <c r="K23" i="19"/>
  <c r="J23" i="19"/>
  <c r="J22" i="19" s="1"/>
  <c r="I23" i="19"/>
  <c r="I22" i="19" s="1"/>
  <c r="H23" i="19"/>
  <c r="G23" i="19"/>
  <c r="E23" i="19"/>
  <c r="O22" i="19"/>
  <c r="K22" i="19"/>
  <c r="G22" i="19"/>
  <c r="P21" i="19"/>
  <c r="O21" i="19"/>
  <c r="O20" i="19" s="1"/>
  <c r="N21" i="19"/>
  <c r="M21" i="19"/>
  <c r="L21" i="19"/>
  <c r="L20" i="19" s="1"/>
  <c r="K21" i="19"/>
  <c r="K20" i="19" s="1"/>
  <c r="J21" i="19"/>
  <c r="I21" i="19"/>
  <c r="H21" i="19"/>
  <c r="H20" i="19" s="1"/>
  <c r="G21" i="19"/>
  <c r="G20" i="19" s="1"/>
  <c r="E21" i="19"/>
  <c r="P20" i="19"/>
  <c r="N20" i="19"/>
  <c r="M20" i="19"/>
  <c r="J20" i="19"/>
  <c r="I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L13" i="19" s="1"/>
  <c r="K14" i="19"/>
  <c r="J14" i="19"/>
  <c r="I14" i="19"/>
  <c r="H14" i="19"/>
  <c r="G14" i="19"/>
  <c r="E14" i="19"/>
  <c r="E13" i="19" s="1"/>
  <c r="P13" i="19"/>
  <c r="N13" i="19"/>
  <c r="M13" i="19"/>
  <c r="J13" i="19"/>
  <c r="I13" i="19"/>
  <c r="H13" i="19"/>
  <c r="O12" i="19"/>
  <c r="N12" i="19"/>
  <c r="M12" i="19"/>
  <c r="K12" i="19"/>
  <c r="J12" i="19"/>
  <c r="I12" i="19"/>
  <c r="G12" i="19"/>
  <c r="F12" i="19"/>
  <c r="E12" i="19"/>
  <c r="Q12" i="19" s="1"/>
  <c r="P11" i="19"/>
  <c r="O11" i="19"/>
  <c r="N11" i="19"/>
  <c r="N10" i="19" s="1"/>
  <c r="L11" i="19"/>
  <c r="L10" i="19" s="1"/>
  <c r="L8" i="19" s="1"/>
  <c r="K11" i="19"/>
  <c r="J11" i="19"/>
  <c r="H11" i="19"/>
  <c r="H10" i="19" s="1"/>
  <c r="H8" i="19" s="1"/>
  <c r="G11" i="19"/>
  <c r="G10" i="19" s="1"/>
  <c r="G8" i="19" s="1"/>
  <c r="F11" i="19"/>
  <c r="O10" i="19"/>
  <c r="O8" i="19" s="1"/>
  <c r="K10" i="19"/>
  <c r="I10" i="19"/>
  <c r="I8" i="19" s="1"/>
  <c r="Q9" i="19"/>
  <c r="F9" i="19"/>
  <c r="N8" i="19"/>
  <c r="K8" i="19"/>
  <c r="F7" i="19"/>
  <c r="F5" i="19" s="1"/>
  <c r="Q6" i="19"/>
  <c r="F6" i="19"/>
  <c r="P5" i="19"/>
  <c r="O5" i="19"/>
  <c r="N5" i="19"/>
  <c r="M5" i="19"/>
  <c r="L5" i="19"/>
  <c r="L4" i="19" s="1"/>
  <c r="K5" i="19"/>
  <c r="J5" i="19"/>
  <c r="I5" i="19"/>
  <c r="I4" i="19" s="1"/>
  <c r="I3" i="19" s="1"/>
  <c r="H5" i="19"/>
  <c r="H4" i="19" s="1"/>
  <c r="G5" i="19"/>
  <c r="E5" i="19"/>
  <c r="Q5" i="19" s="1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U80" i="25" s="1"/>
  <c r="U79" i="25" s="1"/>
  <c r="T96" i="25"/>
  <c r="S96" i="25"/>
  <c r="R96" i="25"/>
  <c r="Q96" i="25"/>
  <c r="Q29" i="25" s="1"/>
  <c r="P96" i="25"/>
  <c r="O96" i="25"/>
  <c r="N96" i="25"/>
  <c r="M96" i="25"/>
  <c r="M29" i="25" s="1"/>
  <c r="L96" i="25"/>
  <c r="K96" i="25"/>
  <c r="J96" i="25"/>
  <c r="I96" i="25"/>
  <c r="I29" i="25" s="1"/>
  <c r="H96" i="25"/>
  <c r="G96" i="25"/>
  <c r="F96" i="25"/>
  <c r="E96" i="25"/>
  <c r="W96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J89" i="25" s="1"/>
  <c r="J85" i="25" s="1"/>
  <c r="I91" i="25"/>
  <c r="H91" i="25"/>
  <c r="G91" i="25"/>
  <c r="G89" i="25" s="1"/>
  <c r="G85" i="25" s="1"/>
  <c r="F91" i="25"/>
  <c r="E91" i="25"/>
  <c r="W91" i="25" s="1"/>
  <c r="V90" i="25"/>
  <c r="V89" i="25" s="1"/>
  <c r="V85" i="25" s="1"/>
  <c r="S90" i="25"/>
  <c r="R90" i="25"/>
  <c r="Q90" i="25"/>
  <c r="Q89" i="25" s="1"/>
  <c r="P90" i="25"/>
  <c r="O90" i="25"/>
  <c r="O89" i="25" s="1"/>
  <c r="O85" i="25" s="1"/>
  <c r="N90" i="25"/>
  <c r="M90" i="25"/>
  <c r="M89" i="25" s="1"/>
  <c r="L90" i="25"/>
  <c r="L89" i="25" s="1"/>
  <c r="L85" i="25" s="1"/>
  <c r="K90" i="25"/>
  <c r="J90" i="25"/>
  <c r="I90" i="25"/>
  <c r="I89" i="25" s="1"/>
  <c r="H90" i="25"/>
  <c r="G90" i="25"/>
  <c r="F90" i="25"/>
  <c r="E90" i="25"/>
  <c r="E89" i="25" s="1"/>
  <c r="U89" i="25"/>
  <c r="T89" i="25"/>
  <c r="S89" i="25"/>
  <c r="S85" i="25" s="1"/>
  <c r="R89" i="25"/>
  <c r="P89" i="25"/>
  <c r="P85" i="25" s="1"/>
  <c r="N89" i="25"/>
  <c r="K89" i="25"/>
  <c r="K85" i="25" s="1"/>
  <c r="K52" i="25" s="1"/>
  <c r="H89" i="25"/>
  <c r="H85" i="25" s="1"/>
  <c r="F89" i="25"/>
  <c r="W88" i="25"/>
  <c r="W87" i="25"/>
  <c r="V86" i="25"/>
  <c r="S86" i="25"/>
  <c r="R86" i="25"/>
  <c r="Q86" i="25"/>
  <c r="Q85" i="25" s="1"/>
  <c r="P86" i="25"/>
  <c r="O86" i="25"/>
  <c r="N86" i="25"/>
  <c r="N85" i="25" s="1"/>
  <c r="M86" i="25"/>
  <c r="M85" i="25" s="1"/>
  <c r="L86" i="25"/>
  <c r="K86" i="25"/>
  <c r="J86" i="25"/>
  <c r="I86" i="25"/>
  <c r="I85" i="25" s="1"/>
  <c r="H86" i="25"/>
  <c r="G86" i="25"/>
  <c r="F86" i="25"/>
  <c r="F85" i="25" s="1"/>
  <c r="E86" i="25"/>
  <c r="E85" i="25" s="1"/>
  <c r="R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U82" i="25"/>
  <c r="U81" i="25" s="1"/>
  <c r="T82" i="25"/>
  <c r="S82" i="25"/>
  <c r="R82" i="25"/>
  <c r="Q82" i="25"/>
  <c r="Q81" i="25" s="1"/>
  <c r="P82" i="25"/>
  <c r="O82" i="25"/>
  <c r="O81" i="25" s="1"/>
  <c r="N82" i="25"/>
  <c r="M82" i="25"/>
  <c r="M81" i="25" s="1"/>
  <c r="L82" i="25"/>
  <c r="K82" i="25"/>
  <c r="J82" i="25"/>
  <c r="I82" i="25"/>
  <c r="I81" i="25" s="1"/>
  <c r="H82" i="25"/>
  <c r="G82" i="25"/>
  <c r="G81" i="25" s="1"/>
  <c r="F82" i="25"/>
  <c r="E82" i="25"/>
  <c r="E81" i="25" s="1"/>
  <c r="V81" i="25"/>
  <c r="T81" i="25"/>
  <c r="S81" i="25"/>
  <c r="R81" i="25"/>
  <c r="P81" i="25"/>
  <c r="N81" i="25"/>
  <c r="L81" i="25"/>
  <c r="K81" i="25"/>
  <c r="J81" i="25"/>
  <c r="H81" i="25"/>
  <c r="F81" i="25"/>
  <c r="V80" i="25"/>
  <c r="V79" i="25" s="1"/>
  <c r="S80" i="25"/>
  <c r="S79" i="25" s="1"/>
  <c r="R80" i="25"/>
  <c r="R79" i="25" s="1"/>
  <c r="Q80" i="25"/>
  <c r="Q79" i="25" s="1"/>
  <c r="O80" i="25"/>
  <c r="O79" i="25" s="1"/>
  <c r="N80" i="25"/>
  <c r="M80" i="25"/>
  <c r="M79" i="25" s="1"/>
  <c r="K80" i="25"/>
  <c r="K79" i="25" s="1"/>
  <c r="J80" i="25"/>
  <c r="I80" i="25"/>
  <c r="G80" i="25"/>
  <c r="G79" i="25" s="1"/>
  <c r="F80" i="25"/>
  <c r="F79" i="25" s="1"/>
  <c r="N79" i="25"/>
  <c r="J79" i="25"/>
  <c r="I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U76" i="25"/>
  <c r="U75" i="25" s="1"/>
  <c r="T76" i="25"/>
  <c r="S76" i="25"/>
  <c r="S75" i="25" s="1"/>
  <c r="R76" i="25"/>
  <c r="R75" i="25" s="1"/>
  <c r="Q76" i="25"/>
  <c r="P76" i="25"/>
  <c r="O76" i="25"/>
  <c r="O75" i="25" s="1"/>
  <c r="N76" i="25"/>
  <c r="M76" i="25"/>
  <c r="L76" i="25"/>
  <c r="K76" i="25"/>
  <c r="K75" i="25" s="1"/>
  <c r="J76" i="25"/>
  <c r="J75" i="25" s="1"/>
  <c r="I76" i="25"/>
  <c r="H76" i="25"/>
  <c r="G76" i="25"/>
  <c r="G75" i="25" s="1"/>
  <c r="F76" i="25"/>
  <c r="E76" i="25"/>
  <c r="W76" i="25" s="1"/>
  <c r="V75" i="25"/>
  <c r="T75" i="25"/>
  <c r="Q75" i="25"/>
  <c r="P75" i="25"/>
  <c r="N75" i="25"/>
  <c r="M75" i="25"/>
  <c r="L75" i="25"/>
  <c r="I75" i="25"/>
  <c r="H75" i="25"/>
  <c r="F75" i="25"/>
  <c r="V74" i="25"/>
  <c r="U74" i="25"/>
  <c r="U73" i="25" s="1"/>
  <c r="T74" i="25"/>
  <c r="S74" i="25"/>
  <c r="R74" i="25"/>
  <c r="Q74" i="25"/>
  <c r="Q73" i="25" s="1"/>
  <c r="P74" i="25"/>
  <c r="O74" i="25"/>
  <c r="O73" i="25" s="1"/>
  <c r="O52" i="25" s="1"/>
  <c r="N74" i="25"/>
  <c r="M74" i="25"/>
  <c r="M73" i="25" s="1"/>
  <c r="L74" i="25"/>
  <c r="K74" i="25"/>
  <c r="J74" i="25"/>
  <c r="I74" i="25"/>
  <c r="I73" i="25" s="1"/>
  <c r="H74" i="25"/>
  <c r="G74" i="25"/>
  <c r="G73" i="25" s="1"/>
  <c r="G52" i="25" s="1"/>
  <c r="F74" i="25"/>
  <c r="E74" i="25"/>
  <c r="E73" i="25" s="1"/>
  <c r="V73" i="25"/>
  <c r="T73" i="25"/>
  <c r="S73" i="25"/>
  <c r="S52" i="25" s="1"/>
  <c r="R73" i="25"/>
  <c r="P73" i="25"/>
  <c r="N73" i="25"/>
  <c r="L73" i="25"/>
  <c r="K73" i="25"/>
  <c r="J73" i="25"/>
  <c r="H73" i="25"/>
  <c r="F73" i="25"/>
  <c r="V72" i="25"/>
  <c r="V71" i="25" s="1"/>
  <c r="S72" i="25"/>
  <c r="S71" i="25" s="1"/>
  <c r="R72" i="25"/>
  <c r="R71" i="25" s="1"/>
  <c r="Q72" i="25"/>
  <c r="Q71" i="25" s="1"/>
  <c r="O72" i="25"/>
  <c r="O71" i="25" s="1"/>
  <c r="N72" i="25"/>
  <c r="M72" i="25"/>
  <c r="M71" i="25" s="1"/>
  <c r="M52" i="25" s="1"/>
  <c r="K72" i="25"/>
  <c r="K71" i="25" s="1"/>
  <c r="J72" i="25"/>
  <c r="I72" i="25"/>
  <c r="G72" i="25"/>
  <c r="G71" i="25" s="1"/>
  <c r="F72" i="25"/>
  <c r="F71" i="25" s="1"/>
  <c r="N71" i="25"/>
  <c r="J71" i="25"/>
  <c r="I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Q52" i="25" s="1"/>
  <c r="P53" i="25"/>
  <c r="O53" i="25"/>
  <c r="N53" i="25"/>
  <c r="M53" i="25"/>
  <c r="L53" i="25"/>
  <c r="K53" i="25"/>
  <c r="J53" i="25"/>
  <c r="I53" i="25"/>
  <c r="I52" i="25" s="1"/>
  <c r="H53" i="25"/>
  <c r="G53" i="25"/>
  <c r="F53" i="25"/>
  <c r="E53" i="25"/>
  <c r="W53" i="25" s="1"/>
  <c r="W51" i="25"/>
  <c r="W50" i="25"/>
  <c r="W49" i="25"/>
  <c r="W48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W47" i="25" s="1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W45" i="25" s="1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S31" i="25" s="1"/>
  <c r="R32" i="25"/>
  <c r="Q32" i="25"/>
  <c r="Q31" i="25" s="1"/>
  <c r="P32" i="25"/>
  <c r="O32" i="25"/>
  <c r="O31" i="25" s="1"/>
  <c r="N32" i="25"/>
  <c r="M32" i="25"/>
  <c r="M31" i="25" s="1"/>
  <c r="L32" i="25"/>
  <c r="K32" i="25"/>
  <c r="K31" i="25" s="1"/>
  <c r="J32" i="25"/>
  <c r="I32" i="25"/>
  <c r="I31" i="25" s="1"/>
  <c r="H32" i="25"/>
  <c r="G32" i="25"/>
  <c r="G31" i="25" s="1"/>
  <c r="F32" i="25"/>
  <c r="E32" i="25"/>
  <c r="E31" i="25" s="1"/>
  <c r="V31" i="25"/>
  <c r="U31" i="25"/>
  <c r="T31" i="25"/>
  <c r="R31" i="25"/>
  <c r="P31" i="25"/>
  <c r="N31" i="25"/>
  <c r="L31" i="25"/>
  <c r="J31" i="25"/>
  <c r="H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W30" i="25" s="1"/>
  <c r="F30" i="25"/>
  <c r="E30" i="25"/>
  <c r="V29" i="25"/>
  <c r="S29" i="25"/>
  <c r="R29" i="25"/>
  <c r="O29" i="25"/>
  <c r="N29" i="25"/>
  <c r="K29" i="25"/>
  <c r="J29" i="25"/>
  <c r="G29" i="25"/>
  <c r="F29" i="25"/>
  <c r="V28" i="25"/>
  <c r="U28" i="25"/>
  <c r="U27" i="25" s="1"/>
  <c r="T28" i="25"/>
  <c r="S28" i="25"/>
  <c r="S27" i="25" s="1"/>
  <c r="R28" i="25"/>
  <c r="Q28" i="25"/>
  <c r="Q27" i="25" s="1"/>
  <c r="P28" i="25"/>
  <c r="O28" i="25"/>
  <c r="O27" i="25" s="1"/>
  <c r="N28" i="25"/>
  <c r="M28" i="25"/>
  <c r="M27" i="25" s="1"/>
  <c r="L28" i="25"/>
  <c r="K28" i="25"/>
  <c r="K27" i="25" s="1"/>
  <c r="J28" i="25"/>
  <c r="I28" i="25"/>
  <c r="I27" i="25" s="1"/>
  <c r="H28" i="25"/>
  <c r="G28" i="25"/>
  <c r="G27" i="25" s="1"/>
  <c r="F28" i="25"/>
  <c r="E28" i="25"/>
  <c r="W28" i="25" s="1"/>
  <c r="V27" i="25"/>
  <c r="T27" i="25"/>
  <c r="R27" i="25"/>
  <c r="P27" i="25"/>
  <c r="N27" i="25"/>
  <c r="L27" i="25"/>
  <c r="J27" i="25"/>
  <c r="H27" i="25"/>
  <c r="F27" i="25"/>
  <c r="V26" i="25"/>
  <c r="U26" i="25"/>
  <c r="U25" i="25" s="1"/>
  <c r="T26" i="25"/>
  <c r="S26" i="25"/>
  <c r="S25" i="25" s="1"/>
  <c r="R26" i="25"/>
  <c r="Q26" i="25"/>
  <c r="Q25" i="25" s="1"/>
  <c r="P26" i="25"/>
  <c r="O26" i="25"/>
  <c r="O25" i="25" s="1"/>
  <c r="N26" i="25"/>
  <c r="M26" i="25"/>
  <c r="M25" i="25" s="1"/>
  <c r="L26" i="25"/>
  <c r="K26" i="25"/>
  <c r="K25" i="25" s="1"/>
  <c r="J26" i="25"/>
  <c r="I26" i="25"/>
  <c r="I25" i="25" s="1"/>
  <c r="H26" i="25"/>
  <c r="G26" i="25"/>
  <c r="G25" i="25" s="1"/>
  <c r="F26" i="25"/>
  <c r="E26" i="25"/>
  <c r="E25" i="25" s="1"/>
  <c r="W25" i="25" s="1"/>
  <c r="V25" i="25"/>
  <c r="T25" i="25"/>
  <c r="R25" i="25"/>
  <c r="P25" i="25"/>
  <c r="N25" i="25"/>
  <c r="L25" i="25"/>
  <c r="J25" i="25"/>
  <c r="H25" i="25"/>
  <c r="F25" i="25"/>
  <c r="V24" i="25"/>
  <c r="U24" i="25"/>
  <c r="U22" i="25" s="1"/>
  <c r="T24" i="25"/>
  <c r="S24" i="25"/>
  <c r="R24" i="25"/>
  <c r="Q24" i="25"/>
  <c r="Q22" i="25" s="1"/>
  <c r="P24" i="25"/>
  <c r="O24" i="25"/>
  <c r="N24" i="25"/>
  <c r="M24" i="25"/>
  <c r="M22" i="25" s="1"/>
  <c r="L24" i="25"/>
  <c r="K24" i="25"/>
  <c r="J24" i="25"/>
  <c r="I24" i="25"/>
  <c r="I22" i="25" s="1"/>
  <c r="H24" i="25"/>
  <c r="G24" i="25"/>
  <c r="F24" i="25"/>
  <c r="E24" i="25"/>
  <c r="W24" i="25" s="1"/>
  <c r="V23" i="25"/>
  <c r="V22" i="25" s="1"/>
  <c r="U23" i="25"/>
  <c r="T23" i="25"/>
  <c r="T22" i="25" s="1"/>
  <c r="S23" i="25"/>
  <c r="R23" i="25"/>
  <c r="R22" i="25" s="1"/>
  <c r="Q23" i="25"/>
  <c r="P23" i="25"/>
  <c r="P22" i="25" s="1"/>
  <c r="O23" i="25"/>
  <c r="N23" i="25"/>
  <c r="N22" i="25" s="1"/>
  <c r="M23" i="25"/>
  <c r="L23" i="25"/>
  <c r="L22" i="25" s="1"/>
  <c r="K23" i="25"/>
  <c r="J23" i="25"/>
  <c r="J22" i="25" s="1"/>
  <c r="I23" i="25"/>
  <c r="H23" i="25"/>
  <c r="H22" i="25" s="1"/>
  <c r="G23" i="25"/>
  <c r="F23" i="25"/>
  <c r="F22" i="25" s="1"/>
  <c r="E23" i="25"/>
  <c r="W23" i="25" s="1"/>
  <c r="S22" i="25"/>
  <c r="O22" i="25"/>
  <c r="K22" i="25"/>
  <c r="G22" i="25"/>
  <c r="V21" i="25"/>
  <c r="V20" i="25" s="1"/>
  <c r="U21" i="25"/>
  <c r="T21" i="25"/>
  <c r="T20" i="25" s="1"/>
  <c r="S21" i="25"/>
  <c r="R21" i="25"/>
  <c r="R20" i="25" s="1"/>
  <c r="Q21" i="25"/>
  <c r="P21" i="25"/>
  <c r="P20" i="25" s="1"/>
  <c r="O21" i="25"/>
  <c r="N21" i="25"/>
  <c r="N20" i="25" s="1"/>
  <c r="M21" i="25"/>
  <c r="L21" i="25"/>
  <c r="L20" i="25" s="1"/>
  <c r="K21" i="25"/>
  <c r="J21" i="25"/>
  <c r="J20" i="25" s="1"/>
  <c r="I21" i="25"/>
  <c r="H21" i="25"/>
  <c r="H20" i="25" s="1"/>
  <c r="G21" i="25"/>
  <c r="F21" i="25"/>
  <c r="W21" i="25" s="1"/>
  <c r="E21" i="25"/>
  <c r="U20" i="25"/>
  <c r="S20" i="25"/>
  <c r="Q20" i="25"/>
  <c r="O20" i="25"/>
  <c r="M20" i="25"/>
  <c r="K20" i="25"/>
  <c r="I20" i="25"/>
  <c r="G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V13" i="25" s="1"/>
  <c r="U15" i="25"/>
  <c r="T15" i="25"/>
  <c r="S15" i="25"/>
  <c r="R15" i="25"/>
  <c r="R13" i="25" s="1"/>
  <c r="Q15" i="25"/>
  <c r="P15" i="25"/>
  <c r="O15" i="25"/>
  <c r="N15" i="25"/>
  <c r="N13" i="25" s="1"/>
  <c r="M15" i="25"/>
  <c r="L15" i="25"/>
  <c r="K15" i="25"/>
  <c r="J15" i="25"/>
  <c r="J13" i="25" s="1"/>
  <c r="I15" i="25"/>
  <c r="H15" i="25"/>
  <c r="G15" i="25"/>
  <c r="F15" i="25"/>
  <c r="F13" i="25" s="1"/>
  <c r="E15" i="25"/>
  <c r="V14" i="25"/>
  <c r="U14" i="25"/>
  <c r="U13" i="25" s="1"/>
  <c r="T14" i="25"/>
  <c r="S14" i="25"/>
  <c r="S13" i="25" s="1"/>
  <c r="R14" i="25"/>
  <c r="Q14" i="25"/>
  <c r="Q13" i="25" s="1"/>
  <c r="P14" i="25"/>
  <c r="O14" i="25"/>
  <c r="O13" i="25" s="1"/>
  <c r="O4" i="25" s="1"/>
  <c r="O3" i="25" s="1"/>
  <c r="N14" i="25"/>
  <c r="M14" i="25"/>
  <c r="M13" i="25" s="1"/>
  <c r="L14" i="25"/>
  <c r="K14" i="25"/>
  <c r="K13" i="25" s="1"/>
  <c r="J14" i="25"/>
  <c r="I14" i="25"/>
  <c r="I13" i="25" s="1"/>
  <c r="H14" i="25"/>
  <c r="G14" i="25"/>
  <c r="G13" i="25" s="1"/>
  <c r="F14" i="25"/>
  <c r="E14" i="25"/>
  <c r="W14" i="25" s="1"/>
  <c r="T13" i="25"/>
  <c r="P13" i="25"/>
  <c r="L13" i="25"/>
  <c r="H13" i="25"/>
  <c r="V12" i="25"/>
  <c r="U12" i="25"/>
  <c r="S12" i="25"/>
  <c r="R12" i="25"/>
  <c r="P12" i="25"/>
  <c r="O12" i="25"/>
  <c r="N12" i="25"/>
  <c r="L12" i="25"/>
  <c r="K12" i="25"/>
  <c r="J12" i="25"/>
  <c r="H12" i="25"/>
  <c r="G12" i="25"/>
  <c r="F12" i="25"/>
  <c r="V11" i="25"/>
  <c r="V10" i="25" s="1"/>
  <c r="V8" i="25" s="1"/>
  <c r="U11" i="25"/>
  <c r="U10" i="25" s="1"/>
  <c r="U8" i="25" s="1"/>
  <c r="S11" i="25"/>
  <c r="R11" i="25"/>
  <c r="R10" i="25" s="1"/>
  <c r="R8" i="25" s="1"/>
  <c r="Q11" i="25"/>
  <c r="P11" i="25"/>
  <c r="P10" i="25" s="1"/>
  <c r="P8" i="25" s="1"/>
  <c r="O11" i="25"/>
  <c r="N11" i="25"/>
  <c r="N10" i="25" s="1"/>
  <c r="N8" i="25" s="1"/>
  <c r="M11" i="25"/>
  <c r="L11" i="25"/>
  <c r="L10" i="25" s="1"/>
  <c r="L8" i="25" s="1"/>
  <c r="K11" i="25"/>
  <c r="J11" i="25"/>
  <c r="J10" i="25" s="1"/>
  <c r="J8" i="25" s="1"/>
  <c r="I11" i="25"/>
  <c r="H11" i="25"/>
  <c r="H10" i="25" s="1"/>
  <c r="H8" i="25" s="1"/>
  <c r="G11" i="25"/>
  <c r="F11" i="25"/>
  <c r="W11" i="25" s="1"/>
  <c r="E11" i="25"/>
  <c r="T10" i="25"/>
  <c r="S10" i="25"/>
  <c r="O10" i="25"/>
  <c r="K10" i="25"/>
  <c r="K8" i="25" s="1"/>
  <c r="K4" i="25" s="1"/>
  <c r="K3" i="25" s="1"/>
  <c r="G10" i="25"/>
  <c r="G8" i="25" s="1"/>
  <c r="G4" i="25" s="1"/>
  <c r="G3" i="25" s="1"/>
  <c r="W9" i="25"/>
  <c r="T8" i="25"/>
  <c r="S8" i="25"/>
  <c r="S4" i="25" s="1"/>
  <c r="S3" i="25" s="1"/>
  <c r="O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72" i="31" s="1"/>
  <c r="T71" i="31" s="1"/>
  <c r="S96" i="31"/>
  <c r="R96" i="31"/>
  <c r="P96" i="31"/>
  <c r="N96" i="31"/>
  <c r="N80" i="31" s="1"/>
  <c r="M96" i="31"/>
  <c r="L96" i="31"/>
  <c r="J96" i="31"/>
  <c r="I96" i="31"/>
  <c r="I72" i="31" s="1"/>
  <c r="I71" i="31" s="1"/>
  <c r="H96" i="31"/>
  <c r="H80" i="31" s="1"/>
  <c r="H79" i="31" s="1"/>
  <c r="F96" i="3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V91" i="31" s="1"/>
  <c r="U90" i="31"/>
  <c r="T90" i="31"/>
  <c r="T89" i="31" s="1"/>
  <c r="T85" i="31" s="1"/>
  <c r="S90" i="31"/>
  <c r="S89" i="31" s="1"/>
  <c r="S85" i="31" s="1"/>
  <c r="R90" i="31"/>
  <c r="P90" i="31"/>
  <c r="P89" i="31" s="1"/>
  <c r="O90" i="31"/>
  <c r="N90" i="31"/>
  <c r="N89" i="31" s="1"/>
  <c r="M90" i="31"/>
  <c r="L90" i="31"/>
  <c r="L89" i="31" s="1"/>
  <c r="L85" i="31" s="1"/>
  <c r="I90" i="31"/>
  <c r="H90" i="31"/>
  <c r="H89" i="31" s="1"/>
  <c r="H85" i="31" s="1"/>
  <c r="F90" i="31"/>
  <c r="E90" i="31"/>
  <c r="V90" i="31" s="1"/>
  <c r="U89" i="31"/>
  <c r="R89" i="31"/>
  <c r="Q89" i="31"/>
  <c r="Q85" i="31" s="1"/>
  <c r="O89" i="31"/>
  <c r="M89" i="31"/>
  <c r="K89" i="31"/>
  <c r="J89" i="31"/>
  <c r="I89" i="31"/>
  <c r="G89" i="31"/>
  <c r="F89" i="31"/>
  <c r="E89" i="31"/>
  <c r="V88" i="31"/>
  <c r="V87" i="31"/>
  <c r="U86" i="31"/>
  <c r="T86" i="31"/>
  <c r="S86" i="31"/>
  <c r="R86" i="31"/>
  <c r="P86" i="31"/>
  <c r="N86" i="31"/>
  <c r="M86" i="31"/>
  <c r="L86" i="31"/>
  <c r="I86" i="31"/>
  <c r="H86" i="31"/>
  <c r="F86" i="31"/>
  <c r="E86" i="31"/>
  <c r="V86" i="31" s="1"/>
  <c r="R85" i="31"/>
  <c r="O85" i="31"/>
  <c r="N85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Q82" i="31"/>
  <c r="P82" i="31"/>
  <c r="P81" i="31" s="1"/>
  <c r="O82" i="31"/>
  <c r="O81" i="31" s="1"/>
  <c r="N82" i="31"/>
  <c r="M82" i="31"/>
  <c r="K82" i="31"/>
  <c r="K81" i="31" s="1"/>
  <c r="J82" i="31"/>
  <c r="I82" i="31"/>
  <c r="H82" i="31"/>
  <c r="H81" i="31" s="1"/>
  <c r="F82" i="31"/>
  <c r="E82" i="31"/>
  <c r="U81" i="31"/>
  <c r="R81" i="31"/>
  <c r="Q81" i="31"/>
  <c r="N81" i="31"/>
  <c r="M81" i="31"/>
  <c r="J81" i="31"/>
  <c r="I81" i="31"/>
  <c r="F81" i="31"/>
  <c r="E81" i="31"/>
  <c r="U80" i="31"/>
  <c r="U79" i="31" s="1"/>
  <c r="T80" i="31"/>
  <c r="T79" i="31" s="1"/>
  <c r="S80" i="31"/>
  <c r="S79" i="31" s="1"/>
  <c r="Q80" i="31"/>
  <c r="Q79" i="31" s="1"/>
  <c r="P80" i="31"/>
  <c r="P79" i="31" s="1"/>
  <c r="O80" i="31"/>
  <c r="O79" i="31" s="1"/>
  <c r="M80" i="31"/>
  <c r="M79" i="31" s="1"/>
  <c r="I80" i="31"/>
  <c r="I79" i="31" s="1"/>
  <c r="E80" i="31"/>
  <c r="N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U75" i="31" s="1"/>
  <c r="T76" i="31"/>
  <c r="T75" i="31" s="1"/>
  <c r="S76" i="31"/>
  <c r="S75" i="31" s="1"/>
  <c r="R76" i="31"/>
  <c r="Q76" i="31"/>
  <c r="Q75" i="31" s="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F76" i="31"/>
  <c r="E76" i="31"/>
  <c r="R75" i="31"/>
  <c r="N75" i="31"/>
  <c r="K75" i="31"/>
  <c r="J75" i="31"/>
  <c r="J52" i="31" s="1"/>
  <c r="H75" i="31"/>
  <c r="G75" i="31"/>
  <c r="F75" i="31"/>
  <c r="U74" i="31"/>
  <c r="U73" i="31" s="1"/>
  <c r="T74" i="31"/>
  <c r="T73" i="31" s="1"/>
  <c r="S74" i="31"/>
  <c r="R74" i="31"/>
  <c r="R73" i="31" s="1"/>
  <c r="Q74" i="31"/>
  <c r="Q73" i="31" s="1"/>
  <c r="P74" i="31"/>
  <c r="P73" i="31" s="1"/>
  <c r="O74" i="31"/>
  <c r="N74" i="31"/>
  <c r="N73" i="31" s="1"/>
  <c r="N52" i="31" s="1"/>
  <c r="M74" i="31"/>
  <c r="M73" i="31" s="1"/>
  <c r="L74" i="31"/>
  <c r="L73" i="31" s="1"/>
  <c r="I74" i="31"/>
  <c r="H74" i="31"/>
  <c r="F74" i="31"/>
  <c r="F73" i="31" s="1"/>
  <c r="E74" i="31"/>
  <c r="S73" i="31"/>
  <c r="O73" i="31"/>
  <c r="K73" i="31"/>
  <c r="J73" i="31"/>
  <c r="I73" i="31"/>
  <c r="H73" i="31"/>
  <c r="G73" i="31"/>
  <c r="U72" i="31"/>
  <c r="U71" i="31" s="1"/>
  <c r="S72" i="31"/>
  <c r="Q72" i="31"/>
  <c r="Q71" i="31" s="1"/>
  <c r="P72" i="31"/>
  <c r="N72" i="31"/>
  <c r="N71" i="31" s="1"/>
  <c r="M72" i="31"/>
  <c r="M71" i="31" s="1"/>
  <c r="L72" i="31"/>
  <c r="L71" i="31" s="1"/>
  <c r="H72" i="31"/>
  <c r="E72" i="31"/>
  <c r="S71" i="31"/>
  <c r="P71" i="31"/>
  <c r="O71" i="31"/>
  <c r="O52" i="31" s="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H52" i="31" s="1"/>
  <c r="G53" i="31"/>
  <c r="F53" i="31"/>
  <c r="V51" i="31"/>
  <c r="V50" i="31"/>
  <c r="V49" i="31"/>
  <c r="Q48" i="31"/>
  <c r="Q47" i="31" s="1"/>
  <c r="L48" i="31"/>
  <c r="L47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F31" i="31" s="1"/>
  <c r="E47" i="31"/>
  <c r="Q46" i="31"/>
  <c r="M46" i="31"/>
  <c r="M45" i="31" s="1"/>
  <c r="L46" i="31"/>
  <c r="E46" i="31"/>
  <c r="V46" i="31" s="1"/>
  <c r="U45" i="31"/>
  <c r="T45" i="31"/>
  <c r="S45" i="31"/>
  <c r="R45" i="31"/>
  <c r="Q45" i="31"/>
  <c r="P45" i="31"/>
  <c r="O45" i="31"/>
  <c r="N45" i="31"/>
  <c r="L45" i="31"/>
  <c r="K45" i="3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U40" i="31"/>
  <c r="T40" i="31"/>
  <c r="S40" i="31"/>
  <c r="R40" i="31"/>
  <c r="P40" i="31"/>
  <c r="N40" i="31"/>
  <c r="N31" i="31" s="1"/>
  <c r="M40" i="31"/>
  <c r="L40" i="31"/>
  <c r="I40" i="31"/>
  <c r="H40" i="31"/>
  <c r="H31" i="31" s="1"/>
  <c r="F40" i="31"/>
  <c r="E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I32" i="31"/>
  <c r="H32" i="31"/>
  <c r="F32" i="31"/>
  <c r="E32" i="31"/>
  <c r="S31" i="31"/>
  <c r="R31" i="31"/>
  <c r="O31" i="31"/>
  <c r="K31" i="31"/>
  <c r="J31" i="31"/>
  <c r="G31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K29" i="31"/>
  <c r="I29" i="31"/>
  <c r="H29" i="31"/>
  <c r="E29" i="31"/>
  <c r="U28" i="31"/>
  <c r="U27" i="31" s="1"/>
  <c r="T28" i="31"/>
  <c r="S28" i="31"/>
  <c r="R28" i="31"/>
  <c r="R27" i="31" s="1"/>
  <c r="Q28" i="31"/>
  <c r="Q27" i="31" s="1"/>
  <c r="P28" i="31"/>
  <c r="O28" i="31"/>
  <c r="N28" i="31"/>
  <c r="N27" i="31" s="1"/>
  <c r="M28" i="31"/>
  <c r="M27" i="31" s="1"/>
  <c r="K28" i="31"/>
  <c r="J28" i="31"/>
  <c r="J27" i="31" s="1"/>
  <c r="I28" i="31"/>
  <c r="I27" i="31" s="1"/>
  <c r="H28" i="31"/>
  <c r="F28" i="31"/>
  <c r="F27" i="31" s="1"/>
  <c r="E28" i="31"/>
  <c r="T27" i="31"/>
  <c r="S27" i="31"/>
  <c r="P27" i="31"/>
  <c r="O27" i="31"/>
  <c r="K27" i="31"/>
  <c r="H27" i="31"/>
  <c r="U26" i="31"/>
  <c r="U25" i="31" s="1"/>
  <c r="T26" i="31"/>
  <c r="S26" i="31"/>
  <c r="R26" i="31"/>
  <c r="R25" i="31" s="1"/>
  <c r="Q26" i="31"/>
  <c r="Q25" i="31" s="1"/>
  <c r="P26" i="31"/>
  <c r="O26" i="31"/>
  <c r="N26" i="31"/>
  <c r="N25" i="31" s="1"/>
  <c r="M26" i="31"/>
  <c r="M25" i="31" s="1"/>
  <c r="K26" i="31"/>
  <c r="J26" i="31"/>
  <c r="J25" i="31" s="1"/>
  <c r="I26" i="31"/>
  <c r="I25" i="31" s="1"/>
  <c r="H26" i="31"/>
  <c r="F26" i="31"/>
  <c r="F25" i="31" s="1"/>
  <c r="E26" i="31"/>
  <c r="T25" i="31"/>
  <c r="S25" i="31"/>
  <c r="P25" i="31"/>
  <c r="O25" i="31"/>
  <c r="K25" i="31"/>
  <c r="H25" i="31"/>
  <c r="U24" i="31"/>
  <c r="T24" i="31"/>
  <c r="S24" i="31"/>
  <c r="R24" i="31"/>
  <c r="Q24" i="31"/>
  <c r="Q22" i="31" s="1"/>
  <c r="P24" i="31"/>
  <c r="O24" i="31"/>
  <c r="N24" i="31"/>
  <c r="M24" i="31"/>
  <c r="K24" i="31"/>
  <c r="J24" i="31"/>
  <c r="I24" i="31"/>
  <c r="I22" i="31" s="1"/>
  <c r="H24" i="31"/>
  <c r="F24" i="31"/>
  <c r="E24" i="31"/>
  <c r="U23" i="31"/>
  <c r="T23" i="31"/>
  <c r="T22" i="31" s="1"/>
  <c r="S23" i="31"/>
  <c r="S22" i="31" s="1"/>
  <c r="R23" i="31"/>
  <c r="Q23" i="31"/>
  <c r="P23" i="31"/>
  <c r="P22" i="31" s="1"/>
  <c r="O23" i="31"/>
  <c r="O22" i="31" s="1"/>
  <c r="N23" i="31"/>
  <c r="M23" i="31"/>
  <c r="L23" i="31"/>
  <c r="K23" i="31"/>
  <c r="K22" i="31" s="1"/>
  <c r="J23" i="31"/>
  <c r="I23" i="31"/>
  <c r="H23" i="31"/>
  <c r="H22" i="31" s="1"/>
  <c r="F23" i="31"/>
  <c r="E23" i="31"/>
  <c r="U22" i="31"/>
  <c r="R22" i="31"/>
  <c r="N22" i="31"/>
  <c r="M22" i="31"/>
  <c r="J22" i="31"/>
  <c r="F22" i="31"/>
  <c r="E22" i="31"/>
  <c r="U21" i="31"/>
  <c r="T21" i="31"/>
  <c r="T20" i="31" s="1"/>
  <c r="S21" i="31"/>
  <c r="S20" i="31" s="1"/>
  <c r="R21" i="31"/>
  <c r="Q21" i="31"/>
  <c r="P21" i="31"/>
  <c r="P20" i="31" s="1"/>
  <c r="O21" i="31"/>
  <c r="O20" i="31" s="1"/>
  <c r="N21" i="31"/>
  <c r="M21" i="31"/>
  <c r="L21" i="31"/>
  <c r="L20" i="31" s="1"/>
  <c r="K21" i="31"/>
  <c r="K20" i="31" s="1"/>
  <c r="J21" i="31"/>
  <c r="I21" i="31"/>
  <c r="H21" i="31"/>
  <c r="H20" i="31" s="1"/>
  <c r="F21" i="31"/>
  <c r="E21" i="31"/>
  <c r="U20" i="31"/>
  <c r="R20" i="31"/>
  <c r="Q20" i="31"/>
  <c r="N20" i="31"/>
  <c r="M20" i="31"/>
  <c r="J20" i="31"/>
  <c r="I20" i="31"/>
  <c r="F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82" i="31" s="1"/>
  <c r="L81" i="31" s="1"/>
  <c r="G16" i="31"/>
  <c r="G23" i="31" s="1"/>
  <c r="U15" i="31"/>
  <c r="T15" i="31"/>
  <c r="S15" i="31"/>
  <c r="R15" i="31"/>
  <c r="Q15" i="31"/>
  <c r="P15" i="31"/>
  <c r="O15" i="31"/>
  <c r="O13" i="31" s="1"/>
  <c r="O4" i="31" s="1"/>
  <c r="O3" i="31" s="1"/>
  <c r="N15" i="31"/>
  <c r="M15" i="31"/>
  <c r="L15" i="31"/>
  <c r="K15" i="31"/>
  <c r="J15" i="31"/>
  <c r="I15" i="31"/>
  <c r="H15" i="31"/>
  <c r="G15" i="31"/>
  <c r="F15" i="31"/>
  <c r="V15" i="31" s="1"/>
  <c r="E15" i="31"/>
  <c r="U14" i="31"/>
  <c r="U13" i="31" s="1"/>
  <c r="T14" i="31"/>
  <c r="T13" i="31" s="1"/>
  <c r="S14" i="31"/>
  <c r="R14" i="31"/>
  <c r="Q14" i="31"/>
  <c r="Q13" i="31" s="1"/>
  <c r="P14" i="31"/>
  <c r="P13" i="31" s="1"/>
  <c r="O14" i="31"/>
  <c r="N14" i="31"/>
  <c r="M14" i="31"/>
  <c r="M13" i="31" s="1"/>
  <c r="L14" i="31"/>
  <c r="L13" i="31" s="1"/>
  <c r="K14" i="31"/>
  <c r="J14" i="31"/>
  <c r="I14" i="31"/>
  <c r="I13" i="31" s="1"/>
  <c r="H14" i="31"/>
  <c r="H13" i="31" s="1"/>
  <c r="F14" i="31"/>
  <c r="E14" i="31"/>
  <c r="S13" i="31"/>
  <c r="R13" i="31"/>
  <c r="N13" i="31"/>
  <c r="K13" i="31"/>
  <c r="J13" i="31"/>
  <c r="F13" i="31"/>
  <c r="U12" i="31"/>
  <c r="T12" i="31"/>
  <c r="S12" i="31"/>
  <c r="Q12" i="31"/>
  <c r="Q10" i="31" s="1"/>
  <c r="Q8" i="31" s="1"/>
  <c r="P12" i="31"/>
  <c r="P10" i="31" s="1"/>
  <c r="P8" i="31" s="1"/>
  <c r="N12" i="31"/>
  <c r="M12" i="31"/>
  <c r="L12" i="31"/>
  <c r="I12" i="31"/>
  <c r="I10" i="31" s="1"/>
  <c r="I8" i="31" s="1"/>
  <c r="I4" i="31" s="1"/>
  <c r="H12" i="31"/>
  <c r="E12" i="31"/>
  <c r="U11" i="31"/>
  <c r="T11" i="31"/>
  <c r="S11" i="31"/>
  <c r="S10" i="31" s="1"/>
  <c r="R11" i="31"/>
  <c r="Q11" i="31"/>
  <c r="P11" i="31"/>
  <c r="N11" i="31"/>
  <c r="N10" i="31" s="1"/>
  <c r="N8" i="31" s="1"/>
  <c r="M11" i="31"/>
  <c r="M10" i="31" s="1"/>
  <c r="I11" i="31"/>
  <c r="H11" i="31"/>
  <c r="F11" i="31"/>
  <c r="E11" i="31"/>
  <c r="U10" i="31"/>
  <c r="U8" i="31" s="1"/>
  <c r="U4" i="31" s="1"/>
  <c r="T10" i="31"/>
  <c r="O10" i="31"/>
  <c r="K10" i="31"/>
  <c r="J10" i="31"/>
  <c r="J8" i="31" s="1"/>
  <c r="J4" i="31" s="1"/>
  <c r="J3" i="31" s="1"/>
  <c r="H10" i="31"/>
  <c r="G10" i="31"/>
  <c r="E10" i="31"/>
  <c r="Q9" i="31"/>
  <c r="P9" i="31"/>
  <c r="M9" i="31"/>
  <c r="E9" i="31"/>
  <c r="V9" i="31" s="1"/>
  <c r="T8" i="31"/>
  <c r="S8" i="31"/>
  <c r="O8" i="31"/>
  <c r="K8" i="31"/>
  <c r="H8" i="31"/>
  <c r="G8" i="31"/>
  <c r="Q7" i="31"/>
  <c r="Q5" i="31" s="1"/>
  <c r="P7" i="31"/>
  <c r="M7" i="31"/>
  <c r="E7" i="31"/>
  <c r="V7" i="31" s="1"/>
  <c r="Q6" i="31"/>
  <c r="P6" i="31"/>
  <c r="M6" i="31"/>
  <c r="M5" i="31" s="1"/>
  <c r="E6" i="31"/>
  <c r="V6" i="31" s="1"/>
  <c r="U5" i="31"/>
  <c r="T5" i="31"/>
  <c r="S5" i="31"/>
  <c r="R5" i="31"/>
  <c r="P5" i="31"/>
  <c r="O5" i="31"/>
  <c r="N5" i="31"/>
  <c r="L5" i="31"/>
  <c r="K5" i="31"/>
  <c r="K4" i="31" s="1"/>
  <c r="J5" i="31"/>
  <c r="I5" i="31"/>
  <c r="H5" i="31"/>
  <c r="G5" i="31"/>
  <c r="F5" i="31"/>
  <c r="S4" i="31"/>
  <c r="N4" i="3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S72" i="20" s="1"/>
  <c r="S71" i="20" s="1"/>
  <c r="R96" i="20"/>
  <c r="R80" i="20" s="1"/>
  <c r="Q96" i="20"/>
  <c r="Q72" i="20" s="1"/>
  <c r="Q71" i="20" s="1"/>
  <c r="P96" i="20"/>
  <c r="O96" i="20"/>
  <c r="O80" i="20" s="1"/>
  <c r="O79" i="20" s="1"/>
  <c r="N96" i="20"/>
  <c r="N80" i="20" s="1"/>
  <c r="M96" i="20"/>
  <c r="M72" i="20" s="1"/>
  <c r="L96" i="20"/>
  <c r="K96" i="20"/>
  <c r="K80" i="20" s="1"/>
  <c r="K79" i="20" s="1"/>
  <c r="J96" i="20"/>
  <c r="J80" i="20" s="1"/>
  <c r="I96" i="20"/>
  <c r="I72" i="20" s="1"/>
  <c r="H96" i="20"/>
  <c r="G96" i="20"/>
  <c r="G72" i="20" s="1"/>
  <c r="G71" i="20" s="1"/>
  <c r="F96" i="20"/>
  <c r="F80" i="20" s="1"/>
  <c r="E96" i="20"/>
  <c r="E72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3" i="20" s="1"/>
  <c r="V92" i="20"/>
  <c r="U91" i="20"/>
  <c r="T91" i="20"/>
  <c r="S91" i="20"/>
  <c r="R91" i="20"/>
  <c r="Q91" i="20"/>
  <c r="P91" i="20"/>
  <c r="O91" i="20"/>
  <c r="N91" i="20"/>
  <c r="N89" i="20" s="1"/>
  <c r="N85" i="20" s="1"/>
  <c r="M91" i="20"/>
  <c r="L91" i="20"/>
  <c r="K91" i="20"/>
  <c r="J91" i="20"/>
  <c r="I91" i="20"/>
  <c r="H91" i="20"/>
  <c r="G91" i="20"/>
  <c r="F91" i="20"/>
  <c r="V91" i="20" s="1"/>
  <c r="E91" i="20"/>
  <c r="U90" i="20"/>
  <c r="T90" i="20"/>
  <c r="T89" i="20" s="1"/>
  <c r="S90" i="20"/>
  <c r="S89" i="20" s="1"/>
  <c r="R90" i="20"/>
  <c r="R89" i="20" s="1"/>
  <c r="Q90" i="20"/>
  <c r="P90" i="20"/>
  <c r="P89" i="20" s="1"/>
  <c r="P85" i="20" s="1"/>
  <c r="O90" i="20"/>
  <c r="O89" i="20" s="1"/>
  <c r="N90" i="20"/>
  <c r="M90" i="20"/>
  <c r="L90" i="20"/>
  <c r="K90" i="20"/>
  <c r="K89" i="20" s="1"/>
  <c r="J90" i="20"/>
  <c r="J89" i="20" s="1"/>
  <c r="I90" i="20"/>
  <c r="H90" i="20"/>
  <c r="H89" i="20" s="1"/>
  <c r="H85" i="20" s="1"/>
  <c r="G90" i="20"/>
  <c r="G89" i="20" s="1"/>
  <c r="F90" i="20"/>
  <c r="V90" i="20" s="1"/>
  <c r="E90" i="20"/>
  <c r="U89" i="20"/>
  <c r="Q89" i="20"/>
  <c r="M89" i="20"/>
  <c r="L89" i="20"/>
  <c r="I89" i="20"/>
  <c r="F89" i="20"/>
  <c r="V89" i="20" s="1"/>
  <c r="E89" i="20"/>
  <c r="V88" i="20"/>
  <c r="V87" i="20"/>
  <c r="U86" i="20"/>
  <c r="U85" i="20" s="1"/>
  <c r="T86" i="20"/>
  <c r="S86" i="20"/>
  <c r="R86" i="20"/>
  <c r="R85" i="20" s="1"/>
  <c r="Q86" i="20"/>
  <c r="P86" i="20"/>
  <c r="O86" i="20"/>
  <c r="N86" i="20"/>
  <c r="M86" i="20"/>
  <c r="L86" i="20"/>
  <c r="L85" i="20" s="1"/>
  <c r="K86" i="20"/>
  <c r="J86" i="20"/>
  <c r="J85" i="20" s="1"/>
  <c r="I86" i="20"/>
  <c r="H86" i="20"/>
  <c r="G86" i="20"/>
  <c r="F86" i="20"/>
  <c r="F85" i="20" s="1"/>
  <c r="E86" i="20"/>
  <c r="E85" i="20" s="1"/>
  <c r="S85" i="20"/>
  <c r="O85" i="20"/>
  <c r="K85" i="20"/>
  <c r="G85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U82" i="20"/>
  <c r="T82" i="20"/>
  <c r="T81" i="20" s="1"/>
  <c r="P82" i="20"/>
  <c r="P81" i="20" s="1"/>
  <c r="O82" i="20"/>
  <c r="K82" i="20"/>
  <c r="K81" i="20" s="1"/>
  <c r="H82" i="20"/>
  <c r="H81" i="20" s="1"/>
  <c r="U81" i="20"/>
  <c r="O81" i="20"/>
  <c r="F81" i="20"/>
  <c r="U80" i="20"/>
  <c r="T80" i="20"/>
  <c r="T79" i="20" s="1"/>
  <c r="Q80" i="20"/>
  <c r="Q79" i="20" s="1"/>
  <c r="P80" i="20"/>
  <c r="P79" i="20" s="1"/>
  <c r="M80" i="20"/>
  <c r="M79" i="20" s="1"/>
  <c r="L80" i="20"/>
  <c r="L79" i="20" s="1"/>
  <c r="I80" i="20"/>
  <c r="H80" i="20"/>
  <c r="H79" i="20" s="1"/>
  <c r="G80" i="20"/>
  <c r="G79" i="20" s="1"/>
  <c r="U79" i="20"/>
  <c r="R79" i="20"/>
  <c r="N79" i="20"/>
  <c r="J79" i="20"/>
  <c r="I79" i="20"/>
  <c r="F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V77" i="20" s="1"/>
  <c r="U76" i="20"/>
  <c r="T76" i="20"/>
  <c r="S76" i="20"/>
  <c r="S75" i="20" s="1"/>
  <c r="R76" i="20"/>
  <c r="Q76" i="20"/>
  <c r="P76" i="20"/>
  <c r="O76" i="20"/>
  <c r="O75" i="20" s="1"/>
  <c r="N76" i="20"/>
  <c r="M76" i="20"/>
  <c r="L76" i="20"/>
  <c r="K76" i="20"/>
  <c r="K75" i="20" s="1"/>
  <c r="J76" i="20"/>
  <c r="I76" i="20"/>
  <c r="H76" i="20"/>
  <c r="G76" i="20"/>
  <c r="G75" i="20" s="1"/>
  <c r="F76" i="20"/>
  <c r="V76" i="20" s="1"/>
  <c r="E76" i="20"/>
  <c r="U75" i="20"/>
  <c r="T75" i="20"/>
  <c r="R75" i="20"/>
  <c r="Q75" i="20"/>
  <c r="P75" i="20"/>
  <c r="N75" i="20"/>
  <c r="M75" i="20"/>
  <c r="L75" i="20"/>
  <c r="J75" i="20"/>
  <c r="I75" i="20"/>
  <c r="H75" i="20"/>
  <c r="E75" i="20"/>
  <c r="U74" i="20"/>
  <c r="T74" i="20"/>
  <c r="S74" i="20"/>
  <c r="S73" i="20" s="1"/>
  <c r="R74" i="20"/>
  <c r="Q74" i="20"/>
  <c r="P74" i="20"/>
  <c r="O74" i="20"/>
  <c r="O73" i="20" s="1"/>
  <c r="N74" i="20"/>
  <c r="M74" i="20"/>
  <c r="L74" i="20"/>
  <c r="K74" i="20"/>
  <c r="K73" i="20" s="1"/>
  <c r="J74" i="20"/>
  <c r="I74" i="20"/>
  <c r="H74" i="20"/>
  <c r="G74" i="20"/>
  <c r="G73" i="20" s="1"/>
  <c r="F74" i="20"/>
  <c r="V74" i="20" s="1"/>
  <c r="E74" i="20"/>
  <c r="U73" i="20"/>
  <c r="T73" i="20"/>
  <c r="R73" i="20"/>
  <c r="Q73" i="20"/>
  <c r="P73" i="20"/>
  <c r="N73" i="20"/>
  <c r="M73" i="20"/>
  <c r="L73" i="20"/>
  <c r="J73" i="20"/>
  <c r="I73" i="20"/>
  <c r="H73" i="20"/>
  <c r="E73" i="20"/>
  <c r="U72" i="20"/>
  <c r="T72" i="20"/>
  <c r="R72" i="20"/>
  <c r="P72" i="20"/>
  <c r="P71" i="20" s="1"/>
  <c r="N72" i="20"/>
  <c r="N71" i="20" s="1"/>
  <c r="L72" i="20"/>
  <c r="L71" i="20" s="1"/>
  <c r="K72" i="20"/>
  <c r="K71" i="20" s="1"/>
  <c r="J72" i="20"/>
  <c r="H72" i="20"/>
  <c r="F72" i="20"/>
  <c r="U71" i="20"/>
  <c r="T71" i="20"/>
  <c r="R71" i="20"/>
  <c r="M71" i="20"/>
  <c r="J71" i="20"/>
  <c r="I71" i="20"/>
  <c r="H71" i="20"/>
  <c r="E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F68" i="20"/>
  <c r="F53" i="20" s="1"/>
  <c r="E68" i="20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L54" i="20"/>
  <c r="L53" i="20" s="1"/>
  <c r="K54" i="20"/>
  <c r="J54" i="20"/>
  <c r="V54" i="20" s="1"/>
  <c r="U53" i="20"/>
  <c r="U52" i="20" s="1"/>
  <c r="T53" i="20"/>
  <c r="S53" i="20"/>
  <c r="Q53" i="20"/>
  <c r="P53" i="20"/>
  <c r="O53" i="20"/>
  <c r="K53" i="20"/>
  <c r="I53" i="20"/>
  <c r="H53" i="20"/>
  <c r="G53" i="20"/>
  <c r="E53" i="20"/>
  <c r="V51" i="20"/>
  <c r="V50" i="20"/>
  <c r="V49" i="20"/>
  <c r="V48" i="20"/>
  <c r="U48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V47" i="20" s="1"/>
  <c r="U46" i="20"/>
  <c r="U45" i="20" s="1"/>
  <c r="T46" i="20"/>
  <c r="S46" i="20"/>
  <c r="S45" i="20" s="1"/>
  <c r="R46" i="20"/>
  <c r="Q46" i="20"/>
  <c r="Q45" i="20" s="1"/>
  <c r="P46" i="20"/>
  <c r="O46" i="20"/>
  <c r="O45" i="20" s="1"/>
  <c r="N46" i="20"/>
  <c r="M46" i="20"/>
  <c r="M45" i="20" s="1"/>
  <c r="L46" i="20"/>
  <c r="K46" i="20"/>
  <c r="K45" i="20" s="1"/>
  <c r="J46" i="20"/>
  <c r="I46" i="20"/>
  <c r="I45" i="20" s="1"/>
  <c r="G46" i="20"/>
  <c r="G45" i="20" s="1"/>
  <c r="F46" i="20"/>
  <c r="F45" i="20" s="1"/>
  <c r="E46" i="20"/>
  <c r="V46" i="20" s="1"/>
  <c r="T45" i="20"/>
  <c r="R45" i="20"/>
  <c r="P45" i="20"/>
  <c r="N45" i="20"/>
  <c r="L45" i="20"/>
  <c r="J45" i="20"/>
  <c r="H45" i="20"/>
  <c r="E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V42" i="20" s="1"/>
  <c r="E42" i="20"/>
  <c r="V41" i="20"/>
  <c r="U40" i="20"/>
  <c r="T40" i="20"/>
  <c r="S40" i="20"/>
  <c r="S31" i="20" s="1"/>
  <c r="R40" i="20"/>
  <c r="Q40" i="20"/>
  <c r="P40" i="20"/>
  <c r="O40" i="20"/>
  <c r="O31" i="20" s="1"/>
  <c r="N40" i="20"/>
  <c r="M40" i="20"/>
  <c r="L40" i="20"/>
  <c r="K40" i="20"/>
  <c r="K31" i="20" s="1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U31" i="20" s="1"/>
  <c r="T32" i="20"/>
  <c r="T31" i="20" s="1"/>
  <c r="S32" i="20"/>
  <c r="R32" i="20"/>
  <c r="Q32" i="20"/>
  <c r="Q31" i="20" s="1"/>
  <c r="P32" i="20"/>
  <c r="P31" i="20" s="1"/>
  <c r="O32" i="20"/>
  <c r="N32" i="20"/>
  <c r="M32" i="20"/>
  <c r="M31" i="20" s="1"/>
  <c r="L32" i="20"/>
  <c r="L31" i="20" s="1"/>
  <c r="K32" i="20"/>
  <c r="J32" i="20"/>
  <c r="I32" i="20"/>
  <c r="I31" i="20" s="1"/>
  <c r="H32" i="20"/>
  <c r="H31" i="20" s="1"/>
  <c r="G32" i="20"/>
  <c r="F32" i="20"/>
  <c r="E32" i="20"/>
  <c r="V32" i="20" s="1"/>
  <c r="R31" i="20"/>
  <c r="N31" i="20"/>
  <c r="J31" i="20"/>
  <c r="U30" i="20"/>
  <c r="T30" i="20"/>
  <c r="P30" i="20"/>
  <c r="H30" i="20"/>
  <c r="F30" i="20"/>
  <c r="U29" i="20"/>
  <c r="T29" i="20"/>
  <c r="S29" i="20"/>
  <c r="R29" i="20"/>
  <c r="P29" i="20"/>
  <c r="O29" i="20"/>
  <c r="N29" i="20"/>
  <c r="L29" i="20"/>
  <c r="K29" i="20"/>
  <c r="J29" i="20"/>
  <c r="H29" i="20"/>
  <c r="G29" i="20"/>
  <c r="F29" i="20"/>
  <c r="U28" i="20"/>
  <c r="U27" i="20" s="1"/>
  <c r="T28" i="20"/>
  <c r="T27" i="20" s="1"/>
  <c r="P28" i="20"/>
  <c r="P27" i="20" s="1"/>
  <c r="H28" i="20"/>
  <c r="H27" i="20" s="1"/>
  <c r="F28" i="20"/>
  <c r="F27" i="20"/>
  <c r="U26" i="20"/>
  <c r="U25" i="20" s="1"/>
  <c r="T26" i="20"/>
  <c r="T25" i="20" s="1"/>
  <c r="P26" i="20"/>
  <c r="P25" i="20" s="1"/>
  <c r="H26" i="20"/>
  <c r="H25" i="20" s="1"/>
  <c r="F26" i="20"/>
  <c r="F25" i="20"/>
  <c r="U24" i="20"/>
  <c r="T24" i="20"/>
  <c r="P24" i="20"/>
  <c r="H24" i="20"/>
  <c r="F24" i="20"/>
  <c r="T23" i="20"/>
  <c r="R23" i="20"/>
  <c r="P23" i="20"/>
  <c r="O23" i="20"/>
  <c r="N23" i="20"/>
  <c r="K23" i="20"/>
  <c r="J23" i="20"/>
  <c r="H23" i="20"/>
  <c r="F23" i="20"/>
  <c r="F22" i="20" s="1"/>
  <c r="T22" i="20"/>
  <c r="P22" i="20"/>
  <c r="H22" i="20"/>
  <c r="T21" i="20"/>
  <c r="R21" i="20"/>
  <c r="R20" i="20" s="1"/>
  <c r="P21" i="20"/>
  <c r="O21" i="20"/>
  <c r="O20" i="20" s="1"/>
  <c r="N21" i="20"/>
  <c r="N20" i="20" s="1"/>
  <c r="K21" i="20"/>
  <c r="K20" i="20" s="1"/>
  <c r="J21" i="20"/>
  <c r="J20" i="20" s="1"/>
  <c r="H21" i="20"/>
  <c r="F21" i="20"/>
  <c r="F20" i="20" s="1"/>
  <c r="T20" i="20"/>
  <c r="P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23" i="20" s="1"/>
  <c r="U22" i="20" s="1"/>
  <c r="S16" i="20"/>
  <c r="S23" i="20" s="1"/>
  <c r="R16" i="20"/>
  <c r="R82" i="20" s="1"/>
  <c r="R81" i="20" s="1"/>
  <c r="Q16" i="20"/>
  <c r="Q14" i="20" s="1"/>
  <c r="Q13" i="20" s="1"/>
  <c r="O16" i="20"/>
  <c r="O30" i="20" s="1"/>
  <c r="N16" i="20"/>
  <c r="N82" i="20" s="1"/>
  <c r="N81" i="20" s="1"/>
  <c r="M16" i="20"/>
  <c r="M14" i="20" s="1"/>
  <c r="M13" i="20" s="1"/>
  <c r="L16" i="20"/>
  <c r="L23" i="20" s="1"/>
  <c r="K16" i="20"/>
  <c r="K30" i="20" s="1"/>
  <c r="J16" i="20"/>
  <c r="J82" i="20" s="1"/>
  <c r="J81" i="20" s="1"/>
  <c r="I16" i="20"/>
  <c r="I14" i="20" s="1"/>
  <c r="I13" i="20" s="1"/>
  <c r="G16" i="20"/>
  <c r="G15" i="20" s="1"/>
  <c r="F16" i="20"/>
  <c r="F82" i="20" s="1"/>
  <c r="E16" i="20"/>
  <c r="E82" i="20" s="1"/>
  <c r="U15" i="20"/>
  <c r="T15" i="20"/>
  <c r="S15" i="20"/>
  <c r="R15" i="20"/>
  <c r="Q15" i="20"/>
  <c r="P15" i="20"/>
  <c r="O15" i="20"/>
  <c r="N15" i="20"/>
  <c r="M15" i="20"/>
  <c r="K15" i="20"/>
  <c r="J15" i="20"/>
  <c r="I15" i="20"/>
  <c r="H15" i="20"/>
  <c r="F15" i="20"/>
  <c r="E15" i="20"/>
  <c r="U14" i="20"/>
  <c r="T14" i="20"/>
  <c r="T13" i="20" s="1"/>
  <c r="S14" i="20"/>
  <c r="S13" i="20" s="1"/>
  <c r="P14" i="20"/>
  <c r="P13" i="20" s="1"/>
  <c r="O14" i="20"/>
  <c r="O13" i="20" s="1"/>
  <c r="K14" i="20"/>
  <c r="K13" i="20" s="1"/>
  <c r="H14" i="20"/>
  <c r="H13" i="20" s="1"/>
  <c r="G14" i="20"/>
  <c r="F14" i="20"/>
  <c r="E14" i="20"/>
  <c r="U13" i="20"/>
  <c r="F13" i="20"/>
  <c r="E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V12" i="20" s="1"/>
  <c r="U11" i="20"/>
  <c r="U10" i="20" s="1"/>
  <c r="U8" i="20" s="1"/>
  <c r="T11" i="20"/>
  <c r="S11" i="20"/>
  <c r="R11" i="20"/>
  <c r="R10" i="20" s="1"/>
  <c r="R8" i="20" s="1"/>
  <c r="Q11" i="20"/>
  <c r="Q10" i="20" s="1"/>
  <c r="Q8" i="20" s="1"/>
  <c r="P11" i="20"/>
  <c r="O11" i="20"/>
  <c r="N11" i="20"/>
  <c r="N10" i="20" s="1"/>
  <c r="N8" i="20" s="1"/>
  <c r="M11" i="20"/>
  <c r="M10" i="20" s="1"/>
  <c r="M8" i="20" s="1"/>
  <c r="L11" i="20"/>
  <c r="K11" i="20"/>
  <c r="J11" i="20"/>
  <c r="J10" i="20" s="1"/>
  <c r="J8" i="20" s="1"/>
  <c r="I11" i="20"/>
  <c r="I10" i="20" s="1"/>
  <c r="I8" i="20" s="1"/>
  <c r="H11" i="20"/>
  <c r="G11" i="20"/>
  <c r="F11" i="20"/>
  <c r="F10" i="20" s="1"/>
  <c r="F8" i="20" s="1"/>
  <c r="E11" i="20"/>
  <c r="E10" i="20" s="1"/>
  <c r="T10" i="20"/>
  <c r="T8" i="20" s="1"/>
  <c r="S10" i="20"/>
  <c r="S8" i="20" s="1"/>
  <c r="P10" i="20"/>
  <c r="P8" i="20" s="1"/>
  <c r="O10" i="20"/>
  <c r="O8" i="20" s="1"/>
  <c r="L10" i="20"/>
  <c r="L8" i="20" s="1"/>
  <c r="K10" i="20"/>
  <c r="K8" i="20" s="1"/>
  <c r="H10" i="20"/>
  <c r="H8" i="20" s="1"/>
  <c r="G10" i="20"/>
  <c r="G8" i="20" s="1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V9" i="20" s="1"/>
  <c r="F9" i="20"/>
  <c r="E9" i="20"/>
  <c r="U7" i="20"/>
  <c r="T7" i="20"/>
  <c r="S7" i="20"/>
  <c r="S5" i="20" s="1"/>
  <c r="R7" i="20"/>
  <c r="Q7" i="20"/>
  <c r="P7" i="20"/>
  <c r="O7" i="20"/>
  <c r="O5" i="20" s="1"/>
  <c r="N7" i="20"/>
  <c r="M7" i="20"/>
  <c r="L7" i="20"/>
  <c r="K7" i="20"/>
  <c r="K5" i="20" s="1"/>
  <c r="J7" i="20"/>
  <c r="I7" i="20"/>
  <c r="G7" i="20"/>
  <c r="F7" i="20"/>
  <c r="F5" i="20" s="1"/>
  <c r="E7" i="20"/>
  <c r="V7" i="20" s="1"/>
  <c r="U6" i="20"/>
  <c r="T6" i="20"/>
  <c r="T5" i="20" s="1"/>
  <c r="S6" i="20"/>
  <c r="R6" i="20"/>
  <c r="Q6" i="20"/>
  <c r="P6" i="20"/>
  <c r="P5" i="20" s="1"/>
  <c r="O6" i="20"/>
  <c r="N6" i="20"/>
  <c r="M6" i="20"/>
  <c r="L6" i="20"/>
  <c r="L5" i="20" s="1"/>
  <c r="K6" i="20"/>
  <c r="J6" i="20"/>
  <c r="I6" i="20"/>
  <c r="G6" i="20"/>
  <c r="G5" i="20" s="1"/>
  <c r="F6" i="20"/>
  <c r="E6" i="20"/>
  <c r="V6" i="20" s="1"/>
  <c r="U5" i="20"/>
  <c r="R5" i="20"/>
  <c r="Q5" i="20"/>
  <c r="N5" i="20"/>
  <c r="M5" i="20"/>
  <c r="J5" i="20"/>
  <c r="I5" i="20"/>
  <c r="H5" i="20"/>
  <c r="E5" i="20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L101" i="21" s="1"/>
  <c r="F101" i="21"/>
  <c r="E101" i="21"/>
  <c r="L100" i="21"/>
  <c r="L99" i="21"/>
  <c r="L98" i="21"/>
  <c r="L97" i="21"/>
  <c r="K96" i="21"/>
  <c r="J96" i="21"/>
  <c r="I96" i="21"/>
  <c r="I72" i="21" s="1"/>
  <c r="I71" i="21" s="1"/>
  <c r="H96" i="21"/>
  <c r="H72" i="21" s="1"/>
  <c r="H71" i="21" s="1"/>
  <c r="G96" i="21"/>
  <c r="F96" i="21"/>
  <c r="E96" i="21"/>
  <c r="E72" i="21" s="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H91" i="21"/>
  <c r="G91" i="21"/>
  <c r="F91" i="21"/>
  <c r="L91" i="21" s="1"/>
  <c r="E91" i="21"/>
  <c r="K90" i="21"/>
  <c r="J90" i="21"/>
  <c r="J89" i="21" s="1"/>
  <c r="J85" i="21" s="1"/>
  <c r="I90" i="21"/>
  <c r="H90" i="21"/>
  <c r="G90" i="21"/>
  <c r="F90" i="21"/>
  <c r="L90" i="21" s="1"/>
  <c r="E90" i="21"/>
  <c r="K89" i="21"/>
  <c r="K85" i="21" s="1"/>
  <c r="I89" i="21"/>
  <c r="H89" i="21"/>
  <c r="G89" i="21"/>
  <c r="G85" i="21" s="1"/>
  <c r="E89" i="21"/>
  <c r="L88" i="21"/>
  <c r="L87" i="21"/>
  <c r="K86" i="21"/>
  <c r="J86" i="21"/>
  <c r="I86" i="21"/>
  <c r="H86" i="21"/>
  <c r="L86" i="21" s="1"/>
  <c r="G86" i="21"/>
  <c r="F86" i="21"/>
  <c r="E86" i="21"/>
  <c r="I85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G82" i="21"/>
  <c r="F82" i="21"/>
  <c r="E82" i="21"/>
  <c r="K81" i="21"/>
  <c r="J81" i="21"/>
  <c r="I81" i="21"/>
  <c r="G81" i="21"/>
  <c r="F81" i="21"/>
  <c r="J80" i="21"/>
  <c r="I80" i="21"/>
  <c r="F80" i="21"/>
  <c r="E80" i="21"/>
  <c r="E79" i="21" s="1"/>
  <c r="J79" i="21"/>
  <c r="I79" i="21"/>
  <c r="F79" i="21"/>
  <c r="L78" i="21"/>
  <c r="K77" i="21"/>
  <c r="J77" i="21"/>
  <c r="I77" i="21"/>
  <c r="H77" i="21"/>
  <c r="G77" i="21"/>
  <c r="F77" i="21"/>
  <c r="L77" i="21" s="1"/>
  <c r="E77" i="21"/>
  <c r="K76" i="21"/>
  <c r="J76" i="21"/>
  <c r="J75" i="21" s="1"/>
  <c r="I76" i="21"/>
  <c r="H76" i="21"/>
  <c r="G76" i="21"/>
  <c r="F76" i="21"/>
  <c r="L76" i="21" s="1"/>
  <c r="E76" i="21"/>
  <c r="K75" i="21"/>
  <c r="I75" i="21"/>
  <c r="H75" i="21"/>
  <c r="G75" i="21"/>
  <c r="E75" i="21"/>
  <c r="K74" i="21"/>
  <c r="J74" i="21"/>
  <c r="J73" i="21" s="1"/>
  <c r="I74" i="21"/>
  <c r="H74" i="21"/>
  <c r="G74" i="21"/>
  <c r="F74" i="21"/>
  <c r="L74" i="21" s="1"/>
  <c r="E74" i="21"/>
  <c r="K73" i="21"/>
  <c r="I73" i="21"/>
  <c r="H73" i="21"/>
  <c r="G73" i="21"/>
  <c r="E73" i="21"/>
  <c r="J72" i="21"/>
  <c r="J71" i="21" s="1"/>
  <c r="F72" i="21"/>
  <c r="F71" i="21" s="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L53" i="21" s="1"/>
  <c r="G53" i="21"/>
  <c r="F53" i="21"/>
  <c r="E53" i="21"/>
  <c r="L51" i="21"/>
  <c r="L50" i="21"/>
  <c r="L49" i="21"/>
  <c r="J48" i="21"/>
  <c r="K47" i="21"/>
  <c r="I47" i="21"/>
  <c r="H47" i="21"/>
  <c r="G47" i="21"/>
  <c r="F47" i="21"/>
  <c r="E47" i="21"/>
  <c r="J46" i="21"/>
  <c r="H46" i="21"/>
  <c r="L46" i="21" s="1"/>
  <c r="K45" i="21"/>
  <c r="J45" i="21"/>
  <c r="I45" i="21"/>
  <c r="H45" i="21"/>
  <c r="L45" i="21" s="1"/>
  <c r="G45" i="21"/>
  <c r="F45" i="21"/>
  <c r="E45" i="21"/>
  <c r="L44" i="21"/>
  <c r="L43" i="21"/>
  <c r="K42" i="21"/>
  <c r="J42" i="21"/>
  <c r="I42" i="21"/>
  <c r="H42" i="21"/>
  <c r="G42" i="21"/>
  <c r="F42" i="21"/>
  <c r="L42" i="21" s="1"/>
  <c r="E42" i="21"/>
  <c r="L41" i="21"/>
  <c r="K40" i="21"/>
  <c r="K31" i="21" s="1"/>
  <c r="J40" i="21"/>
  <c r="I40" i="21"/>
  <c r="H40" i="21"/>
  <c r="H31" i="21" s="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L32" i="21" s="1"/>
  <c r="E32" i="21"/>
  <c r="K30" i="21"/>
  <c r="J30" i="21"/>
  <c r="I30" i="21"/>
  <c r="H30" i="21"/>
  <c r="G30" i="21"/>
  <c r="F30" i="21"/>
  <c r="L30" i="21" s="1"/>
  <c r="E30" i="21"/>
  <c r="J29" i="21"/>
  <c r="H29" i="21"/>
  <c r="F29" i="21"/>
  <c r="K28" i="21"/>
  <c r="J28" i="21"/>
  <c r="J27" i="21" s="1"/>
  <c r="I28" i="21"/>
  <c r="H28" i="21"/>
  <c r="G28" i="21"/>
  <c r="F28" i="21"/>
  <c r="L28" i="21" s="1"/>
  <c r="E28" i="21"/>
  <c r="K27" i="21"/>
  <c r="I27" i="21"/>
  <c r="H27" i="21"/>
  <c r="G27" i="21"/>
  <c r="E27" i="21"/>
  <c r="K26" i="21"/>
  <c r="J26" i="21"/>
  <c r="I26" i="21"/>
  <c r="H26" i="21"/>
  <c r="G26" i="21"/>
  <c r="F26" i="21"/>
  <c r="L26" i="21" s="1"/>
  <c r="E26" i="21"/>
  <c r="K25" i="21"/>
  <c r="J25" i="21"/>
  <c r="I25" i="21"/>
  <c r="H25" i="21"/>
  <c r="G25" i="21"/>
  <c r="F25" i="21"/>
  <c r="L25" i="21" s="1"/>
  <c r="E25" i="21"/>
  <c r="K24" i="21"/>
  <c r="J24" i="21"/>
  <c r="I24" i="21"/>
  <c r="H24" i="21"/>
  <c r="G24" i="21"/>
  <c r="F24" i="21"/>
  <c r="L24" i="21" s="1"/>
  <c r="E24" i="21"/>
  <c r="K23" i="21"/>
  <c r="J23" i="21"/>
  <c r="J22" i="21" s="1"/>
  <c r="I23" i="21"/>
  <c r="H23" i="21"/>
  <c r="G23" i="21"/>
  <c r="F23" i="21"/>
  <c r="L23" i="21" s="1"/>
  <c r="E23" i="21"/>
  <c r="K22" i="21"/>
  <c r="I22" i="21"/>
  <c r="H22" i="21"/>
  <c r="G22" i="21"/>
  <c r="E22" i="21"/>
  <c r="K21" i="21"/>
  <c r="J21" i="21"/>
  <c r="J20" i="21" s="1"/>
  <c r="I21" i="21"/>
  <c r="H21" i="21"/>
  <c r="G21" i="21"/>
  <c r="F21" i="21"/>
  <c r="L21" i="21" s="1"/>
  <c r="E21" i="21"/>
  <c r="K20" i="21"/>
  <c r="I20" i="21"/>
  <c r="H20" i="21"/>
  <c r="G20" i="21"/>
  <c r="E20" i="21"/>
  <c r="L19" i="21"/>
  <c r="K18" i="21"/>
  <c r="J18" i="21"/>
  <c r="I18" i="21"/>
  <c r="H18" i="21"/>
  <c r="G18" i="21"/>
  <c r="L18" i="21" s="1"/>
  <c r="F18" i="21"/>
  <c r="E18" i="21"/>
  <c r="L17" i="21"/>
  <c r="L16" i="21"/>
  <c r="H16" i="21"/>
  <c r="H82" i="21" s="1"/>
  <c r="H81" i="21" s="1"/>
  <c r="K15" i="21"/>
  <c r="J15" i="21"/>
  <c r="I15" i="21"/>
  <c r="H15" i="21"/>
  <c r="G15" i="21"/>
  <c r="F15" i="21"/>
  <c r="L15" i="21" s="1"/>
  <c r="E15" i="21"/>
  <c r="K14" i="21"/>
  <c r="J14" i="21"/>
  <c r="J13" i="21" s="1"/>
  <c r="I14" i="21"/>
  <c r="H14" i="21"/>
  <c r="G14" i="21"/>
  <c r="F14" i="21"/>
  <c r="L14" i="21" s="1"/>
  <c r="E14" i="21"/>
  <c r="K13" i="21"/>
  <c r="I13" i="21"/>
  <c r="H13" i="21"/>
  <c r="G13" i="21"/>
  <c r="E13" i="21"/>
  <c r="J12" i="21"/>
  <c r="H12" i="21"/>
  <c r="F12" i="21"/>
  <c r="J11" i="21"/>
  <c r="J10" i="21" s="1"/>
  <c r="J8" i="21" s="1"/>
  <c r="J4" i="21" s="1"/>
  <c r="H11" i="21"/>
  <c r="F11" i="21"/>
  <c r="F10" i="21" s="1"/>
  <c r="F8" i="21" s="1"/>
  <c r="H10" i="21"/>
  <c r="H9" i="21"/>
  <c r="L9" i="21" s="1"/>
  <c r="H8" i="21"/>
  <c r="L7" i="21"/>
  <c r="H7" i="21"/>
  <c r="H6" i="21"/>
  <c r="L6" i="21" s="1"/>
  <c r="K5" i="21"/>
  <c r="J5" i="21"/>
  <c r="I5" i="21"/>
  <c r="H5" i="21"/>
  <c r="L5" i="21" s="1"/>
  <c r="G5" i="21"/>
  <c r="F5" i="21"/>
  <c r="E5" i="21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J101" i="22" s="1"/>
  <c r="E101" i="22"/>
  <c r="J100" i="22"/>
  <c r="J99" i="22"/>
  <c r="J98" i="22"/>
  <c r="J97" i="22"/>
  <c r="I96" i="22"/>
  <c r="I80" i="22" s="1"/>
  <c r="I79" i="22" s="1"/>
  <c r="H96" i="22"/>
  <c r="H29" i="22" s="1"/>
  <c r="G96" i="22"/>
  <c r="F96" i="22"/>
  <c r="F29" i="22" s="1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J91" i="22" s="1"/>
  <c r="I90" i="22"/>
  <c r="I89" i="22" s="1"/>
  <c r="I85" i="22" s="1"/>
  <c r="I52" i="22" s="1"/>
  <c r="H90" i="22"/>
  <c r="G90" i="22"/>
  <c r="F90" i="22"/>
  <c r="F89" i="22" s="1"/>
  <c r="F85" i="22" s="1"/>
  <c r="E90" i="22"/>
  <c r="H89" i="22"/>
  <c r="G89" i="22"/>
  <c r="J88" i="22"/>
  <c r="J87" i="22"/>
  <c r="I86" i="22"/>
  <c r="H86" i="22"/>
  <c r="H85" i="22" s="1"/>
  <c r="G86" i="22"/>
  <c r="G85" i="22" s="1"/>
  <c r="F86" i="22"/>
  <c r="E86" i="22"/>
  <c r="J84" i="22"/>
  <c r="I83" i="22"/>
  <c r="H83" i="22"/>
  <c r="G83" i="22"/>
  <c r="F83" i="22"/>
  <c r="E83" i="22"/>
  <c r="I82" i="22"/>
  <c r="H82" i="22"/>
  <c r="G82" i="22"/>
  <c r="G81" i="22" s="1"/>
  <c r="F82" i="22"/>
  <c r="F81" i="22" s="1"/>
  <c r="E82" i="22"/>
  <c r="I81" i="22"/>
  <c r="H81" i="22"/>
  <c r="E81" i="22"/>
  <c r="G80" i="22"/>
  <c r="G79" i="22" s="1"/>
  <c r="F80" i="22"/>
  <c r="F79" i="22" s="1"/>
  <c r="J78" i="22"/>
  <c r="I77" i="22"/>
  <c r="H77" i="22"/>
  <c r="G77" i="22"/>
  <c r="F77" i="22"/>
  <c r="E77" i="22"/>
  <c r="J77" i="22" s="1"/>
  <c r="I76" i="22"/>
  <c r="I75" i="22" s="1"/>
  <c r="H76" i="22"/>
  <c r="G76" i="22"/>
  <c r="F76" i="22"/>
  <c r="F75" i="22" s="1"/>
  <c r="E76" i="22"/>
  <c r="H75" i="22"/>
  <c r="G75" i="22"/>
  <c r="I74" i="22"/>
  <c r="I73" i="22" s="1"/>
  <c r="H74" i="22"/>
  <c r="G74" i="22"/>
  <c r="F74" i="22"/>
  <c r="F73" i="22" s="1"/>
  <c r="E74" i="22"/>
  <c r="E73" i="22" s="1"/>
  <c r="H73" i="22"/>
  <c r="G73" i="22"/>
  <c r="I72" i="22"/>
  <c r="I71" i="22" s="1"/>
  <c r="G72" i="22"/>
  <c r="F72" i="22"/>
  <c r="F71" i="22" s="1"/>
  <c r="E72" i="22"/>
  <c r="E71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F52" i="22" s="1"/>
  <c r="E53" i="22"/>
  <c r="J51" i="22"/>
  <c r="J50" i="22"/>
  <c r="J49" i="22"/>
  <c r="J48" i="22"/>
  <c r="I47" i="22"/>
  <c r="H47" i="22"/>
  <c r="G47" i="22"/>
  <c r="G31" i="22" s="1"/>
  <c r="F47" i="22"/>
  <c r="J47" i="22" s="1"/>
  <c r="E47" i="22"/>
  <c r="J46" i="22"/>
  <c r="I45" i="22"/>
  <c r="H45" i="22"/>
  <c r="G45" i="22"/>
  <c r="F45" i="22"/>
  <c r="J45" i="22" s="1"/>
  <c r="E45" i="22"/>
  <c r="J44" i="22"/>
  <c r="J43" i="22"/>
  <c r="I42" i="22"/>
  <c r="H42" i="22"/>
  <c r="G42" i="22"/>
  <c r="F42" i="22"/>
  <c r="J42" i="22" s="1"/>
  <c r="E42" i="22"/>
  <c r="J41" i="22"/>
  <c r="I40" i="22"/>
  <c r="H40" i="22"/>
  <c r="H31" i="22" s="1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E32" i="22"/>
  <c r="E31" i="22" s="1"/>
  <c r="I30" i="22"/>
  <c r="H30" i="22"/>
  <c r="G30" i="22"/>
  <c r="F30" i="22"/>
  <c r="E30" i="22"/>
  <c r="J30" i="22" s="1"/>
  <c r="I29" i="22"/>
  <c r="G29" i="22"/>
  <c r="E29" i="22"/>
  <c r="I28" i="22"/>
  <c r="I27" i="22" s="1"/>
  <c r="H28" i="22"/>
  <c r="G28" i="22"/>
  <c r="F28" i="22"/>
  <c r="F27" i="22" s="1"/>
  <c r="E28" i="22"/>
  <c r="E27" i="22" s="1"/>
  <c r="H27" i="22"/>
  <c r="G27" i="22"/>
  <c r="I26" i="22"/>
  <c r="I25" i="22" s="1"/>
  <c r="H26" i="22"/>
  <c r="G26" i="22"/>
  <c r="F26" i="22"/>
  <c r="F25" i="22" s="1"/>
  <c r="E26" i="22"/>
  <c r="E25" i="22" s="1"/>
  <c r="H25" i="22"/>
  <c r="G25" i="22"/>
  <c r="I24" i="22"/>
  <c r="I22" i="22" s="1"/>
  <c r="J22" i="22" s="1"/>
  <c r="H24" i="22"/>
  <c r="G24" i="22"/>
  <c r="F24" i="22"/>
  <c r="E24" i="22"/>
  <c r="J24" i="22" s="1"/>
  <c r="I23" i="22"/>
  <c r="H23" i="22"/>
  <c r="H22" i="22" s="1"/>
  <c r="G23" i="22"/>
  <c r="G22" i="22" s="1"/>
  <c r="F23" i="22"/>
  <c r="E23" i="22"/>
  <c r="F22" i="22"/>
  <c r="E22" i="22"/>
  <c r="I21" i="22"/>
  <c r="H21" i="22"/>
  <c r="H20" i="22" s="1"/>
  <c r="G21" i="22"/>
  <c r="G20" i="22" s="1"/>
  <c r="F21" i="22"/>
  <c r="E21" i="22"/>
  <c r="J21" i="22" s="1"/>
  <c r="I20" i="22"/>
  <c r="F20" i="22"/>
  <c r="E20" i="22"/>
  <c r="J20" i="22" s="1"/>
  <c r="J19" i="22"/>
  <c r="I18" i="22"/>
  <c r="H18" i="22"/>
  <c r="G18" i="22"/>
  <c r="F18" i="22"/>
  <c r="E18" i="22"/>
  <c r="J17" i="22"/>
  <c r="J16" i="22"/>
  <c r="I15" i="22"/>
  <c r="H15" i="22"/>
  <c r="H13" i="22" s="1"/>
  <c r="G15" i="22"/>
  <c r="F15" i="22"/>
  <c r="E15" i="22"/>
  <c r="I14" i="22"/>
  <c r="H14" i="22"/>
  <c r="G14" i="22"/>
  <c r="G13" i="22" s="1"/>
  <c r="F14" i="22"/>
  <c r="F13" i="22" s="1"/>
  <c r="E14" i="22"/>
  <c r="I13" i="22"/>
  <c r="E13" i="22"/>
  <c r="G12" i="22"/>
  <c r="G10" i="22" s="1"/>
  <c r="G8" i="22" s="1"/>
  <c r="G4" i="22" s="1"/>
  <c r="F12" i="22"/>
  <c r="I11" i="22"/>
  <c r="H11" i="22"/>
  <c r="G11" i="22"/>
  <c r="F11" i="22"/>
  <c r="E11" i="22"/>
  <c r="F10" i="22"/>
  <c r="J9" i="22"/>
  <c r="F8" i="22"/>
  <c r="J7" i="22"/>
  <c r="J6" i="22"/>
  <c r="I5" i="22"/>
  <c r="H5" i="22"/>
  <c r="G5" i="22"/>
  <c r="F5" i="22"/>
  <c r="F4" i="22" s="1"/>
  <c r="E5" i="22"/>
  <c r="J5" i="22" s="1"/>
  <c r="AB7" i="32"/>
  <c r="AA7" i="32"/>
  <c r="O7" i="32"/>
  <c r="AB6" i="32"/>
  <c r="AA6" i="32"/>
  <c r="Z6" i="32"/>
  <c r="Y6" i="32"/>
  <c r="V6" i="32"/>
  <c r="U6" i="32"/>
  <c r="U7" i="32" s="1"/>
  <c r="R6" i="32"/>
  <c r="R7" i="32" s="1"/>
  <c r="Q6" i="32"/>
  <c r="O6" i="32"/>
  <c r="N6" i="32"/>
  <c r="N7" i="32" s="1"/>
  <c r="M6" i="32"/>
  <c r="L6" i="32"/>
  <c r="I6" i="32"/>
  <c r="H6" i="32"/>
  <c r="E6" i="32"/>
  <c r="E7" i="32" s="1"/>
  <c r="D6" i="32"/>
  <c r="W5" i="32"/>
  <c r="W6" i="32" s="1"/>
  <c r="V5" i="32"/>
  <c r="S5" i="32"/>
  <c r="I5" i="32"/>
  <c r="J5" i="32" s="1"/>
  <c r="J6" i="32" s="1"/>
  <c r="J7" i="32" s="1"/>
  <c r="F5" i="32"/>
  <c r="G5" i="32" s="1"/>
  <c r="AB4" i="32"/>
  <c r="AA4" i="32"/>
  <c r="Z4" i="32"/>
  <c r="Y4" i="32"/>
  <c r="Y7" i="32" s="1"/>
  <c r="U4" i="32"/>
  <c r="T4" i="32"/>
  <c r="S4" i="32"/>
  <c r="R4" i="32"/>
  <c r="Q4" i="32"/>
  <c r="Q7" i="32" s="1"/>
  <c r="O4" i="32"/>
  <c r="N4" i="32"/>
  <c r="M4" i="32"/>
  <c r="M7" i="32" s="1"/>
  <c r="L4" i="32"/>
  <c r="L7" i="32" s="1"/>
  <c r="I4" i="32"/>
  <c r="I7" i="32" s="1"/>
  <c r="H4" i="32"/>
  <c r="H7" i="32" s="1"/>
  <c r="E4" i="32"/>
  <c r="D4" i="32"/>
  <c r="D7" i="32" s="1"/>
  <c r="V3" i="32"/>
  <c r="V4" i="32" s="1"/>
  <c r="T3" i="32"/>
  <c r="S3" i="32"/>
  <c r="J3" i="32"/>
  <c r="J4" i="32" s="1"/>
  <c r="I3" i="32"/>
  <c r="F3" i="32"/>
  <c r="G3" i="32" s="1"/>
  <c r="D119" i="17"/>
  <c r="G118" i="17"/>
  <c r="G117" i="17"/>
  <c r="G116" i="17"/>
  <c r="G115" i="17"/>
  <c r="G114" i="17"/>
  <c r="G113" i="17"/>
  <c r="G112" i="17"/>
  <c r="G119" i="17" s="1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108" i="17" s="1"/>
  <c r="G96" i="17"/>
  <c r="G95" i="17"/>
  <c r="G94" i="17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84" i="17" s="1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71" i="17" s="1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52" i="17" s="1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34" i="17" s="1"/>
  <c r="D16" i="17"/>
  <c r="G15" i="17"/>
  <c r="G14" i="17"/>
  <c r="G13" i="17"/>
  <c r="G12" i="17"/>
  <c r="G11" i="17"/>
  <c r="G10" i="17"/>
  <c r="G9" i="17"/>
  <c r="G16" i="17" s="1"/>
  <c r="D8" i="17"/>
  <c r="G7" i="17"/>
  <c r="G6" i="17"/>
  <c r="G5" i="17"/>
  <c r="G4" i="17"/>
  <c r="G3" i="17"/>
  <c r="C13" i="3"/>
  <c r="B13" i="2"/>
  <c r="C12" i="2"/>
  <c r="C11" i="2"/>
  <c r="C10" i="2"/>
  <c r="C9" i="2"/>
  <c r="C8" i="2"/>
  <c r="C7" i="2"/>
  <c r="C6" i="2"/>
  <c r="C5" i="2"/>
  <c r="C4" i="2"/>
  <c r="C3" i="2"/>
  <c r="C13" i="2" s="1"/>
  <c r="M111" i="30"/>
  <c r="L111" i="30"/>
  <c r="K111" i="30"/>
  <c r="J111" i="30"/>
  <c r="I111" i="30"/>
  <c r="H111" i="30"/>
  <c r="G111" i="30"/>
  <c r="F111" i="30"/>
  <c r="E111" i="30"/>
  <c r="M110" i="30"/>
  <c r="L110" i="30"/>
  <c r="K110" i="30"/>
  <c r="J110" i="30"/>
  <c r="I110" i="30"/>
  <c r="H110" i="30"/>
  <c r="G110" i="30"/>
  <c r="F110" i="30"/>
  <c r="E110" i="30"/>
  <c r="N109" i="30"/>
  <c r="N108" i="30"/>
  <c r="N107" i="30"/>
  <c r="N106" i="30"/>
  <c r="N105" i="30"/>
  <c r="N104" i="30"/>
  <c r="N103" i="30"/>
  <c r="N102" i="30"/>
  <c r="N101" i="30"/>
  <c r="N100" i="30"/>
  <c r="N99" i="30"/>
  <c r="N98" i="30"/>
  <c r="N97" i="30"/>
  <c r="N96" i="30"/>
  <c r="N95" i="30"/>
  <c r="N94" i="30"/>
  <c r="N93" i="30"/>
  <c r="N92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P52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P31" i="30"/>
  <c r="N31" i="30"/>
  <c r="P30" i="30"/>
  <c r="N30" i="30"/>
  <c r="P29" i="30"/>
  <c r="N29" i="30"/>
  <c r="P28" i="30"/>
  <c r="N28" i="30"/>
  <c r="P27" i="30"/>
  <c r="N27" i="30"/>
  <c r="P26" i="30"/>
  <c r="N26" i="30"/>
  <c r="P25" i="30"/>
  <c r="N25" i="30"/>
  <c r="P24" i="30"/>
  <c r="N24" i="30"/>
  <c r="P23" i="30"/>
  <c r="N23" i="30"/>
  <c r="P22" i="30"/>
  <c r="N22" i="30"/>
  <c r="P21" i="30"/>
  <c r="N21" i="30"/>
  <c r="P20" i="30"/>
  <c r="N20" i="30"/>
  <c r="P19" i="30"/>
  <c r="N19" i="30"/>
  <c r="P18" i="30"/>
  <c r="N18" i="30"/>
  <c r="P17" i="30"/>
  <c r="N17" i="30"/>
  <c r="P16" i="30"/>
  <c r="N16" i="30"/>
  <c r="P15" i="30"/>
  <c r="N15" i="30"/>
  <c r="P14" i="30"/>
  <c r="N14" i="30"/>
  <c r="P13" i="30"/>
  <c r="N13" i="30"/>
  <c r="P12" i="30"/>
  <c r="N12" i="30"/>
  <c r="P11" i="30"/>
  <c r="N11" i="30"/>
  <c r="P10" i="30"/>
  <c r="N10" i="30"/>
  <c r="N9" i="30"/>
  <c r="P9" i="30" s="1"/>
  <c r="P8" i="30"/>
  <c r="N8" i="30"/>
  <c r="N7" i="30"/>
  <c r="P7" i="30" s="1"/>
  <c r="P6" i="30"/>
  <c r="N6" i="30"/>
  <c r="N5" i="30"/>
  <c r="P5" i="30" s="1"/>
  <c r="P4" i="30"/>
  <c r="N4" i="30"/>
  <c r="N3" i="30"/>
  <c r="P3" i="30" s="1"/>
  <c r="J52" i="21" l="1"/>
  <c r="G6" i="32"/>
  <c r="K5" i="32"/>
  <c r="K3" i="32"/>
  <c r="G4" i="32"/>
  <c r="G7" i="32" s="1"/>
  <c r="V7" i="32"/>
  <c r="S6" i="32"/>
  <c r="T5" i="32"/>
  <c r="J11" i="22"/>
  <c r="J13" i="22"/>
  <c r="J14" i="22"/>
  <c r="J25" i="22"/>
  <c r="J27" i="22"/>
  <c r="J81" i="22"/>
  <c r="J82" i="22"/>
  <c r="N111" i="30"/>
  <c r="N110" i="30"/>
  <c r="D120" i="17"/>
  <c r="W3" i="32"/>
  <c r="W4" i="32" s="1"/>
  <c r="W7" i="32" s="1"/>
  <c r="J15" i="22"/>
  <c r="J26" i="22"/>
  <c r="J28" i="22"/>
  <c r="J73" i="22"/>
  <c r="E75" i="22"/>
  <c r="J76" i="22"/>
  <c r="J83" i="22"/>
  <c r="J86" i="22"/>
  <c r="J93" i="22"/>
  <c r="H4" i="21"/>
  <c r="F22" i="21"/>
  <c r="L22" i="21" s="1"/>
  <c r="L40" i="21"/>
  <c r="G31" i="21"/>
  <c r="F73" i="21"/>
  <c r="L73" i="21" s="1"/>
  <c r="H85" i="21"/>
  <c r="E71" i="21"/>
  <c r="I52" i="21"/>
  <c r="P4" i="20"/>
  <c r="T4" i="20"/>
  <c r="G13" i="20"/>
  <c r="G4" i="20" s="1"/>
  <c r="G31" i="20"/>
  <c r="V45" i="20"/>
  <c r="F31" i="20"/>
  <c r="T85" i="20"/>
  <c r="Q4" i="31"/>
  <c r="J29" i="22"/>
  <c r="J53" i="22"/>
  <c r="J71" i="22"/>
  <c r="J72" i="22"/>
  <c r="J74" i="22"/>
  <c r="E89" i="22"/>
  <c r="J90" i="22"/>
  <c r="L82" i="21"/>
  <c r="E8" i="20"/>
  <c r="V8" i="20" s="1"/>
  <c r="V10" i="20"/>
  <c r="X3" i="32"/>
  <c r="F31" i="22"/>
  <c r="F3" i="22" s="1"/>
  <c r="J32" i="22"/>
  <c r="J40" i="22"/>
  <c r="H80" i="22"/>
  <c r="H79" i="22" s="1"/>
  <c r="H12" i="22"/>
  <c r="H10" i="22" s="1"/>
  <c r="H8" i="22" s="1"/>
  <c r="H4" i="22" s="1"/>
  <c r="H72" i="22"/>
  <c r="H71" i="22" s="1"/>
  <c r="F13" i="21"/>
  <c r="L13" i="21" s="1"/>
  <c r="F20" i="21"/>
  <c r="L20" i="21" s="1"/>
  <c r="F31" i="21"/>
  <c r="E31" i="21"/>
  <c r="I31" i="21"/>
  <c r="F75" i="21"/>
  <c r="L75" i="21" s="1"/>
  <c r="F89" i="21"/>
  <c r="G80" i="21"/>
  <c r="G79" i="21" s="1"/>
  <c r="L79" i="21" s="1"/>
  <c r="L96" i="21"/>
  <c r="G72" i="21"/>
  <c r="G71" i="21" s="1"/>
  <c r="G52" i="21" s="1"/>
  <c r="G29" i="21"/>
  <c r="G12" i="21"/>
  <c r="G11" i="21"/>
  <c r="K80" i="21"/>
  <c r="K79" i="21" s="1"/>
  <c r="K72" i="21"/>
  <c r="K71" i="21" s="1"/>
  <c r="K29" i="21"/>
  <c r="K12" i="21"/>
  <c r="K11" i="21"/>
  <c r="K10" i="21" s="1"/>
  <c r="K8" i="21" s="1"/>
  <c r="K4" i="21" s="1"/>
  <c r="H4" i="20"/>
  <c r="R52" i="20"/>
  <c r="G8" i="17"/>
  <c r="G120" i="17" s="1"/>
  <c r="Z7" i="32"/>
  <c r="J23" i="22"/>
  <c r="G52" i="22"/>
  <c r="G3" i="22" s="1"/>
  <c r="J18" i="22"/>
  <c r="J96" i="22"/>
  <c r="F27" i="21"/>
  <c r="L27" i="21" s="1"/>
  <c r="L48" i="21"/>
  <c r="J47" i="21"/>
  <c r="J31" i="21" s="1"/>
  <c r="J3" i="21" s="1"/>
  <c r="L80" i="21"/>
  <c r="E81" i="21"/>
  <c r="L81" i="21" s="1"/>
  <c r="F4" i="20"/>
  <c r="E81" i="20"/>
  <c r="S22" i="20"/>
  <c r="K52" i="20"/>
  <c r="E12" i="22"/>
  <c r="J12" i="22" s="1"/>
  <c r="I12" i="22"/>
  <c r="I10" i="22" s="1"/>
  <c r="I8" i="22" s="1"/>
  <c r="I4" i="22" s="1"/>
  <c r="I3" i="22" s="1"/>
  <c r="E80" i="22"/>
  <c r="E11" i="21"/>
  <c r="I11" i="21"/>
  <c r="I10" i="21" s="1"/>
  <c r="I8" i="21" s="1"/>
  <c r="E12" i="21"/>
  <c r="L12" i="21" s="1"/>
  <c r="I12" i="21"/>
  <c r="E29" i="21"/>
  <c r="I29" i="21"/>
  <c r="H80" i="21"/>
  <c r="H79" i="21" s="1"/>
  <c r="H52" i="21" s="1"/>
  <c r="J14" i="20"/>
  <c r="J13" i="20" s="1"/>
  <c r="N14" i="20"/>
  <c r="N13" i="20" s="1"/>
  <c r="R14" i="20"/>
  <c r="R13" i="20" s="1"/>
  <c r="L15" i="20"/>
  <c r="V15" i="20" s="1"/>
  <c r="E21" i="20"/>
  <c r="I21" i="20"/>
  <c r="I20" i="20" s="1"/>
  <c r="M21" i="20"/>
  <c r="M20" i="20" s="1"/>
  <c r="Q21" i="20"/>
  <c r="Q20" i="20" s="1"/>
  <c r="U21" i="20"/>
  <c r="U20" i="20" s="1"/>
  <c r="U4" i="20" s="1"/>
  <c r="U3" i="20" s="1"/>
  <c r="E23" i="20"/>
  <c r="I23" i="20"/>
  <c r="M23" i="20"/>
  <c r="Q23" i="20"/>
  <c r="G24" i="20"/>
  <c r="K24" i="20"/>
  <c r="K22" i="20" s="1"/>
  <c r="K4" i="20" s="1"/>
  <c r="K3" i="20" s="1"/>
  <c r="O24" i="20"/>
  <c r="O22" i="20" s="1"/>
  <c r="O4" i="20" s="1"/>
  <c r="S24" i="20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E29" i="20"/>
  <c r="I29" i="20"/>
  <c r="M29" i="20"/>
  <c r="Q29" i="20"/>
  <c r="G30" i="20"/>
  <c r="S30" i="20"/>
  <c r="E31" i="20"/>
  <c r="V31" i="20" s="1"/>
  <c r="H52" i="20"/>
  <c r="M53" i="20"/>
  <c r="M52" i="20" s="1"/>
  <c r="V68" i="20"/>
  <c r="F71" i="20"/>
  <c r="V71" i="20" s="1"/>
  <c r="O72" i="20"/>
  <c r="O71" i="20" s="1"/>
  <c r="O52" i="20" s="1"/>
  <c r="F73" i="20"/>
  <c r="V73" i="20" s="1"/>
  <c r="F75" i="20"/>
  <c r="V75" i="20" s="1"/>
  <c r="E80" i="20"/>
  <c r="G82" i="20"/>
  <c r="G81" i="20" s="1"/>
  <c r="G52" i="20" s="1"/>
  <c r="L82" i="20"/>
  <c r="L81" i="20" s="1"/>
  <c r="L52" i="20" s="1"/>
  <c r="Q82" i="20"/>
  <c r="Q81" i="20" s="1"/>
  <c r="Q52" i="20" s="1"/>
  <c r="I85" i="20"/>
  <c r="V85" i="20" s="1"/>
  <c r="M85" i="20"/>
  <c r="Q85" i="20"/>
  <c r="E5" i="31"/>
  <c r="V18" i="31"/>
  <c r="V32" i="31"/>
  <c r="P31" i="31"/>
  <c r="U31" i="31"/>
  <c r="U3" i="31" s="1"/>
  <c r="V40" i="31"/>
  <c r="V45" i="31"/>
  <c r="Q31" i="31"/>
  <c r="V47" i="31"/>
  <c r="E53" i="31"/>
  <c r="V68" i="31"/>
  <c r="K52" i="31"/>
  <c r="K3" i="31" s="1"/>
  <c r="E71" i="31"/>
  <c r="U52" i="31"/>
  <c r="V74" i="31"/>
  <c r="E73" i="31"/>
  <c r="V73" i="31" s="1"/>
  <c r="I85" i="31"/>
  <c r="P85" i="31"/>
  <c r="P52" i="31" s="1"/>
  <c r="U85" i="31"/>
  <c r="T52" i="31"/>
  <c r="W81" i="25"/>
  <c r="V16" i="20"/>
  <c r="L24" i="20"/>
  <c r="L22" i="20" s="1"/>
  <c r="L26" i="20"/>
  <c r="L25" i="20" s="1"/>
  <c r="L28" i="20"/>
  <c r="L27" i="20" s="1"/>
  <c r="L30" i="20"/>
  <c r="T52" i="20"/>
  <c r="M82" i="20"/>
  <c r="M81" i="20" s="1"/>
  <c r="S82" i="20"/>
  <c r="S81" i="20" s="1"/>
  <c r="V86" i="20"/>
  <c r="N3" i="31"/>
  <c r="M8" i="31"/>
  <c r="M4" i="31" s="1"/>
  <c r="M3" i="31" s="1"/>
  <c r="G28" i="31"/>
  <c r="G27" i="31" s="1"/>
  <c r="G26" i="31"/>
  <c r="G25" i="31" s="1"/>
  <c r="G24" i="31"/>
  <c r="G22" i="31" s="1"/>
  <c r="G30" i="31"/>
  <c r="V16" i="31"/>
  <c r="G14" i="31"/>
  <c r="G13" i="31" s="1"/>
  <c r="E25" i="31"/>
  <c r="G52" i="31"/>
  <c r="G82" i="31"/>
  <c r="G81" i="31" s="1"/>
  <c r="V5" i="20"/>
  <c r="V11" i="20"/>
  <c r="L14" i="20"/>
  <c r="L13" i="20" s="1"/>
  <c r="V13" i="20" s="1"/>
  <c r="G21" i="20"/>
  <c r="G20" i="20" s="1"/>
  <c r="S21" i="20"/>
  <c r="S20" i="20" s="1"/>
  <c r="S4" i="20" s="1"/>
  <c r="S3" i="20" s="1"/>
  <c r="G23" i="20"/>
  <c r="G22" i="20" s="1"/>
  <c r="E24" i="20"/>
  <c r="I24" i="20"/>
  <c r="M24" i="20"/>
  <c r="Q24" i="20"/>
  <c r="E26" i="20"/>
  <c r="I26" i="20"/>
  <c r="I25" i="20" s="1"/>
  <c r="M26" i="20"/>
  <c r="M25" i="20" s="1"/>
  <c r="Q26" i="20"/>
  <c r="Q25" i="20" s="1"/>
  <c r="E28" i="20"/>
  <c r="I28" i="20"/>
  <c r="I27" i="20" s="1"/>
  <c r="M28" i="20"/>
  <c r="M27" i="20" s="1"/>
  <c r="Q28" i="20"/>
  <c r="Q27" i="20" s="1"/>
  <c r="E30" i="20"/>
  <c r="I30" i="20"/>
  <c r="M30" i="20"/>
  <c r="Q30" i="20"/>
  <c r="P52" i="20"/>
  <c r="S80" i="20"/>
  <c r="S79" i="20" s="1"/>
  <c r="S52" i="20" s="1"/>
  <c r="I82" i="20"/>
  <c r="I81" i="20" s="1"/>
  <c r="I52" i="20" s="1"/>
  <c r="G21" i="31"/>
  <c r="G20" i="31" s="1"/>
  <c r="V20" i="31" s="1"/>
  <c r="V23" i="31"/>
  <c r="V42" i="31"/>
  <c r="L31" i="31"/>
  <c r="I52" i="31"/>
  <c r="Q52" i="31"/>
  <c r="V76" i="31"/>
  <c r="V81" i="31"/>
  <c r="M85" i="31"/>
  <c r="F80" i="31"/>
  <c r="F79" i="31" s="1"/>
  <c r="F12" i="31"/>
  <c r="F72" i="31"/>
  <c r="F71" i="31" s="1"/>
  <c r="F52" i="31" s="1"/>
  <c r="F29" i="31"/>
  <c r="V29" i="31" s="1"/>
  <c r="L80" i="31"/>
  <c r="L79" i="31" s="1"/>
  <c r="L52" i="31" s="1"/>
  <c r="L29" i="31"/>
  <c r="L11" i="31"/>
  <c r="R12" i="31"/>
  <c r="R10" i="31" s="1"/>
  <c r="R8" i="31" s="1"/>
  <c r="R4" i="31" s="1"/>
  <c r="R3" i="31" s="1"/>
  <c r="R72" i="31"/>
  <c r="R71" i="31" s="1"/>
  <c r="R52" i="31" s="1"/>
  <c r="R80" i="31"/>
  <c r="R79" i="31" s="1"/>
  <c r="V96" i="31"/>
  <c r="W5" i="25"/>
  <c r="W89" i="25"/>
  <c r="M4" i="19"/>
  <c r="L21" i="20"/>
  <c r="L20" i="20" s="1"/>
  <c r="J24" i="20"/>
  <c r="J22" i="20" s="1"/>
  <c r="N24" i="20"/>
  <c r="N22" i="20" s="1"/>
  <c r="R24" i="20"/>
  <c r="R22" i="20" s="1"/>
  <c r="J26" i="20"/>
  <c r="J25" i="20" s="1"/>
  <c r="N26" i="20"/>
  <c r="N25" i="20" s="1"/>
  <c r="R26" i="20"/>
  <c r="R25" i="20" s="1"/>
  <c r="J28" i="20"/>
  <c r="J27" i="20" s="1"/>
  <c r="N28" i="20"/>
  <c r="N27" i="20" s="1"/>
  <c r="R28" i="20"/>
  <c r="R27" i="20" s="1"/>
  <c r="J30" i="20"/>
  <c r="N30" i="20"/>
  <c r="R30" i="20"/>
  <c r="J53" i="20"/>
  <c r="J52" i="20" s="1"/>
  <c r="N53" i="20"/>
  <c r="N52" i="20" s="1"/>
  <c r="V96" i="20"/>
  <c r="H4" i="31"/>
  <c r="H3" i="31" s="1"/>
  <c r="P4" i="31"/>
  <c r="T4" i="31"/>
  <c r="E8" i="31"/>
  <c r="F10" i="31"/>
  <c r="F8" i="31" s="1"/>
  <c r="F4" i="31" s="1"/>
  <c r="F3" i="31" s="1"/>
  <c r="V12" i="31"/>
  <c r="V14" i="31"/>
  <c r="E13" i="31"/>
  <c r="V13" i="31" s="1"/>
  <c r="E27" i="31"/>
  <c r="V27" i="31" s="1"/>
  <c r="V30" i="31"/>
  <c r="I31" i="31"/>
  <c r="I3" i="31" s="1"/>
  <c r="T31" i="31"/>
  <c r="M31" i="31"/>
  <c r="S52" i="31"/>
  <c r="S3" i="31" s="1"/>
  <c r="M52" i="31"/>
  <c r="V82" i="31"/>
  <c r="V89" i="31"/>
  <c r="V101" i="31"/>
  <c r="J4" i="25"/>
  <c r="N4" i="25"/>
  <c r="R4" i="25"/>
  <c r="R3" i="25" s="1"/>
  <c r="V4" i="25"/>
  <c r="W31" i="25"/>
  <c r="W73" i="25"/>
  <c r="N4" i="19"/>
  <c r="N3" i="19" s="1"/>
  <c r="L24" i="31"/>
  <c r="L22" i="31" s="1"/>
  <c r="L26" i="31"/>
  <c r="L25" i="31" s="1"/>
  <c r="L28" i="31"/>
  <c r="L27" i="31" s="1"/>
  <c r="E31" i="31"/>
  <c r="V31" i="31" s="1"/>
  <c r="V48" i="31"/>
  <c r="E75" i="31"/>
  <c r="V75" i="31" s="1"/>
  <c r="E79" i="31"/>
  <c r="V79" i="31" s="1"/>
  <c r="E85" i="31"/>
  <c r="V85" i="31" s="1"/>
  <c r="F10" i="25"/>
  <c r="F8" i="25" s="1"/>
  <c r="F4" i="25" s="1"/>
  <c r="F3" i="25" s="1"/>
  <c r="E12" i="25"/>
  <c r="I12" i="25"/>
  <c r="I10" i="25" s="1"/>
  <c r="I8" i="25" s="1"/>
  <c r="I4" i="25" s="1"/>
  <c r="I3" i="25" s="1"/>
  <c r="M12" i="25"/>
  <c r="M10" i="25" s="1"/>
  <c r="M8" i="25" s="1"/>
  <c r="M4" i="25" s="1"/>
  <c r="M3" i="25" s="1"/>
  <c r="Q12" i="25"/>
  <c r="Q10" i="25" s="1"/>
  <c r="Q8" i="25" s="1"/>
  <c r="Q4" i="25" s="1"/>
  <c r="Q3" i="25" s="1"/>
  <c r="E29" i="25"/>
  <c r="U29" i="25"/>
  <c r="U4" i="25" s="1"/>
  <c r="U3" i="25" s="1"/>
  <c r="F52" i="25"/>
  <c r="J52" i="25"/>
  <c r="N52" i="25"/>
  <c r="R52" i="25"/>
  <c r="V52" i="25"/>
  <c r="E72" i="25"/>
  <c r="U72" i="25"/>
  <c r="U71" i="25" s="1"/>
  <c r="U52" i="25" s="1"/>
  <c r="E75" i="25"/>
  <c r="W75" i="25" s="1"/>
  <c r="E80" i="25"/>
  <c r="W90" i="25"/>
  <c r="F10" i="19"/>
  <c r="F8" i="19" s="1"/>
  <c r="Q14" i="19"/>
  <c r="Q18" i="19"/>
  <c r="E22" i="19"/>
  <c r="Q29" i="19"/>
  <c r="G31" i="19"/>
  <c r="Q31" i="19" s="1"/>
  <c r="K31" i="19"/>
  <c r="O31" i="19"/>
  <c r="Q45" i="19"/>
  <c r="M52" i="19"/>
  <c r="Q54" i="19"/>
  <c r="E53" i="19"/>
  <c r="Q72" i="19"/>
  <c r="Q73" i="19"/>
  <c r="F85" i="24"/>
  <c r="S18" i="26"/>
  <c r="W26" i="25"/>
  <c r="W32" i="25"/>
  <c r="H80" i="25"/>
  <c r="H79" i="25" s="1"/>
  <c r="H72" i="25"/>
  <c r="H71" i="25" s="1"/>
  <c r="H52" i="25" s="1"/>
  <c r="L80" i="25"/>
  <c r="L79" i="25" s="1"/>
  <c r="L72" i="25"/>
  <c r="L71" i="25" s="1"/>
  <c r="P80" i="25"/>
  <c r="P79" i="25" s="1"/>
  <c r="P72" i="25"/>
  <c r="P71" i="25" s="1"/>
  <c r="P52" i="25" s="1"/>
  <c r="T80" i="25"/>
  <c r="T79" i="25" s="1"/>
  <c r="T72" i="25"/>
  <c r="T71" i="25" s="1"/>
  <c r="T52" i="25" s="1"/>
  <c r="F28" i="19"/>
  <c r="F24" i="19"/>
  <c r="Q24" i="19" s="1"/>
  <c r="F21" i="19"/>
  <c r="F20" i="19" s="1"/>
  <c r="Q20" i="19" s="1"/>
  <c r="F14" i="19"/>
  <c r="F23" i="19"/>
  <c r="Q23" i="19" s="1"/>
  <c r="E8" i="24"/>
  <c r="E4" i="24" s="1"/>
  <c r="E13" i="25"/>
  <c r="W13" i="25" s="1"/>
  <c r="W15" i="25"/>
  <c r="F20" i="25"/>
  <c r="W20" i="25" s="1"/>
  <c r="E27" i="25"/>
  <c r="W27" i="25" s="1"/>
  <c r="W85" i="25"/>
  <c r="W86" i="25"/>
  <c r="W93" i="25"/>
  <c r="Q7" i="19"/>
  <c r="G13" i="19"/>
  <c r="G4" i="19" s="1"/>
  <c r="G3" i="19" s="1"/>
  <c r="K13" i="19"/>
  <c r="K4" i="19" s="1"/>
  <c r="K3" i="19" s="1"/>
  <c r="O13" i="19"/>
  <c r="O4" i="19" s="1"/>
  <c r="O3" i="19" s="1"/>
  <c r="F15" i="19"/>
  <c r="Q15" i="19" s="1"/>
  <c r="Q16" i="19"/>
  <c r="F30" i="19"/>
  <c r="Q30" i="19" s="1"/>
  <c r="Q42" i="19"/>
  <c r="Q80" i="19"/>
  <c r="Q81" i="19"/>
  <c r="M53" i="24"/>
  <c r="E22" i="25"/>
  <c r="W22" i="25" s="1"/>
  <c r="H29" i="25"/>
  <c r="H4" i="25" s="1"/>
  <c r="H3" i="25" s="1"/>
  <c r="L29" i="25"/>
  <c r="L4" i="25" s="1"/>
  <c r="P29" i="25"/>
  <c r="P4" i="25" s="1"/>
  <c r="P3" i="25" s="1"/>
  <c r="T29" i="25"/>
  <c r="T4" i="25" s="1"/>
  <c r="T3" i="25" s="1"/>
  <c r="W74" i="25"/>
  <c r="W82" i="25"/>
  <c r="J10" i="19"/>
  <c r="J8" i="19" s="1"/>
  <c r="J4" i="19" s="1"/>
  <c r="J3" i="19" s="1"/>
  <c r="Q21" i="19"/>
  <c r="F26" i="19"/>
  <c r="F25" i="19" s="1"/>
  <c r="Q25" i="19" s="1"/>
  <c r="H31" i="19"/>
  <c r="H3" i="19" s="1"/>
  <c r="L31" i="19"/>
  <c r="L3" i="19" s="1"/>
  <c r="P31" i="19"/>
  <c r="P3" i="19" s="1"/>
  <c r="F52" i="19"/>
  <c r="Q71" i="19"/>
  <c r="Q77" i="19"/>
  <c r="Q82" i="19"/>
  <c r="Q89" i="19"/>
  <c r="E85" i="19"/>
  <c r="Q85" i="19" s="1"/>
  <c r="F52" i="24"/>
  <c r="F3" i="24" s="1"/>
  <c r="E11" i="19"/>
  <c r="N101" i="19"/>
  <c r="Q101" i="19" s="1"/>
  <c r="H5" i="24"/>
  <c r="M5" i="24" s="1"/>
  <c r="H11" i="24"/>
  <c r="L11" i="24"/>
  <c r="L10" i="24" s="1"/>
  <c r="L8" i="24" s="1"/>
  <c r="L4" i="24" s="1"/>
  <c r="H12" i="24"/>
  <c r="E13" i="24"/>
  <c r="M13" i="24" s="1"/>
  <c r="E20" i="24"/>
  <c r="M20" i="24" s="1"/>
  <c r="E22" i="24"/>
  <c r="M22" i="24" s="1"/>
  <c r="E25" i="24"/>
  <c r="M25" i="24" s="1"/>
  <c r="L29" i="24"/>
  <c r="M29" i="24" s="1"/>
  <c r="I52" i="24"/>
  <c r="I3" i="24" s="1"/>
  <c r="H72" i="24"/>
  <c r="H71" i="24" s="1"/>
  <c r="H52" i="24" s="1"/>
  <c r="L72" i="24"/>
  <c r="L71" i="24" s="1"/>
  <c r="L52" i="24" s="1"/>
  <c r="M73" i="24"/>
  <c r="M74" i="24"/>
  <c r="M81" i="24"/>
  <c r="M82" i="24"/>
  <c r="M101" i="24"/>
  <c r="I14" i="26"/>
  <c r="I15" i="26"/>
  <c r="S15" i="26" s="1"/>
  <c r="G82" i="26"/>
  <c r="G81" i="26" s="1"/>
  <c r="G30" i="26"/>
  <c r="G26" i="26"/>
  <c r="G25" i="26" s="1"/>
  <c r="G21" i="26"/>
  <c r="G20" i="26" s="1"/>
  <c r="G14" i="26"/>
  <c r="G13" i="26" s="1"/>
  <c r="L82" i="26"/>
  <c r="L81" i="26" s="1"/>
  <c r="L52" i="26" s="1"/>
  <c r="L30" i="26"/>
  <c r="L26" i="26"/>
  <c r="L25" i="26" s="1"/>
  <c r="L15" i="26"/>
  <c r="L13" i="26" s="1"/>
  <c r="L4" i="26" s="1"/>
  <c r="L3" i="26" s="1"/>
  <c r="F21" i="26"/>
  <c r="F20" i="26" s="1"/>
  <c r="S20" i="26" s="1"/>
  <c r="L21" i="26"/>
  <c r="L20" i="26" s="1"/>
  <c r="H22" i="26"/>
  <c r="H4" i="26" s="1"/>
  <c r="H3" i="26" s="1"/>
  <c r="G24" i="26"/>
  <c r="G22" i="26" s="1"/>
  <c r="G28" i="26"/>
  <c r="G27" i="26" s="1"/>
  <c r="M52" i="26"/>
  <c r="O53" i="26"/>
  <c r="Q91" i="19"/>
  <c r="M11" i="24"/>
  <c r="M31" i="24"/>
  <c r="M32" i="24"/>
  <c r="E52" i="24"/>
  <c r="M85" i="24"/>
  <c r="M86" i="24"/>
  <c r="M4" i="26"/>
  <c r="I82" i="26"/>
  <c r="I81" i="26" s="1"/>
  <c r="I52" i="26" s="1"/>
  <c r="I28" i="26"/>
  <c r="I27" i="26" s="1"/>
  <c r="I24" i="26"/>
  <c r="I23" i="26"/>
  <c r="I22" i="26" s="1"/>
  <c r="O30" i="26"/>
  <c r="O26" i="26"/>
  <c r="O25" i="26" s="1"/>
  <c r="O82" i="26"/>
  <c r="O81" i="26" s="1"/>
  <c r="O21" i="26"/>
  <c r="O20" i="26" s="1"/>
  <c r="O14" i="26"/>
  <c r="O13" i="26" s="1"/>
  <c r="O4" i="26" s="1"/>
  <c r="I26" i="26"/>
  <c r="I25" i="26" s="1"/>
  <c r="S46" i="26"/>
  <c r="E45" i="26"/>
  <c r="S45" i="26" s="1"/>
  <c r="M27" i="24"/>
  <c r="M28" i="24"/>
  <c r="M55" i="24"/>
  <c r="M89" i="24"/>
  <c r="M90" i="24"/>
  <c r="S6" i="26"/>
  <c r="I8" i="26"/>
  <c r="F10" i="26"/>
  <c r="F8" i="26" s="1"/>
  <c r="K10" i="26"/>
  <c r="K8" i="26" s="1"/>
  <c r="K4" i="26" s="1"/>
  <c r="K3" i="26" s="1"/>
  <c r="E13" i="26"/>
  <c r="F13" i="26"/>
  <c r="K15" i="26"/>
  <c r="I21" i="26"/>
  <c r="I20" i="26" s="1"/>
  <c r="F23" i="26"/>
  <c r="K23" i="26"/>
  <c r="K22" i="26" s="1"/>
  <c r="O23" i="26"/>
  <c r="O22" i="26" s="1"/>
  <c r="K24" i="26"/>
  <c r="O24" i="26"/>
  <c r="O28" i="26"/>
  <c r="O27" i="26" s="1"/>
  <c r="E31" i="26"/>
  <c r="I31" i="26"/>
  <c r="M31" i="26"/>
  <c r="Q31" i="26"/>
  <c r="K53" i="26"/>
  <c r="K52" i="26" s="1"/>
  <c r="H53" i="26"/>
  <c r="H52" i="26" s="1"/>
  <c r="S61" i="26"/>
  <c r="G4" i="24"/>
  <c r="K10" i="24"/>
  <c r="K8" i="24" s="1"/>
  <c r="K4" i="24" s="1"/>
  <c r="K3" i="24" s="1"/>
  <c r="M19" i="24"/>
  <c r="K18" i="24"/>
  <c r="M18" i="24" s="1"/>
  <c r="M23" i="24"/>
  <c r="M68" i="24"/>
  <c r="G72" i="24"/>
  <c r="G71" i="24" s="1"/>
  <c r="G52" i="24" s="1"/>
  <c r="K72" i="24"/>
  <c r="K71" i="24" s="1"/>
  <c r="K52" i="24" s="1"/>
  <c r="G80" i="24"/>
  <c r="G79" i="24" s="1"/>
  <c r="M79" i="24" s="1"/>
  <c r="K80" i="24"/>
  <c r="K79" i="24" s="1"/>
  <c r="M12" i="24"/>
  <c r="M96" i="24"/>
  <c r="E5" i="26"/>
  <c r="F5" i="26"/>
  <c r="J5" i="26"/>
  <c r="N5" i="26"/>
  <c r="N4" i="26" s="1"/>
  <c r="R5" i="26"/>
  <c r="R4" i="26" s="1"/>
  <c r="F82" i="26"/>
  <c r="F28" i="26"/>
  <c r="F24" i="26"/>
  <c r="K30" i="26"/>
  <c r="S30" i="26" s="1"/>
  <c r="K26" i="26"/>
  <c r="K25" i="26" s="1"/>
  <c r="K82" i="26"/>
  <c r="K81" i="26" s="1"/>
  <c r="K21" i="26"/>
  <c r="K20" i="26" s="1"/>
  <c r="K14" i="26"/>
  <c r="K13" i="26" s="1"/>
  <c r="S16" i="26"/>
  <c r="S19" i="26"/>
  <c r="F26" i="26"/>
  <c r="F25" i="26" s="1"/>
  <c r="S25" i="26" s="1"/>
  <c r="S71" i="26"/>
  <c r="E12" i="26"/>
  <c r="Q12" i="26"/>
  <c r="Q10" i="26" s="1"/>
  <c r="Q8" i="26" s="1"/>
  <c r="Q4" i="26" s="1"/>
  <c r="Q3" i="26" s="1"/>
  <c r="E23" i="26"/>
  <c r="J24" i="26"/>
  <c r="J22" i="26" s="1"/>
  <c r="P26" i="26"/>
  <c r="P25" i="26" s="1"/>
  <c r="P4" i="26" s="1"/>
  <c r="P3" i="26" s="1"/>
  <c r="J28" i="26"/>
  <c r="J27" i="26" s="1"/>
  <c r="F53" i="26"/>
  <c r="S53" i="26" s="1"/>
  <c r="J53" i="26"/>
  <c r="N53" i="26"/>
  <c r="R53" i="26"/>
  <c r="R52" i="26" s="1"/>
  <c r="S65" i="26"/>
  <c r="S86" i="26"/>
  <c r="E89" i="26"/>
  <c r="F89" i="26"/>
  <c r="F85" i="26" s="1"/>
  <c r="J89" i="26"/>
  <c r="J85" i="26" s="1"/>
  <c r="N89" i="26"/>
  <c r="R89" i="26"/>
  <c r="H4" i="23"/>
  <c r="P4" i="23"/>
  <c r="W14" i="23"/>
  <c r="W15" i="23"/>
  <c r="W71" i="23"/>
  <c r="W75" i="23"/>
  <c r="S72" i="26"/>
  <c r="N85" i="26"/>
  <c r="R85" i="26"/>
  <c r="S58" i="26"/>
  <c r="S73" i="26"/>
  <c r="E79" i="26"/>
  <c r="S79" i="26" s="1"/>
  <c r="S83" i="26"/>
  <c r="G85" i="26"/>
  <c r="G52" i="26" s="1"/>
  <c r="K85" i="26"/>
  <c r="O85" i="26"/>
  <c r="L4" i="23"/>
  <c r="V3" i="23"/>
  <c r="S54" i="26"/>
  <c r="S69" i="26"/>
  <c r="S74" i="26"/>
  <c r="S77" i="26"/>
  <c r="E4" i="23"/>
  <c r="I4" i="23"/>
  <c r="M4" i="23"/>
  <c r="Q4" i="23"/>
  <c r="W5" i="23"/>
  <c r="W10" i="23"/>
  <c r="W11" i="23"/>
  <c r="M52" i="23"/>
  <c r="S108" i="26"/>
  <c r="E8" i="23"/>
  <c r="W8" i="23" s="1"/>
  <c r="E20" i="23"/>
  <c r="W20" i="23" s="1"/>
  <c r="E22" i="23"/>
  <c r="W22" i="23" s="1"/>
  <c r="W27" i="23"/>
  <c r="W28" i="23"/>
  <c r="W77" i="23"/>
  <c r="G80" i="23"/>
  <c r="G79" i="23" s="1"/>
  <c r="W79" i="23" s="1"/>
  <c r="K80" i="23"/>
  <c r="K79" i="23" s="1"/>
  <c r="K52" i="23" s="1"/>
  <c r="K3" i="23" s="1"/>
  <c r="O80" i="23"/>
  <c r="O79" i="23" s="1"/>
  <c r="O52" i="23" s="1"/>
  <c r="O3" i="23" s="1"/>
  <c r="S80" i="23"/>
  <c r="S79" i="23" s="1"/>
  <c r="S52" i="23" s="1"/>
  <c r="S3" i="23" s="1"/>
  <c r="W83" i="23"/>
  <c r="W89" i="23"/>
  <c r="W90" i="23"/>
  <c r="W96" i="23"/>
  <c r="W101" i="23"/>
  <c r="I17" i="41"/>
  <c r="J13" i="41"/>
  <c r="W73" i="23"/>
  <c r="W74" i="23"/>
  <c r="W85" i="23"/>
  <c r="W86" i="23"/>
  <c r="J8" i="41"/>
  <c r="W47" i="23"/>
  <c r="E52" i="23"/>
  <c r="H52" i="23"/>
  <c r="L52" i="23"/>
  <c r="P52" i="23"/>
  <c r="V52" i="23"/>
  <c r="I9" i="41"/>
  <c r="J9" i="41" s="1"/>
  <c r="I41" i="41"/>
  <c r="J41" i="41" s="1"/>
  <c r="I39" i="41"/>
  <c r="J39" i="41" s="1"/>
  <c r="I38" i="41"/>
  <c r="J38" i="41" s="1"/>
  <c r="J37" i="41"/>
  <c r="I47" i="41"/>
  <c r="J47" i="41" s="1"/>
  <c r="I46" i="41"/>
  <c r="J46" i="41" s="1"/>
  <c r="J45" i="41"/>
  <c r="E31" i="23"/>
  <c r="W31" i="23" s="1"/>
  <c r="I31" i="23"/>
  <c r="M31" i="23"/>
  <c r="Q31" i="23"/>
  <c r="W32" i="23"/>
  <c r="W81" i="23"/>
  <c r="W82" i="23"/>
  <c r="I25" i="41"/>
  <c r="I31" i="41"/>
  <c r="J42" i="41"/>
  <c r="J4" i="41"/>
  <c r="J35" i="41"/>
  <c r="G4" i="26" l="1"/>
  <c r="G3" i="26" s="1"/>
  <c r="R4" i="20"/>
  <c r="R3" i="20" s="1"/>
  <c r="N4" i="20"/>
  <c r="N3" i="20" s="1"/>
  <c r="E3" i="24"/>
  <c r="V22" i="31"/>
  <c r="J4" i="20"/>
  <c r="J3" i="20" s="1"/>
  <c r="G3" i="20"/>
  <c r="O3" i="20"/>
  <c r="G4" i="31"/>
  <c r="G3" i="31" s="1"/>
  <c r="J25" i="41"/>
  <c r="I27" i="41"/>
  <c r="J27" i="41" s="1"/>
  <c r="I28" i="41"/>
  <c r="J28" i="41" s="1"/>
  <c r="I26" i="41"/>
  <c r="J26" i="41" s="1"/>
  <c r="M3" i="23"/>
  <c r="G52" i="23"/>
  <c r="G3" i="23" s="1"/>
  <c r="S89" i="26"/>
  <c r="E85" i="26"/>
  <c r="S85" i="26" s="1"/>
  <c r="N52" i="26"/>
  <c r="N3" i="26" s="1"/>
  <c r="S12" i="26"/>
  <c r="E10" i="26"/>
  <c r="S21" i="26"/>
  <c r="S24" i="26"/>
  <c r="G3" i="24"/>
  <c r="F22" i="26"/>
  <c r="F4" i="26" s="1"/>
  <c r="F3" i="26" s="1"/>
  <c r="S13" i="26"/>
  <c r="M52" i="24"/>
  <c r="I13" i="26"/>
  <c r="I4" i="26" s="1"/>
  <c r="I3" i="26" s="1"/>
  <c r="H10" i="24"/>
  <c r="F13" i="19"/>
  <c r="Q13" i="19" s="1"/>
  <c r="N3" i="25"/>
  <c r="V28" i="31"/>
  <c r="T3" i="31"/>
  <c r="M3" i="19"/>
  <c r="V72" i="31"/>
  <c r="E52" i="31"/>
  <c r="V52" i="31" s="1"/>
  <c r="V53" i="31"/>
  <c r="V21" i="31"/>
  <c r="Q22" i="20"/>
  <c r="Q4" i="20" s="1"/>
  <c r="Q3" i="20" s="1"/>
  <c r="E20" i="20"/>
  <c r="V20" i="20" s="1"/>
  <c r="V21" i="20"/>
  <c r="E79" i="22"/>
  <c r="J79" i="22" s="1"/>
  <c r="J80" i="22"/>
  <c r="V81" i="20"/>
  <c r="V14" i="20"/>
  <c r="G10" i="21"/>
  <c r="G8" i="21" s="1"/>
  <c r="G4" i="21" s="1"/>
  <c r="G3" i="21" s="1"/>
  <c r="J89" i="22"/>
  <c r="E85" i="22"/>
  <c r="J85" i="22" s="1"/>
  <c r="P3" i="20"/>
  <c r="K6" i="32"/>
  <c r="P5" i="32"/>
  <c r="I48" i="41"/>
  <c r="J48" i="41" s="1"/>
  <c r="I3" i="23"/>
  <c r="J52" i="26"/>
  <c r="F27" i="26"/>
  <c r="S27" i="26" s="1"/>
  <c r="S28" i="26"/>
  <c r="J4" i="26"/>
  <c r="J3" i="26" s="1"/>
  <c r="S31" i="26"/>
  <c r="M71" i="24"/>
  <c r="L52" i="25"/>
  <c r="L3" i="25" s="1"/>
  <c r="W29" i="25"/>
  <c r="E10" i="25"/>
  <c r="W12" i="25"/>
  <c r="J3" i="25"/>
  <c r="P3" i="31"/>
  <c r="V26" i="31"/>
  <c r="V71" i="31"/>
  <c r="V80" i="20"/>
  <c r="E79" i="20"/>
  <c r="F52" i="20"/>
  <c r="F3" i="20" s="1"/>
  <c r="M22" i="20"/>
  <c r="M4" i="20" s="1"/>
  <c r="M3" i="20" s="1"/>
  <c r="V82" i="20"/>
  <c r="H3" i="20"/>
  <c r="L31" i="21"/>
  <c r="H52" i="22"/>
  <c r="H3" i="22" s="1"/>
  <c r="J31" i="22"/>
  <c r="L4" i="20"/>
  <c r="L3" i="20" s="1"/>
  <c r="H3" i="21"/>
  <c r="E10" i="22"/>
  <c r="K4" i="32"/>
  <c r="K7" i="32" s="1"/>
  <c r="P3" i="32"/>
  <c r="J17" i="41"/>
  <c r="I21" i="41"/>
  <c r="J21" i="41" s="1"/>
  <c r="I19" i="41"/>
  <c r="J19" i="41" s="1"/>
  <c r="I18" i="41"/>
  <c r="J18" i="41" s="1"/>
  <c r="E3" i="23"/>
  <c r="W4" i="23"/>
  <c r="L3" i="23"/>
  <c r="W80" i="23"/>
  <c r="P3" i="23"/>
  <c r="F52" i="26"/>
  <c r="S23" i="26"/>
  <c r="E22" i="26"/>
  <c r="F81" i="26"/>
  <c r="S81" i="26" s="1"/>
  <c r="S82" i="26"/>
  <c r="S14" i="26"/>
  <c r="M80" i="24"/>
  <c r="O52" i="26"/>
  <c r="O3" i="26" s="1"/>
  <c r="Q26" i="19"/>
  <c r="E52" i="19"/>
  <c r="Q52" i="19" s="1"/>
  <c r="Q53" i="19"/>
  <c r="W72" i="25"/>
  <c r="E71" i="25"/>
  <c r="V3" i="25"/>
  <c r="V24" i="31"/>
  <c r="V80" i="31"/>
  <c r="V25" i="31"/>
  <c r="V5" i="31"/>
  <c r="E4" i="31"/>
  <c r="I22" i="20"/>
  <c r="I4" i="20" s="1"/>
  <c r="I3" i="20" s="1"/>
  <c r="I4" i="21"/>
  <c r="I3" i="21" s="1"/>
  <c r="K52" i="21"/>
  <c r="K3" i="21" s="1"/>
  <c r="L89" i="21"/>
  <c r="F85" i="21"/>
  <c r="L85" i="21" s="1"/>
  <c r="L47" i="21"/>
  <c r="L71" i="21"/>
  <c r="E52" i="21"/>
  <c r="J75" i="22"/>
  <c r="F52" i="21"/>
  <c r="J31" i="41"/>
  <c r="I32" i="41"/>
  <c r="J32" i="41" s="1"/>
  <c r="I10" i="41"/>
  <c r="J10" i="41" s="1"/>
  <c r="Q3" i="23"/>
  <c r="H3" i="23"/>
  <c r="R3" i="26"/>
  <c r="S5" i="26"/>
  <c r="S26" i="26"/>
  <c r="M3" i="26"/>
  <c r="M72" i="24"/>
  <c r="L3" i="24"/>
  <c r="Q11" i="19"/>
  <c r="E10" i="19"/>
  <c r="F22" i="19"/>
  <c r="Q28" i="19"/>
  <c r="F27" i="19"/>
  <c r="Q27" i="19" s="1"/>
  <c r="Q22" i="19"/>
  <c r="W80" i="25"/>
  <c r="E79" i="25"/>
  <c r="W79" i="25" s="1"/>
  <c r="V8" i="31"/>
  <c r="L10" i="31"/>
  <c r="L8" i="31" s="1"/>
  <c r="L4" i="31" s="1"/>
  <c r="L3" i="31" s="1"/>
  <c r="V11" i="31"/>
  <c r="V53" i="20"/>
  <c r="V30" i="20"/>
  <c r="V28" i="20"/>
  <c r="E27" i="20"/>
  <c r="V27" i="20" s="1"/>
  <c r="V26" i="20"/>
  <c r="E25" i="20"/>
  <c r="V25" i="20" s="1"/>
  <c r="V24" i="20"/>
  <c r="V29" i="20"/>
  <c r="E22" i="20"/>
  <c r="V22" i="20" s="1"/>
  <c r="V23" i="20"/>
  <c r="L29" i="21"/>
  <c r="L11" i="21"/>
  <c r="E10" i="21"/>
  <c r="AC3" i="32"/>
  <c r="AC4" i="32" s="1"/>
  <c r="X4" i="32"/>
  <c r="V72" i="20"/>
  <c r="Q3" i="31"/>
  <c r="T3" i="20"/>
  <c r="L72" i="21"/>
  <c r="T6" i="32"/>
  <c r="T7" i="32" s="1"/>
  <c r="X5" i="32"/>
  <c r="F4" i="21"/>
  <c r="L10" i="21" l="1"/>
  <c r="E8" i="21"/>
  <c r="E8" i="19"/>
  <c r="Q10" i="19"/>
  <c r="V4" i="31"/>
  <c r="E3" i="31"/>
  <c r="V3" i="31" s="1"/>
  <c r="W3" i="23"/>
  <c r="E8" i="25"/>
  <c r="W10" i="25"/>
  <c r="H8" i="24"/>
  <c r="M10" i="24"/>
  <c r="I12" i="41"/>
  <c r="F4" i="19"/>
  <c r="F3" i="19" s="1"/>
  <c r="F3" i="21"/>
  <c r="V10" i="31"/>
  <c r="I33" i="41"/>
  <c r="J33" i="41" s="1"/>
  <c r="S22" i="26"/>
  <c r="P4" i="32"/>
  <c r="AD3" i="32"/>
  <c r="AD4" i="32" s="1"/>
  <c r="V79" i="20"/>
  <c r="E52" i="20"/>
  <c r="V52" i="20" s="1"/>
  <c r="P6" i="32"/>
  <c r="S10" i="26"/>
  <c r="E8" i="26"/>
  <c r="W52" i="23"/>
  <c r="J10" i="22"/>
  <c r="E8" i="22"/>
  <c r="E52" i="22"/>
  <c r="J52" i="22" s="1"/>
  <c r="AC5" i="32"/>
  <c r="AC6" i="32" s="1"/>
  <c r="AC7" i="32" s="1"/>
  <c r="X6" i="32"/>
  <c r="X7" i="32" s="1"/>
  <c r="L52" i="21"/>
  <c r="W71" i="25"/>
  <c r="E52" i="25"/>
  <c r="W52" i="25" s="1"/>
  <c r="E52" i="26"/>
  <c r="S52" i="26" s="1"/>
  <c r="E4" i="20"/>
  <c r="Q8" i="19" l="1"/>
  <c r="E4" i="19"/>
  <c r="AD7" i="32"/>
  <c r="J12" i="41"/>
  <c r="I34" i="41"/>
  <c r="J34" i="41" s="1"/>
  <c r="E4" i="21"/>
  <c r="L8" i="21"/>
  <c r="AD5" i="32"/>
  <c r="AD6" i="32" s="1"/>
  <c r="V4" i="20"/>
  <c r="E3" i="20"/>
  <c r="V3" i="20" s="1"/>
  <c r="J8" i="22"/>
  <c r="E4" i="22"/>
  <c r="S8" i="26"/>
  <c r="E4" i="26"/>
  <c r="M8" i="24"/>
  <c r="H4" i="24"/>
  <c r="E4" i="25"/>
  <c r="W8" i="25"/>
  <c r="P7" i="32"/>
  <c r="S4" i="26" l="1"/>
  <c r="E3" i="26"/>
  <c r="S3" i="26" s="1"/>
  <c r="E3" i="21"/>
  <c r="L3" i="21" s="1"/>
  <c r="L4" i="21"/>
  <c r="E3" i="25"/>
  <c r="W3" i="25" s="1"/>
  <c r="W4" i="25"/>
  <c r="E3" i="19"/>
  <c r="Q3" i="19" s="1"/>
  <c r="Q4" i="19"/>
  <c r="H3" i="24"/>
  <c r="M3" i="24" s="1"/>
  <c r="M4" i="24"/>
  <c r="J4" i="22"/>
  <c r="E3" i="22"/>
  <c r="J3" i="22" s="1"/>
  <c r="I49" i="41"/>
  <c r="J49" i="41" s="1"/>
  <c r="C4" i="50" s="1"/>
  <c r="C11" i="50" l="1"/>
  <c r="E4" i="50"/>
  <c r="E11" i="50" s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<sst xmlns="http://schemas.openxmlformats.org/spreadsheetml/2006/main" count="4588" uniqueCount="825">
  <si>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</si>
  <si>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</si>
  <si>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</si>
  <si>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</si>
  <si>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</si>
  <si>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</si>
  <si>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</si>
  <si>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</si>
  <si>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</si>
  <si>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</si>
  <si>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</si>
  <si>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</si>
  <si>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</si>
  <si>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</si>
  <si>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</si>
  <si>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</si>
  <si>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</si>
  <si>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</si>
  <si>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</si>
  <si>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</si>
  <si>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</si>
  <si>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</si>
  <si>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</si>
  <si>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</si>
  <si>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</si>
  <si>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</si>
  <si>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</si>
  <si>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</si>
  <si>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</si>
  <si>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</si>
  <si>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</si>
  <si>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</si>
  <si>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</si>
  <si>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</si>
  <si>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</si>
  <si>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</si>
  <si>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</si>
  <si>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</si>
  <si>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</si>
  <si>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</si>
  <si>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</si>
  <si>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</si>
  <si>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</si>
  <si>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</si>
  <si>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</si>
  <si>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</si>
  <si>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</si>
  <si>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</si>
  <si>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</si>
  <si>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</si>
  <si>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</si>
  <si>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</si>
  <si>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</si>
  <si>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</si>
  <si>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</si>
  <si>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</si>
  <si>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</si>
  <si>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</si>
  <si>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</si>
  <si>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</si>
  <si>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</si>
  <si>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</si>
  <si>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</si>
  <si>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</si>
  <si>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</si>
  <si>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</si>
  <si>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</si>
  <si>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</si>
  <si>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</si>
  <si>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</si>
  <si>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</si>
  <si>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</si>
  <si>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</si>
  <si>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</si>
  <si>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</si>
  <si>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</si>
  <si>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</si>
  <si>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</si>
  <si>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</si>
  <si>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</si>
  <si>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</si>
  <si>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</si>
  <si>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</si>
  <si>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</si>
  <si>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</si>
  <si>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</si>
  <si>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</si>
  <si>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</si>
  <si>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</si>
  <si>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</si>
  <si>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</si>
  <si>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</si>
  <si>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</si>
  <si>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</si>
  <si>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</si>
  <si>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</si>
  <si>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</si>
  <si>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</si>
  <si>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</si>
  <si>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</si>
  <si>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</si>
  <si>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</si>
  <si>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</si>
  <si>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</si>
  <si>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</si>
  <si>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</si>
  <si>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</si>
  <si>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</si>
  <si>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</si>
  <si>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</si>
  <si>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</si>
  <si>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</si>
  <si>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</si>
  <si>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</si>
  <si>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</si>
  <si>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</si>
  <si>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</si>
  <si>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</si>
  <si>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</si>
  <si>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</si>
  <si>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</si>
  <si>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</si>
  <si>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</si>
  <si>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</si>
  <si>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</si>
  <si>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</si>
  <si>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</si>
  <si>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</si>
  <si>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</si>
  <si>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</si>
  <si>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</si>
  <si>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</si>
  <si>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</si>
  <si>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</si>
  <si>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</si>
  <si>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</si>
  <si>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</si>
  <si>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</si>
  <si>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</si>
  <si>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</si>
  <si>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</si>
  <si>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</si>
  <si>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</si>
  <si>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</si>
  <si>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</si>
  <si>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</si>
  <si>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</si>
  <si>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</si>
  <si>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</si>
  <si>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</si>
  <si>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</si>
  <si>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</si>
  <si>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</si>
  <si>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</si>
  <si>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</si>
  <si>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</si>
  <si>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</si>
  <si>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</si>
  <si>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</si>
  <si>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</si>
  <si>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</si>
  <si>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</si>
  <si>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</si>
  <si>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</si>
  <si>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</si>
  <si>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</si>
  <si>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</si>
  <si>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</si>
  <si>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</si>
  <si>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</si>
  <si>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</si>
  <si>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</si>
  <si>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</si>
  <si>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</si>
  <si>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</si>
  <si>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</si>
  <si>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</si>
  <si>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</si>
  <si>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</si>
  <si>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</si>
  <si>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</si>
  <si>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</si>
  <si>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</si>
  <si>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</si>
  <si>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</si>
  <si>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</si>
  <si>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</si>
  <si>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</si>
  <si>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</si>
  <si>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</si>
  <si>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</si>
  <si>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</si>
  <si>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</si>
  <si>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</si>
  <si>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</si>
  <si>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</si>
  <si>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</si>
  <si>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</si>
  <si>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</si>
  <si>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</si>
  <si>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</si>
  <si>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</si>
  <si>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</si>
  <si>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</si>
  <si>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</si>
  <si>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</si>
  <si>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</si>
  <si>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</si>
  <si>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</si>
  <si>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</si>
  <si>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</si>
  <si>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</si>
  <si>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</si>
  <si>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</si>
  <si>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</si>
  <si>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</si>
  <si>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</si>
  <si>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</si>
  <si>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</si>
  <si>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</si>
  <si>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</si>
  <si>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</si>
  <si>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</si>
  <si>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</si>
  <si>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</si>
  <si>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</si>
  <si>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</si>
  <si>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</si>
  <si>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</si>
  <si>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</si>
  <si>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</si>
  <si>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</si>
  <si>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</si>
  <si>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</si>
  <si>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</si>
  <si>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</si>
  <si>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</si>
  <si>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</si>
  <si>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</si>
  <si>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</si>
  <si>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</si>
  <si>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</si>
  <si>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</si>
  <si>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</si>
  <si>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</si>
  <si>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</si>
  <si>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</si>
  <si>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</si>
  <si>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</si>
  <si>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</si>
  <si>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</si>
  <si>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</si>
  <si>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</si>
  <si>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</si>
  <si>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</si>
  <si>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</si>
  <si>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</si>
  <si>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</si>
  <si>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</si>
  <si>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</si>
  <si>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</si>
  <si>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</si>
  <si>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</si>
  <si>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</si>
  <si>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</si>
  <si>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</si>
  <si>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</si>
  <si>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</si>
  <si>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</si>
  <si>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</si>
  <si>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</si>
  <si>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</si>
  <si>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</si>
  <si>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</si>
  <si>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</si>
  <si>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</si>
  <si>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</si>
  <si>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</si>
  <si>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</si>
  <si>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</si>
  <si>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</si>
  <si>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</si>
  <si>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</si>
  <si>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</si>
  <si>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</si>
  <si>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</si>
  <si>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</si>
  <si>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</si>
  <si>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</si>
  <si>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</si>
  <si>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</si>
  <si>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</si>
  <si>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</si>
  <si>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</si>
  <si>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</si>
  <si>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</si>
  <si>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</si>
  <si>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</si>
  <si>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</si>
  <si>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</si>
  <si>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</si>
  <si>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</si>
  <si>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</si>
  <si>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</si>
  <si>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</si>
  <si>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</si>
  <si>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</si>
  <si>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</si>
  <si>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</si>
  <si>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</si>
  <si>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</si>
  <si>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</si>
  <si>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</si>
  <si>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</si>
  <si>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</si>
  <si>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</si>
  <si>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</si>
  <si>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</si>
  <si>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</si>
  <si>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</si>
  <si>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</si>
  <si>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</si>
  <si>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</si>
  <si>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</si>
  <si>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</si>
  <si>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</si>
  <si>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</si>
  <si>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</si>
  <si>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</si>
  <si>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</si>
  <si>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</si>
  <si>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</si>
  <si>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</si>
  <si>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</si>
  <si>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</si>
  <si>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</si>
  <si>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</si>
  <si>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</si>
  <si>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</si>
  <si>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</si>
  <si>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</si>
  <si>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</si>
  <si>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</si>
  <si>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</si>
  <si>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</si>
  <si>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</si>
  <si>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</si>
  <si>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</si>
  <si>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</si>
  <si>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</si>
  <si>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</si>
  <si>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</si>
  <si>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</si>
  <si>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</si>
  <si>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</si>
  <si>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</si>
  <si>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</si>
  <si>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</si>
  <si>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</si>
  <si>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</si>
  <si>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</si>
  <si>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</si>
  <si>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</si>
  <si>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</si>
  <si>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</si>
  <si>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</si>
  <si>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</si>
  <si>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</si>
  <si>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</si>
  <si>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</si>
  <si>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</si>
  <si>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</si>
  <si>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</si>
  <si>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</si>
  <si>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</si>
  <si>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</si>
  <si>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</si>
  <si>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</si>
  <si>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</si>
  <si>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</si>
  <si>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</si>
  <si>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</si>
  <si>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</si>
  <si>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</si>
  <si>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</si>
  <si>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</si>
  <si>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</si>
  <si>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</si>
  <si>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</si>
  <si>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</si>
  <si>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</si>
  <si>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</si>
  <si>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</si>
  <si>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</si>
  <si>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</si>
  <si>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</si>
  <si>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</si>
  <si>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</si>
  <si>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</si>
  <si>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</si>
  <si>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</si>
  <si>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</si>
  <si>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</si>
  <si>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</si>
  <si>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</si>
  <si>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</si>
  <si>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</si>
  <si>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</si>
  <si>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</si>
  <si>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</si>
  <si>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</si>
  <si>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</si>
  <si>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</si>
  <si>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</si>
  <si>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</si>
  <si>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</si>
  <si>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</si>
  <si>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</si>
  <si>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</si>
  <si>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</si>
  <si>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</si>
  <si>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</si>
  <si>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</si>
  <si>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</si>
  <si>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</si>
  <si>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</si>
  <si>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</si>
  <si>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</si>
  <si>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</si>
  <si>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</si>
  <si>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</si>
  <si>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</si>
  <si>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</si>
  <si>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</si>
  <si>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</si>
  <si>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</si>
  <si>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</si>
  <si>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</si>
  <si>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</si>
  <si>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</si>
  <si>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</si>
  <si>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</si>
  <si>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</si>
  <si>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</si>
  <si>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</si>
  <si>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</si>
  <si>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</si>
  <si>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</si>
  <si>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</si>
  <si>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</si>
  <si>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</si>
  <si>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</si>
  <si>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</si>
  <si>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</si>
  <si>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</si>
  <si>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</si>
  <si>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</si>
  <si>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</si>
  <si>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</si>
  <si>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</si>
  <si>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</si>
  <si>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</si>
  <si>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</si>
  <si>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</si>
  <si>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</si>
  <si>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</si>
  <si>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</si>
  <si>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</si>
  <si>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</si>
  <si>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</si>
  <si>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</si>
  <si>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</si>
  <si>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</si>
  <si>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</si>
  <si>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</si>
  <si>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</si>
  <si>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</si>
  <si>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</si>
  <si>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</si>
  <si>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</si>
  <si>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</si>
  <si>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</si>
  <si>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</si>
  <si>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</si>
  <si>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</si>
  <si>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</si>
  <si>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</si>
  <si>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</si>
  <si>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</si>
  <si>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</si>
  <si>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</si>
  <si>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</si>
  <si>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</si>
  <si>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</si>
  <si>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</si>
  <si>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</si>
  <si>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</si>
  <si>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</si>
  <si>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</si>
  <si>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</si>
  <si>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</si>
  <si>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</si>
  <si>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</si>
  <si>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</si>
  <si>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</si>
  <si>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</si>
  <si>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</si>
  <si>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</si>
  <si>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</si>
  <si>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</si>
  <si>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</si>
  <si>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</si>
  <si>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</si>
  <si>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</si>
  <si>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</si>
  <si>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</si>
  <si>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</si>
  <si>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</si>
  <si>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</si>
  <si>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</si>
  <si>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</si>
  <si>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</si>
  <si>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</si>
  <si>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</si>
  <si>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</si>
  <si>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</si>
  <si>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</si>
  <si>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</si>
  <si>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</si>
  <si>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</si>
  <si>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</si>
  <si>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</si>
  <si>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</si>
  <si>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</si>
  <si>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</si>
  <si>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</si>
  <si>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</si>
  <si>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</si>
  <si>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</si>
  <si>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</si>
  <si>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</si>
  <si>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</si>
  <si>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</si>
  <si>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</si>
  <si>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</si>
  <si>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</si>
  <si>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</si>
  <si>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</si>
  <si>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</si>
  <si>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</si>
  <si>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</si>
  <si>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</si>
  <si>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</si>
  <si>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</si>
  <si>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</si>
  <si>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</si>
  <si>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</si>
  <si>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</si>
  <si>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</si>
  <si>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</si>
  <si>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</si>
  <si>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</si>
  <si>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</si>
  <si>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</si>
  <si>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</si>
  <si>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</si>
  <si>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</si>
  <si>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</si>
  <si>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</si>
  <si>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</si>
  <si>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</si>
  <si>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</si>
  <si>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</si>
  <si>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</si>
  <si>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信息化项目</t>
    <phoneticPr fontId="1" type="noConversion"/>
  </si>
  <si>
    <t>2021年闵行教育信息化项目预算申报汇总明细（镇管项目）</t>
  </si>
  <si>
    <t>项目内容</t>
  </si>
  <si>
    <t>项目明细</t>
  </si>
  <si>
    <t>规格型号或数量单位</t>
  </si>
  <si>
    <t>数量</t>
  </si>
  <si>
    <t>单价</t>
  </si>
  <si>
    <t>金额</t>
  </si>
  <si>
    <t>项</t>
  </si>
  <si>
    <t>闵行区七宝中心幼儿园</t>
  </si>
  <si>
    <t>闵行区七宝中心幼儿园校园网络改造</t>
  </si>
  <si>
    <t>七宝小计</t>
  </si>
  <si>
    <t>2021年镇管单位教育费附加经费预算（学前科）</t>
  </si>
  <si>
    <t>学校</t>
  </si>
  <si>
    <t>特色课程建设</t>
  </si>
  <si>
    <t>幼儿成长</t>
  </si>
  <si>
    <t>幼儿园特色课程建设</t>
  </si>
  <si>
    <t>100000</t>
  </si>
  <si>
    <t>全国足球特色幼儿园</t>
  </si>
  <si>
    <t>50000</t>
  </si>
  <si>
    <t>民办幼儿园园本课程建设</t>
  </si>
  <si>
    <t>优质幼儿园创建</t>
  </si>
  <si>
    <t>幼儿传统武术普及课程</t>
  </si>
  <si>
    <t>授课费、武术表演编排、交流、
交流舞美、摄影、摄像、活动宣传单</t>
  </si>
  <si>
    <t>上海市闵行区星辰幼儿园</t>
  </si>
  <si>
    <t>思来氏</t>
  </si>
  <si>
    <t>思来氏评价</t>
  </si>
  <si>
    <t>闵行区航华第二幼儿园</t>
  </si>
  <si>
    <t>玩美育人</t>
  </si>
  <si>
    <t>完美课程建设</t>
  </si>
  <si>
    <t>上海市闵行区春欣幼儿园</t>
  </si>
  <si>
    <t>阅读课程的完善以及推进</t>
  </si>
  <si>
    <t>专家指导、课程环境丰富、
阅读材料购买、阅读课题推进</t>
  </si>
  <si>
    <t>七宝明强幼儿园委托管理费</t>
  </si>
  <si>
    <t>委托管理费</t>
  </si>
  <si>
    <t>闵行区七宝镇教育委员会</t>
  </si>
  <si>
    <t>幼儿艺术素养课程</t>
  </si>
  <si>
    <t>课程费</t>
  </si>
  <si>
    <t>上海闵行区维多利亚幼儿园（民办）</t>
  </si>
  <si>
    <t>上海市闵行区启英幼儿园</t>
  </si>
  <si>
    <t>七宝镇小计</t>
  </si>
  <si>
    <t>2021年教育费附加专项预算（普教一科）</t>
  </si>
  <si>
    <t>预算单位</t>
  </si>
  <si>
    <t>学校少年宫</t>
  </si>
  <si>
    <t>运营管理补贴费</t>
  </si>
  <si>
    <t>区级艺术</t>
  </si>
  <si>
    <t>足球特色建设</t>
  </si>
  <si>
    <t>全国校园足球特色学校项目培育</t>
  </si>
  <si>
    <t>美育特色联盟经费</t>
  </si>
  <si>
    <t>区一级艺术团</t>
  </si>
  <si>
    <t>区级体育</t>
  </si>
  <si>
    <t>2021年篮球进校园项目</t>
  </si>
  <si>
    <t>课程培训费</t>
  </si>
  <si>
    <t>区级科技</t>
  </si>
  <si>
    <t>区级德育</t>
  </si>
  <si>
    <t>传统文化传承与发展</t>
  </si>
  <si>
    <t>无人机创客科技活动项目</t>
  </si>
  <si>
    <t>闵行区七宝镇明强小学</t>
  </si>
  <si>
    <t>培训费、讲师费、材料费</t>
  </si>
  <si>
    <t>闵行区七宝实验小学</t>
  </si>
  <si>
    <t>闵行区黎明小学</t>
  </si>
  <si>
    <t>联盟校活动经费</t>
  </si>
  <si>
    <t>区中小学生书法作品比赛</t>
  </si>
  <si>
    <t>书法创作、交流、展示</t>
  </si>
  <si>
    <t>学生影视教育</t>
  </si>
  <si>
    <t>戏曲传承与发展（越剧）</t>
  </si>
  <si>
    <t>戏曲教学、学生体验、专家指导</t>
  </si>
  <si>
    <t>闵行区七宝明强第二小学</t>
  </si>
  <si>
    <t>戏曲传承与发展</t>
  </si>
  <si>
    <t>教学课时费、专家指导费、学生活动与实践等</t>
  </si>
  <si>
    <t>青少年科技创新素养培育</t>
  </si>
  <si>
    <t>闵行区航华第二小学</t>
  </si>
  <si>
    <t>戏剧传承与发展（越剧）</t>
  </si>
  <si>
    <t>闵行区振兴小学</t>
  </si>
  <si>
    <t>七宝实验中学</t>
  </si>
  <si>
    <t>闵行区七宝实验中学</t>
  </si>
  <si>
    <t>闵行区七宝第二中学</t>
  </si>
  <si>
    <t>精英训练营基地建设</t>
  </si>
  <si>
    <t>口袋音乐教学</t>
  </si>
  <si>
    <t>专家指导、乐器耗材等</t>
  </si>
  <si>
    <t>闵行区七宝三中</t>
  </si>
  <si>
    <t>社团活动费、材料费、专家指导费</t>
  </si>
  <si>
    <t>区射击运动展示交流</t>
  </si>
  <si>
    <t>赛事组织、专家指导、学生用品</t>
  </si>
  <si>
    <t>文来初中</t>
  </si>
  <si>
    <t>区中小学生“红十字急救”比赛</t>
  </si>
  <si>
    <t>生态环保主题研学活动</t>
  </si>
  <si>
    <t>戏曲进校园活动</t>
  </si>
  <si>
    <t>各类体育活动费</t>
  </si>
  <si>
    <t>2021年镇级教育费附加专项预算（普教二科）</t>
  </si>
  <si>
    <t>初中强校工程</t>
  </si>
  <si>
    <t>校园空间育人提升、教师培训、课程建设</t>
  </si>
  <si>
    <t>闵行区第三轮新优质学校创建</t>
  </si>
  <si>
    <t>课程建设、教师培训、特色课程</t>
  </si>
  <si>
    <t>学区化集团化建设</t>
  </si>
  <si>
    <t>初中、小学、幼儿园</t>
  </si>
  <si>
    <t>建设费</t>
  </si>
  <si>
    <t>2021年镇管单位教育费附加预算（考试中心）</t>
  </si>
  <si>
    <t>学段</t>
  </si>
  <si>
    <t>义务</t>
  </si>
  <si>
    <t>标准化考场重大考试支持服务费</t>
  </si>
  <si>
    <t xml:space="preserve">标准化考场重大考试支持服务费 </t>
  </si>
  <si>
    <t>巡考、信号屏蔽、考生身份验证系统日常维护及考试期间的技术支持及服务费</t>
  </si>
  <si>
    <t>标准化考场网上视频巡查系统（2021运维）</t>
  </si>
  <si>
    <t>七宝第二中学</t>
  </si>
  <si>
    <t>七宝第三中学</t>
  </si>
  <si>
    <t>2021年镇管单位教育费附加预算（教育学院）</t>
  </si>
  <si>
    <t>镇级金额</t>
  </si>
  <si>
    <t>七宝中心幼儿园</t>
  </si>
  <si>
    <t>非义务</t>
  </si>
  <si>
    <t>校园长培训基地工作经费</t>
  </si>
  <si>
    <t>骨干教师培养基地</t>
  </si>
  <si>
    <t>启音幼儿园(民办）</t>
  </si>
  <si>
    <t>区班主任工作室</t>
  </si>
  <si>
    <t>区德育实践研究基地</t>
  </si>
  <si>
    <t>区家庭健康教育分中心</t>
  </si>
  <si>
    <t>文来中学(民办）</t>
  </si>
  <si>
    <t>名师工作室</t>
  </si>
  <si>
    <t>文来中学（民办）</t>
  </si>
  <si>
    <t>有协议</t>
    <phoneticPr fontId="1" type="noConversion"/>
  </si>
  <si>
    <t>2021.9-2026.8</t>
    <phoneticPr fontId="1" type="noConversion"/>
  </si>
  <si>
    <t>5年</t>
    <phoneticPr fontId="1" type="noConversion"/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</si>
  <si>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</si>
  <si>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</si>
  <si>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</si>
  <si>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</si>
  <si>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</si>
  <si>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</si>
  <si>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</si>
  <si>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㎡</t>
  </si>
  <si>
    <t>建安费合计</t>
  </si>
  <si>
    <t>合计</t>
    <phoneticPr fontId="2" type="noConversion"/>
  </si>
  <si>
    <t>铲除面层及垃圾外运</t>
  </si>
  <si>
    <t>2021年七宝镇校舍维修项目预算细化表</t>
    <phoneticPr fontId="2" type="noConversion"/>
  </si>
  <si>
    <t>木紫藤架更新</t>
  </si>
  <si>
    <t>七宝二中（北校区）</t>
  </si>
  <si>
    <t>场地</t>
  </si>
  <si>
    <t>面层脱落较多、面层薄。基层为水泥</t>
    <phoneticPr fontId="1" type="noConversion"/>
  </si>
  <si>
    <t>校园污水道维修</t>
  </si>
  <si>
    <t>总园大楼</t>
  </si>
  <si>
    <t>照明插座线路改造</t>
  </si>
  <si>
    <t>教室地板</t>
  </si>
  <si>
    <t>厨房</t>
  </si>
  <si>
    <t>整体改造</t>
  </si>
  <si>
    <t>围墙</t>
  </si>
  <si>
    <t>m</t>
  </si>
  <si>
    <t>篮球场</t>
  </si>
  <si>
    <t>校园沥青路面维修</t>
  </si>
  <si>
    <t>课程设计、专家指导、学生活动与实践</t>
  </si>
  <si>
    <t>车模教学课时费、专家指导费、耗材、社团活动等</t>
  </si>
  <si>
    <t>国学教育社团建设、学生用品、专家指导</t>
  </si>
  <si>
    <t>赛事组织、师生培训、专家指导、赛事物料、奖状奖杯、总结表彰等</t>
  </si>
  <si>
    <t>学生活动策划与组织、研学课程设计、物料及学生用品、专家指导等</t>
  </si>
  <si>
    <t>区戏曲展演策划与组织、专家指导、舞台道具、材料制作、学生用品等</t>
  </si>
  <si>
    <t>羽毛球，乒乓球竞赛活动</t>
  </si>
  <si>
    <t>中华传统体育项目（武术）</t>
  </si>
  <si>
    <t>授课费、社团培育、专家指导、学生活动开展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</si>
  <si>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</si>
  <si>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</si>
  <si>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</si>
  <si>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</si>
  <si>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</si>
  <si>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</si>
  <si>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</si>
  <si>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</si>
  <si>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</si>
  <si>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小学</t>
  </si>
  <si>
    <t>中学</t>
  </si>
  <si>
    <t>局部修缮</t>
  </si>
  <si>
    <t>幼儿园</t>
  </si>
  <si>
    <t>闵行区春欣幼儿园</t>
  </si>
  <si>
    <t>胡冬妮17701822702</t>
  </si>
  <si>
    <t>沪松公路565弄26号</t>
  </si>
  <si>
    <t>实验小学(静安新城校区）</t>
  </si>
  <si>
    <t>崔炎18721327758</t>
  </si>
  <si>
    <t>漕宝路1467弄4区64号</t>
  </si>
  <si>
    <t>张卫忠13651839612</t>
  </si>
  <si>
    <t>宝南路88号</t>
  </si>
  <si>
    <t>联明路180号</t>
  </si>
  <si>
    <t>闵行区航华第二幼儿园（分园）</t>
  </si>
  <si>
    <t>顾17321303588</t>
  </si>
  <si>
    <t>航华一村71号</t>
  </si>
  <si>
    <t>上海市闵行区七宝二中（北校区）</t>
  </si>
  <si>
    <t>航新路75号</t>
  </si>
  <si>
    <t>合   计</t>
  </si>
  <si>
    <t>9.5折下达</t>
    <phoneticPr fontId="1" type="noConversion"/>
  </si>
  <si>
    <t>踏勘意见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</si>
  <si>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</si>
  <si>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</si>
  <si>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室外</t>
    <phoneticPr fontId="1" type="noConversion"/>
  </si>
  <si>
    <t>m</t>
    <phoneticPr fontId="1" type="noConversion"/>
  </si>
  <si>
    <t>场地检测费</t>
    <phoneticPr fontId="1" type="noConversion"/>
  </si>
  <si>
    <t>项</t>
    <phoneticPr fontId="1" type="noConversion"/>
  </si>
  <si>
    <t>M</t>
    <phoneticPr fontId="1" type="noConversion"/>
  </si>
  <si>
    <t>总计</t>
    <phoneticPr fontId="1" type="noConversion"/>
  </si>
  <si>
    <t>合计</t>
    <phoneticPr fontId="1" type="noConversion"/>
  </si>
  <si>
    <t>黎明小学</t>
    <phoneticPr fontId="1" type="noConversion"/>
  </si>
  <si>
    <t>联明路180号</t>
    <phoneticPr fontId="1" type="noConversion"/>
  </si>
  <si>
    <t>㎡</t>
    <phoneticPr fontId="1" type="noConversion"/>
  </si>
  <si>
    <t>防腐木紫藤架05年建，开裂、倾斜</t>
    <phoneticPr fontId="1" type="noConversion"/>
  </si>
  <si>
    <t>13厚塑胶跑道场地</t>
    <phoneticPr fontId="1" type="noConversion"/>
  </si>
  <si>
    <t>03年建，场地较硬无弹性</t>
    <phoneticPr fontId="1" type="noConversion"/>
  </si>
  <si>
    <t>大操场人工草坪（草高5cm）</t>
    <phoneticPr fontId="1" type="noConversion"/>
  </si>
  <si>
    <t>面层磨光、石英砂脱落</t>
    <phoneticPr fontId="1" type="noConversion"/>
  </si>
  <si>
    <t>航新路75号</t>
    <phoneticPr fontId="1" type="noConversion"/>
  </si>
  <si>
    <t>半圆活动区铺13厚塑胶（含基础）</t>
    <phoneticPr fontId="1" type="noConversion"/>
  </si>
  <si>
    <t>部分水泥路面开裂、高差，部分是沥青</t>
    <phoneticPr fontId="1" type="noConversion"/>
  </si>
  <si>
    <t>13厚跑道及半圆活动区</t>
    <phoneticPr fontId="1" type="noConversion"/>
  </si>
  <si>
    <t>校园污水管道维修</t>
    <phoneticPr fontId="1" type="noConversion"/>
  </si>
  <si>
    <t>污水管道溢流</t>
    <phoneticPr fontId="1" type="noConversion"/>
  </si>
  <si>
    <t>航华二村61号</t>
    <phoneticPr fontId="1" type="noConversion"/>
  </si>
  <si>
    <t>照明及插座线路跳闸、短路；空调线路已单独改造</t>
    <phoneticPr fontId="1" type="noConversion"/>
  </si>
  <si>
    <t>内墙面粉刷</t>
    <phoneticPr fontId="1" type="noConversion"/>
  </si>
  <si>
    <t>涂料脱落，原基层未铲，走廊涂料霉黑</t>
    <phoneticPr fontId="1" type="noConversion"/>
  </si>
  <si>
    <t>复合地板松动、开裂严重</t>
    <phoneticPr fontId="1" type="noConversion"/>
  </si>
  <si>
    <t>漕宝路1467弄10区7号</t>
    <phoneticPr fontId="1" type="noConversion"/>
  </si>
  <si>
    <t>瓷砖开裂、地砖破损、局部彩钢搭接处漏水</t>
    <phoneticPr fontId="1" type="noConversion"/>
  </si>
  <si>
    <t>改造</t>
    <phoneticPr fontId="1" type="noConversion"/>
  </si>
  <si>
    <t>围墙边大树，引起围墙开裂、倾斜</t>
    <phoneticPr fontId="1" type="noConversion"/>
  </si>
  <si>
    <t>航南路350号</t>
    <phoneticPr fontId="1" type="noConversion"/>
  </si>
  <si>
    <t>8MM硅PU篮球场地</t>
    <phoneticPr fontId="1" type="noConversion"/>
  </si>
  <si>
    <t>10年开办，外墙（有保温层），局部有细缝、5层顶檐口板有细缝</t>
    <phoneticPr fontId="1" type="noConversion"/>
  </si>
  <si>
    <t>12年做，尚可</t>
    <phoneticPr fontId="1" type="noConversion"/>
  </si>
  <si>
    <t>航华中学</t>
    <phoneticPr fontId="1" type="noConversion"/>
  </si>
  <si>
    <t>航北路328号</t>
    <phoneticPr fontId="1" type="noConversion"/>
  </si>
  <si>
    <t>污水管道（瓦筒）、破损，引起地面下沉、高低不平</t>
    <phoneticPr fontId="1" type="noConversion"/>
  </si>
  <si>
    <t>污水管道</t>
    <phoneticPr fontId="1" type="noConversion"/>
  </si>
  <si>
    <t>食堂</t>
    <phoneticPr fontId="1" type="noConversion"/>
  </si>
  <si>
    <t>食堂维修改造</t>
    <phoneticPr fontId="1" type="noConversion"/>
  </si>
  <si>
    <t>瓷砖开裂、地砖破损、线路跳闸短路</t>
    <phoneticPr fontId="1" type="noConversion"/>
  </si>
  <si>
    <t>局部修缮</t>
    <phoneticPr fontId="2" type="noConversion"/>
  </si>
  <si>
    <t>沈臣/13795409685</t>
    <phoneticPr fontId="2" type="noConversion"/>
  </si>
  <si>
    <t>幼儿园</t>
    <phoneticPr fontId="2" type="noConversion"/>
  </si>
  <si>
    <t>上海市闵行区春欣幼儿园</t>
    <phoneticPr fontId="2" type="noConversion"/>
  </si>
  <si>
    <t>沪松公路565弄26号</t>
    <phoneticPr fontId="2" type="noConversion"/>
  </si>
  <si>
    <t>宋黎明/13564821526</t>
    <phoneticPr fontId="2" type="noConversion"/>
  </si>
  <si>
    <t>中学</t>
    <phoneticPr fontId="2" type="noConversion"/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</si>
  <si>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</si>
  <si>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</si>
  <si>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</si>
  <si>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</si>
  <si>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</si>
  <si>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</si>
  <si>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</si>
  <si>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</si>
  <si>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</si>
  <si>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</si>
  <si>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培训专项</t>
  </si>
  <si>
    <t>七宝镇：</t>
    <phoneticPr fontId="2" type="noConversion"/>
  </si>
  <si>
    <t>二次分配合计</t>
    <phoneticPr fontId="1" type="noConversion"/>
  </si>
  <si>
    <t>标准化考场服务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</si>
</sst>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黑体"/>
      <family val="3"/>
      <charset val="134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922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2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4" fillId="0" borderId="0"/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97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379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7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8" xfId="0" applyNumberFormat="1" applyFont="1" applyFill="1" applyBorder="1" applyAlignment="1" applyProtection="1">
      <alignment vertical="center"/>
      <protection locked="0"/>
    </xf>
    <xf numFmtId="182" fontId="15" fillId="5" borderId="8" xfId="0" applyFont="1" applyFill="1" applyBorder="1" applyAlignment="1" applyProtection="1">
      <alignment wrapText="1"/>
      <protection locked="0"/>
    </xf>
    <xf numFmtId="178" fontId="15" fillId="5" borderId="8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8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7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8" xfId="0" applyNumberFormat="1" applyFont="1" applyFill="1" applyBorder="1" applyAlignment="1" applyProtection="1">
      <alignment vertical="center"/>
      <protection locked="0"/>
    </xf>
    <xf numFmtId="182" fontId="2" fillId="5" borderId="8" xfId="0" applyFont="1" applyFill="1" applyBorder="1" applyAlignment="1" applyProtection="1">
      <alignment wrapText="1"/>
      <protection locked="0"/>
    </xf>
    <xf numFmtId="178" fontId="2" fillId="5" borderId="8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8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54" fillId="0" borderId="0" xfId="0" applyNumberFormat="1" applyFont="1">
      <alignment vertical="center"/>
    </xf>
    <xf numFmtId="0" fontId="54" fillId="0" borderId="1" xfId="19" applyNumberFormat="1" applyFont="1" applyFill="1" applyBorder="1" applyAlignment="1">
      <alignment horizontal="center" vertical="center"/>
    </xf>
    <xf numFmtId="0" fontId="95" fillId="0" borderId="6" xfId="920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202" applyNumberFormat="1" applyFont="1" applyFill="1" applyBorder="1" applyAlignment="1" applyProtection="1">
      <alignment horizontal="center" vertical="center" wrapText="1"/>
      <protection locked="0"/>
    </xf>
    <xf numFmtId="0" fontId="100" fillId="0" borderId="1" xfId="9202" applyNumberFormat="1" applyFont="1" applyFill="1" applyBorder="1" applyAlignment="1">
      <alignment horizontal="center" vertical="center" wrapText="1"/>
    </xf>
    <xf numFmtId="0" fontId="54" fillId="3" borderId="1" xfId="19" applyNumberFormat="1" applyFont="1" applyFill="1" applyBorder="1" applyAlignment="1">
      <alignment horizontal="center" vertical="center"/>
    </xf>
    <xf numFmtId="0" fontId="2" fillId="3" borderId="1" xfId="920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6" applyNumberFormat="1" applyFont="1" applyFill="1" applyBorder="1" applyAlignment="1" applyProtection="1">
      <alignment horizontal="center" vertical="center" wrapText="1"/>
    </xf>
    <xf numFmtId="0" fontId="95" fillId="3" borderId="6" xfId="9202" applyNumberFormat="1" applyFont="1" applyFill="1" applyBorder="1" applyAlignment="1" applyProtection="1">
      <alignment horizontal="center" vertical="center" wrapText="1"/>
      <protection locked="0"/>
    </xf>
    <xf numFmtId="0" fontId="100" fillId="3" borderId="1" xfId="9202" applyNumberFormat="1" applyFont="1" applyFill="1" applyBorder="1" applyAlignment="1">
      <alignment horizontal="center" vertical="center" wrapText="1"/>
    </xf>
    <xf numFmtId="0" fontId="2" fillId="0" borderId="1" xfId="16" applyNumberFormat="1" applyFont="1" applyFill="1" applyBorder="1" applyAlignment="1" applyProtection="1">
      <alignment horizontal="center" vertical="center" wrapText="1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91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>
      <alignment vertical="center" wrapText="1"/>
    </xf>
    <xf numFmtId="0" fontId="89" fillId="0" borderId="1" xfId="20" applyNumberFormat="1" applyFont="1" applyFill="1" applyBorder="1" applyAlignment="1">
      <alignment horizontal="center" vertical="center"/>
    </xf>
    <xf numFmtId="0" fontId="89" fillId="0" borderId="1" xfId="20" applyNumberFormat="1" applyFont="1" applyFill="1" applyBorder="1" applyAlignment="1">
      <alignment horizontal="right" vertical="center"/>
    </xf>
    <xf numFmtId="0" fontId="54" fillId="3" borderId="1" xfId="20" applyNumberFormat="1" applyFont="1" applyFill="1" applyBorder="1" applyAlignment="1">
      <alignment vertical="center"/>
    </xf>
    <xf numFmtId="0" fontId="89" fillId="3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vertical="center"/>
    </xf>
    <xf numFmtId="0" fontId="89" fillId="6" borderId="1" xfId="20" applyNumberFormat="1" applyFont="1" applyFill="1" applyBorder="1" applyAlignment="1">
      <alignment vertical="center" wrapText="1"/>
    </xf>
    <xf numFmtId="0" fontId="89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horizontal="right" vertical="center"/>
    </xf>
    <xf numFmtId="0" fontId="91" fillId="3" borderId="1" xfId="20" applyNumberFormat="1" applyFont="1" applyFill="1" applyBorder="1">
      <alignment vertical="center"/>
    </xf>
    <xf numFmtId="0" fontId="91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 applyProtection="1">
      <alignment vertical="center" wrapText="1"/>
    </xf>
    <xf numFmtId="0" fontId="89" fillId="0" borderId="1" xfId="20" applyNumberFormat="1" applyFont="1" applyFill="1" applyBorder="1" applyAlignment="1" applyProtection="1">
      <alignment vertical="center"/>
    </xf>
    <xf numFmtId="0" fontId="89" fillId="0" borderId="1" xfId="20" applyNumberFormat="1" applyFont="1" applyFill="1" applyBorder="1" applyAlignment="1" applyProtection="1">
      <alignment horizontal="center" vertical="center"/>
    </xf>
    <xf numFmtId="0" fontId="89" fillId="0" borderId="1" xfId="20" applyNumberFormat="1" applyFont="1" applyFill="1" applyBorder="1" applyAlignment="1" applyProtection="1">
      <alignment horizontal="right" vertical="center"/>
    </xf>
    <xf numFmtId="0" fontId="89" fillId="6" borderId="1" xfId="20" applyNumberFormat="1" applyFont="1" applyFill="1" applyBorder="1" applyAlignment="1" applyProtection="1">
      <alignment horizontal="center" vertical="center"/>
    </xf>
    <xf numFmtId="0" fontId="89" fillId="6" borderId="1" xfId="20" applyNumberFormat="1" applyFont="1" applyFill="1" applyBorder="1" applyAlignment="1" applyProtection="1">
      <alignment horizontal="right" vertical="center"/>
    </xf>
    <xf numFmtId="0" fontId="89" fillId="6" borderId="1" xfId="20" applyNumberFormat="1" applyFont="1" applyFill="1" applyBorder="1" applyAlignment="1" applyProtection="1">
      <alignment vertical="center"/>
    </xf>
    <xf numFmtId="0" fontId="20" fillId="0" borderId="0" xfId="9206" applyNumberFormat="1">
      <alignment vertical="center"/>
    </xf>
    <xf numFmtId="0" fontId="93" fillId="67" borderId="30" xfId="9206" applyNumberFormat="1" applyFont="1" applyFill="1" applyBorder="1" applyAlignment="1">
      <alignment horizontal="center" vertical="center"/>
    </xf>
    <xf numFmtId="0" fontId="93" fillId="0" borderId="0" xfId="9206" applyNumberFormat="1" applyFont="1" applyFill="1" applyBorder="1" applyAlignment="1">
      <alignment horizontal="center" vertical="center"/>
    </xf>
    <xf numFmtId="0" fontId="93" fillId="6" borderId="30" xfId="9206" applyNumberFormat="1" applyFont="1" applyFill="1" applyBorder="1" applyAlignment="1">
      <alignment horizontal="center" vertical="center"/>
    </xf>
    <xf numFmtId="0" fontId="93" fillId="6" borderId="30" xfId="9206" applyNumberFormat="1" applyFont="1" applyFill="1" applyBorder="1" applyAlignment="1">
      <alignment horizontal="left" vertical="center"/>
    </xf>
    <xf numFmtId="0" fontId="93" fillId="6" borderId="30" xfId="9206" applyNumberFormat="1" applyFont="1" applyFill="1" applyBorder="1" applyAlignment="1">
      <alignment horizontal="left" vertical="center" wrapText="1"/>
    </xf>
    <xf numFmtId="0" fontId="93" fillId="4" borderId="0" xfId="9206" applyNumberFormat="1" applyFont="1" applyFill="1" applyBorder="1" applyAlignment="1">
      <alignment horizontal="center" vertical="center"/>
    </xf>
    <xf numFmtId="0" fontId="93" fillId="0" borderId="30" xfId="9206" applyNumberFormat="1" applyFont="1" applyFill="1" applyBorder="1" applyAlignment="1">
      <alignment horizontal="center" vertical="center"/>
    </xf>
    <xf numFmtId="0" fontId="93" fillId="4" borderId="30" xfId="9206" applyNumberFormat="1" applyFont="1" applyFill="1" applyBorder="1" applyAlignment="1">
      <alignment horizontal="left" vertical="center"/>
    </xf>
    <xf numFmtId="0" fontId="93" fillId="4" borderId="30" xfId="9206" applyNumberFormat="1" applyFont="1" applyFill="1" applyBorder="1" applyAlignment="1">
      <alignment horizontal="center" vertical="center"/>
    </xf>
    <xf numFmtId="0" fontId="93" fillId="4" borderId="30" xfId="9206" applyNumberFormat="1" applyFont="1" applyFill="1" applyBorder="1" applyAlignment="1">
      <alignment horizontal="left" vertical="center" wrapText="1"/>
    </xf>
    <xf numFmtId="0" fontId="93" fillId="4" borderId="30" xfId="9211" applyNumberFormat="1" applyFont="1" applyFill="1" applyBorder="1" applyAlignment="1">
      <alignment horizontal="left" vertical="center" wrapText="1"/>
    </xf>
    <xf numFmtId="0" fontId="93" fillId="67" borderId="30" xfId="9206" applyNumberFormat="1" applyFont="1" applyFill="1" applyBorder="1" applyAlignment="1">
      <alignment horizontal="left" vertical="center" wrapText="1"/>
    </xf>
    <xf numFmtId="0" fontId="93" fillId="4" borderId="30" xfId="9211" applyNumberFormat="1" applyFont="1" applyFill="1" applyBorder="1" applyAlignment="1">
      <alignment horizontal="left" vertical="center"/>
    </xf>
    <xf numFmtId="0" fontId="93" fillId="4" borderId="30" xfId="9211" applyNumberFormat="1" applyFont="1" applyFill="1" applyBorder="1" applyAlignment="1">
      <alignment horizontal="center" vertical="center"/>
    </xf>
    <xf numFmtId="0" fontId="84" fillId="0" borderId="0" xfId="0" applyNumberFormat="1" applyFont="1">
      <alignment vertical="center"/>
    </xf>
    <xf numFmtId="0" fontId="88" fillId="3" borderId="32" xfId="9203" applyNumberFormat="1" applyFont="1" applyFill="1" applyBorder="1" applyAlignment="1">
      <alignment horizontal="center" vertical="center" shrinkToFit="1"/>
    </xf>
    <xf numFmtId="0" fontId="89" fillId="6" borderId="32" xfId="9203" applyNumberFormat="1" applyFont="1" applyFill="1" applyBorder="1" applyAlignment="1">
      <alignment horizontal="center" vertical="center"/>
    </xf>
    <xf numFmtId="0" fontId="89" fillId="6" borderId="32" xfId="9203" applyNumberFormat="1" applyFont="1" applyFill="1" applyBorder="1" applyAlignment="1">
      <alignment horizontal="left" vertical="center" wrapText="1"/>
    </xf>
    <xf numFmtId="0" fontId="89" fillId="6" borderId="32" xfId="9203" applyNumberFormat="1" applyFont="1" applyFill="1" applyBorder="1" applyAlignment="1">
      <alignment horizontal="right" vertical="center"/>
    </xf>
    <xf numFmtId="0" fontId="89" fillId="6" borderId="32" xfId="9203" applyNumberFormat="1" applyFont="1" applyFill="1" applyBorder="1" applyAlignment="1">
      <alignment horizontal="right"/>
    </xf>
    <xf numFmtId="0" fontId="89" fillId="0" borderId="32" xfId="9203" applyNumberFormat="1" applyFont="1" applyFill="1" applyBorder="1" applyAlignment="1">
      <alignment horizontal="left" vertical="center" wrapText="1"/>
    </xf>
    <xf numFmtId="0" fontId="89" fillId="4" borderId="32" xfId="9203" applyNumberFormat="1" applyFont="1" applyFill="1" applyBorder="1" applyAlignment="1">
      <alignment horizontal="right" vertical="center"/>
    </xf>
    <xf numFmtId="0" fontId="89" fillId="3" borderId="32" xfId="9203" applyNumberFormat="1" applyFont="1" applyFill="1" applyBorder="1" applyAlignment="1">
      <alignment horizontal="center" vertical="center"/>
    </xf>
    <xf numFmtId="0" fontId="89" fillId="3" borderId="32" xfId="9203" applyNumberFormat="1" applyFont="1" applyFill="1" applyBorder="1" applyAlignment="1">
      <alignment horizontal="center" vertical="center" wrapText="1"/>
    </xf>
    <xf numFmtId="0" fontId="89" fillId="3" borderId="32" xfId="9203" applyNumberFormat="1" applyFont="1" applyFill="1" applyBorder="1" applyAlignment="1">
      <alignment horizontal="left" vertical="center" wrapText="1"/>
    </xf>
    <xf numFmtId="0" fontId="89" fillId="3" borderId="32" xfId="9203" applyNumberFormat="1" applyFont="1" applyFill="1" applyBorder="1" applyAlignment="1">
      <alignment horizontal="right" vertical="center"/>
    </xf>
    <xf numFmtId="0" fontId="89" fillId="0" borderId="32" xfId="9203" applyNumberFormat="1" applyFont="1" applyFill="1" applyBorder="1" applyAlignment="1">
      <alignment horizontal="left" vertical="center"/>
    </xf>
    <xf numFmtId="0" fontId="89" fillId="0" borderId="32" xfId="9203" applyNumberFormat="1" applyFont="1" applyFill="1" applyBorder="1" applyAlignment="1">
      <alignment horizontal="center" vertical="center"/>
    </xf>
    <xf numFmtId="0" fontId="89" fillId="6" borderId="32" xfId="9203" applyNumberFormat="1" applyFont="1" applyFill="1" applyBorder="1" applyAlignment="1">
      <alignment horizontal="left" wrapText="1"/>
    </xf>
    <xf numFmtId="0" fontId="89" fillId="3" borderId="32" xfId="9203" applyNumberFormat="1" applyFont="1" applyFill="1" applyBorder="1" applyAlignment="1">
      <alignment horizontal="left" wrapText="1"/>
    </xf>
    <xf numFmtId="0" fontId="89" fillId="6" borderId="32" xfId="16" applyNumberFormat="1" applyFont="1" applyFill="1" applyBorder="1" applyAlignment="1">
      <alignment horizontal="center" vertical="center"/>
    </xf>
    <xf numFmtId="0" fontId="89" fillId="3" borderId="32" xfId="16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2" fillId="3" borderId="32" xfId="9205" applyNumberFormat="1" applyFont="1" applyFill="1" applyBorder="1" applyAlignment="1">
      <alignment horizontal="center" vertical="center"/>
    </xf>
    <xf numFmtId="0" fontId="82" fillId="3" borderId="32" xfId="9205" applyNumberFormat="1" applyFont="1" applyFill="1" applyBorder="1" applyAlignment="1">
      <alignment horizontal="center" vertical="center" wrapText="1"/>
    </xf>
    <xf numFmtId="0" fontId="82" fillId="3" borderId="32" xfId="16" applyNumberFormat="1" applyFont="1" applyFill="1" applyBorder="1" applyAlignment="1">
      <alignment horizontal="center" vertical="center"/>
    </xf>
    <xf numFmtId="0" fontId="82" fillId="0" borderId="32" xfId="9205" applyNumberFormat="1" applyFont="1" applyFill="1" applyBorder="1" applyAlignment="1">
      <alignment horizontal="left" vertical="center" wrapText="1"/>
    </xf>
    <xf numFmtId="0" fontId="82" fillId="0" borderId="32" xfId="9205" applyNumberFormat="1" applyFont="1" applyFill="1" applyBorder="1" applyAlignment="1">
      <alignment horizontal="center" vertical="center" wrapText="1"/>
    </xf>
    <xf numFmtId="0" fontId="83" fillId="0" borderId="32" xfId="9205" applyNumberFormat="1" applyFont="1" applyFill="1" applyBorder="1" applyAlignment="1" applyProtection="1">
      <alignment horizontal="left" vertical="center" wrapText="1"/>
    </xf>
    <xf numFmtId="0" fontId="82" fillId="0" borderId="32" xfId="9205" applyNumberFormat="1" applyFont="1" applyFill="1" applyBorder="1" applyAlignment="1">
      <alignment horizontal="center" vertical="center"/>
    </xf>
    <xf numFmtId="0" fontId="82" fillId="0" borderId="32" xfId="16" applyNumberFormat="1" applyFont="1" applyFill="1" applyBorder="1" applyAlignment="1">
      <alignment horizontal="center" vertical="center"/>
    </xf>
    <xf numFmtId="0" fontId="82" fillId="4" borderId="32" xfId="16" applyNumberFormat="1" applyFont="1" applyFill="1" applyBorder="1" applyAlignment="1">
      <alignment horizontal="center" vertical="center"/>
    </xf>
    <xf numFmtId="0" fontId="82" fillId="3" borderId="32" xfId="9205" applyNumberFormat="1" applyFont="1" applyFill="1" applyBorder="1" applyAlignment="1">
      <alignment horizontal="left" vertical="center" wrapText="1"/>
    </xf>
    <xf numFmtId="0" fontId="83" fillId="3" borderId="32" xfId="9205" applyNumberFormat="1" applyFont="1" applyFill="1" applyBorder="1" applyAlignment="1" applyProtection="1">
      <alignment horizontal="center" vertical="center" wrapText="1"/>
    </xf>
    <xf numFmtId="0" fontId="83" fillId="3" borderId="32" xfId="9205" applyNumberFormat="1" applyFont="1" applyFill="1" applyBorder="1" applyAlignment="1" applyProtection="1">
      <alignment horizontal="left" vertical="center" wrapText="1"/>
    </xf>
    <xf numFmtId="0" fontId="82" fillId="4" borderId="32" xfId="9205" applyNumberFormat="1" applyFont="1" applyFill="1" applyBorder="1" applyAlignment="1">
      <alignment horizontal="left" vertical="center" wrapText="1"/>
    </xf>
    <xf numFmtId="0" fontId="82" fillId="4" borderId="32" xfId="9205" applyNumberFormat="1" applyFont="1" applyFill="1" applyBorder="1" applyAlignment="1">
      <alignment horizontal="center" vertical="center"/>
    </xf>
    <xf numFmtId="0" fontId="82" fillId="4" borderId="32" xfId="9204" applyNumberFormat="1" applyFont="1" applyFill="1" applyBorder="1" applyAlignment="1">
      <alignment horizontal="center" vertical="center" wrapText="1"/>
    </xf>
    <xf numFmtId="0" fontId="83" fillId="4" borderId="32" xfId="9204" applyNumberFormat="1" applyFont="1" applyFill="1" applyBorder="1" applyAlignment="1" applyProtection="1">
      <alignment horizontal="left" vertical="center" wrapText="1"/>
    </xf>
    <xf numFmtId="0" fontId="82" fillId="4" borderId="32" xfId="9204" applyNumberFormat="1" applyFont="1" applyFill="1" applyBorder="1" applyAlignment="1">
      <alignment horizontal="center" vertical="center"/>
    </xf>
    <xf numFmtId="0" fontId="82" fillId="4" borderId="32" xfId="8882" applyNumberFormat="1" applyFont="1" applyFill="1" applyBorder="1" applyAlignment="1">
      <alignment horizontal="center" vertical="center"/>
    </xf>
    <xf numFmtId="0" fontId="82" fillId="4" borderId="32" xfId="9204" applyNumberFormat="1" applyFont="1" applyFill="1" applyBorder="1" applyAlignment="1">
      <alignment horizontal="center" vertical="center" shrinkToFit="1"/>
    </xf>
    <xf numFmtId="0" fontId="82" fillId="3" borderId="32" xfId="9204" applyNumberFormat="1" applyFont="1" applyFill="1" applyBorder="1" applyAlignment="1">
      <alignment horizontal="center" vertical="center" wrapText="1"/>
    </xf>
    <xf numFmtId="0" fontId="83" fillId="3" borderId="32" xfId="9204" applyNumberFormat="1" applyFont="1" applyFill="1" applyBorder="1" applyAlignment="1" applyProtection="1">
      <alignment horizontal="center" vertical="center" wrapText="1"/>
    </xf>
    <xf numFmtId="0" fontId="82" fillId="3" borderId="32" xfId="9204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52" fillId="4" borderId="0" xfId="0" applyNumberFormat="1" applyFont="1" applyFill="1" applyAlignment="1">
      <alignment horizontal="center" vertical="center"/>
    </xf>
    <xf numFmtId="0" fontId="54" fillId="4" borderId="32" xfId="4430" applyNumberFormat="1" applyFont="1" applyFill="1" applyBorder="1" applyAlignment="1">
      <alignment horizontal="center" vertical="center"/>
    </xf>
    <xf numFmtId="0" fontId="95" fillId="4" borderId="32" xfId="0" applyNumberFormat="1" applyFont="1" applyFill="1" applyBorder="1" applyAlignment="1">
      <alignment horizontal="center" vertical="center"/>
    </xf>
    <xf numFmtId="0" fontId="95" fillId="4" borderId="0" xfId="0" applyNumberFormat="1" applyFont="1" applyFill="1" applyAlignment="1">
      <alignment horizontal="center" vertical="center"/>
    </xf>
    <xf numFmtId="0" fontId="95" fillId="4" borderId="32" xfId="5" applyNumberFormat="1" applyFont="1" applyFill="1" applyBorder="1" applyAlignment="1">
      <alignment horizontal="center" vertical="center"/>
    </xf>
    <xf numFmtId="0" fontId="95" fillId="4" borderId="32" xfId="5" applyNumberFormat="1" applyFont="1" applyFill="1" applyBorder="1" applyAlignment="1">
      <alignment horizontal="center" vertical="center" wrapText="1"/>
    </xf>
    <xf numFmtId="0" fontId="95" fillId="4" borderId="32" xfId="4511" applyNumberFormat="1" applyFont="1" applyFill="1" applyBorder="1" applyAlignment="1">
      <alignment horizontal="center" vertical="center" wrapText="1"/>
    </xf>
    <xf numFmtId="0" fontId="95" fillId="4" borderId="32" xfId="8913" applyNumberFormat="1" applyFont="1" applyFill="1" applyBorder="1" applyAlignment="1">
      <alignment horizontal="center" vertical="center"/>
    </xf>
    <xf numFmtId="0" fontId="95" fillId="4" borderId="32" xfId="0" applyNumberFormat="1" applyFont="1" applyFill="1" applyBorder="1" applyAlignment="1">
      <alignment horizontal="center" vertical="center" wrapText="1"/>
    </xf>
    <xf numFmtId="0" fontId="54" fillId="4" borderId="32" xfId="0" applyNumberFormat="1" applyFont="1" applyFill="1" applyBorder="1" applyAlignment="1">
      <alignment horizontal="center" vertical="center" wrapText="1"/>
    </xf>
    <xf numFmtId="0" fontId="54" fillId="4" borderId="0" xfId="0" applyNumberFormat="1" applyFont="1" applyFill="1" applyAlignment="1">
      <alignment horizontal="center" vertical="center"/>
    </xf>
    <xf numFmtId="0" fontId="95" fillId="4" borderId="32" xfId="9207" applyNumberFormat="1" applyFont="1" applyFill="1" applyBorder="1" applyAlignment="1">
      <alignment horizontal="center" vertical="center" wrapText="1"/>
    </xf>
    <xf numFmtId="0" fontId="95" fillId="4" borderId="32" xfId="8913" applyNumberFormat="1" applyFont="1" applyFill="1" applyBorder="1" applyAlignment="1">
      <alignment horizontal="center" vertical="center" wrapText="1"/>
    </xf>
    <xf numFmtId="0" fontId="95" fillId="4" borderId="32" xfId="4511" applyNumberFormat="1" applyFont="1" applyFill="1" applyBorder="1" applyAlignment="1">
      <alignment horizontal="center" vertical="center"/>
    </xf>
    <xf numFmtId="0" fontId="95" fillId="4" borderId="0" xfId="4511" applyNumberFormat="1" applyFont="1" applyFill="1" applyAlignment="1">
      <alignment horizontal="center" vertical="center"/>
    </xf>
    <xf numFmtId="0" fontId="54" fillId="4" borderId="32" xfId="8913" applyNumberFormat="1" applyFont="1" applyFill="1" applyBorder="1" applyAlignment="1">
      <alignment horizontal="center" vertical="center"/>
    </xf>
    <xf numFmtId="0" fontId="54" fillId="4" borderId="32" xfId="0" applyNumberFormat="1" applyFont="1" applyFill="1" applyBorder="1" applyAlignment="1">
      <alignment horizontal="center" vertical="center"/>
    </xf>
    <xf numFmtId="0" fontId="95" fillId="4" borderId="32" xfId="0" applyNumberFormat="1" applyFont="1" applyFill="1" applyBorder="1" applyAlignment="1">
      <alignment horizontal="center" vertical="center" wrapText="1"/>
    </xf>
    <xf numFmtId="0" fontId="54" fillId="4" borderId="32" xfId="9207" applyNumberFormat="1" applyFont="1" applyFill="1" applyBorder="1" applyAlignment="1">
      <alignment horizontal="center" vertical="center" wrapText="1"/>
    </xf>
    <xf numFmtId="0" fontId="95" fillId="4" borderId="32" xfId="9207" applyNumberFormat="1" applyFont="1" applyFill="1" applyBorder="1" applyAlignment="1">
      <alignment horizontal="center" vertical="center" wrapText="1"/>
    </xf>
    <xf numFmtId="0" fontId="95" fillId="4" borderId="0" xfId="4430" applyNumberFormat="1" applyFont="1" applyFill="1" applyAlignment="1">
      <alignment horizontal="center" vertical="center"/>
    </xf>
    <xf numFmtId="0" fontId="95" fillId="4" borderId="32" xfId="4430" applyNumberFormat="1" applyFont="1" applyFill="1" applyBorder="1" applyAlignment="1">
      <alignment horizontal="center" vertical="center" wrapText="1"/>
    </xf>
    <xf numFmtId="0" fontId="95" fillId="4" borderId="0" xfId="4430" applyNumberFormat="1" applyFont="1" applyFill="1" applyAlignment="1">
      <alignment horizontal="center" vertical="center" wrapText="1"/>
    </xf>
    <xf numFmtId="0" fontId="54" fillId="4" borderId="32" xfId="8913" applyNumberFormat="1" applyFont="1" applyFill="1" applyBorder="1" applyAlignment="1">
      <alignment horizontal="center" vertical="center" wrapText="1"/>
    </xf>
    <xf numFmtId="0" fontId="54" fillId="4" borderId="32" xfId="4511" applyNumberFormat="1" applyFont="1" applyFill="1" applyBorder="1" applyAlignment="1">
      <alignment horizontal="center" vertical="center"/>
    </xf>
    <xf numFmtId="0" fontId="54" fillId="4" borderId="0" xfId="0" applyNumberFormat="1" applyFont="1" applyFill="1" applyBorder="1" applyAlignment="1">
      <alignment horizontal="center" vertical="center"/>
    </xf>
    <xf numFmtId="0" fontId="95" fillId="4" borderId="32" xfId="4430" applyNumberFormat="1" applyFont="1" applyFill="1" applyBorder="1" applyAlignment="1">
      <alignment horizontal="center" vertical="center" wrapText="1"/>
    </xf>
    <xf numFmtId="0" fontId="95" fillId="4" borderId="32" xfId="4430" applyNumberFormat="1" applyFont="1" applyFill="1" applyBorder="1" applyAlignment="1">
      <alignment horizontal="center" vertical="center"/>
    </xf>
    <xf numFmtId="0" fontId="54" fillId="0" borderId="32" xfId="0" applyNumberFormat="1" applyFont="1" applyBorder="1" applyAlignment="1">
      <alignment horizontal="center" vertical="center"/>
    </xf>
    <xf numFmtId="0" fontId="98" fillId="4" borderId="32" xfId="4430" applyNumberFormat="1" applyFont="1" applyFill="1" applyBorder="1" applyAlignment="1">
      <alignment horizontal="center" vertical="center"/>
    </xf>
    <xf numFmtId="0" fontId="2" fillId="4" borderId="32" xfId="4430" applyNumberFormat="1" applyFont="1" applyFill="1" applyBorder="1" applyAlignment="1">
      <alignment horizontal="center" vertical="center"/>
    </xf>
    <xf numFmtId="0" fontId="2" fillId="4" borderId="32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2" fillId="4" borderId="32" xfId="9207" applyNumberFormat="1" applyFont="1" applyFill="1" applyBorder="1" applyAlignment="1">
      <alignment horizontal="center" vertical="center" wrapText="1"/>
    </xf>
    <xf numFmtId="0" fontId="99" fillId="0" borderId="0" xfId="4430" applyNumberFormat="1" applyFont="1" applyAlignment="1">
      <alignment vertical="center"/>
    </xf>
    <xf numFmtId="0" fontId="2" fillId="0" borderId="0" xfId="4430" applyNumberFormat="1" applyFont="1"/>
    <xf numFmtId="0" fontId="3" fillId="0" borderId="0" xfId="4430" applyNumberFormat="1" applyFont="1"/>
    <xf numFmtId="184" fontId="2" fillId="4" borderId="32" xfId="4430" applyNumberFormat="1" applyFont="1" applyFill="1" applyBorder="1" applyAlignment="1">
      <alignment horizontal="center" vertical="center"/>
    </xf>
    <xf numFmtId="179" fontId="2" fillId="4" borderId="32" xfId="4430" applyNumberFormat="1" applyFont="1" applyFill="1" applyBorder="1" applyAlignment="1">
      <alignment horizontal="center" vertical="center" wrapText="1"/>
    </xf>
    <xf numFmtId="184" fontId="98" fillId="4" borderId="32" xfId="4430" applyNumberFormat="1" applyFont="1" applyFill="1" applyBorder="1" applyAlignment="1">
      <alignment horizontal="center" vertical="center"/>
    </xf>
    <xf numFmtId="184" fontId="2" fillId="4" borderId="32" xfId="8909" applyNumberFormat="1" applyFont="1" applyFill="1" applyBorder="1" applyAlignment="1">
      <alignment horizontal="center" vertical="center" wrapText="1"/>
    </xf>
    <xf numFmtId="179" fontId="2" fillId="4" borderId="32" xfId="8909" applyNumberFormat="1" applyFont="1" applyFill="1" applyBorder="1" applyAlignment="1">
      <alignment horizontal="center" vertical="center" wrapText="1"/>
    </xf>
    <xf numFmtId="179" fontId="35" fillId="4" borderId="32" xfId="8909" applyNumberFormat="1" applyFont="1" applyFill="1" applyBorder="1" applyAlignment="1">
      <alignment horizontal="center" vertical="center" wrapText="1"/>
    </xf>
    <xf numFmtId="179" fontId="2" fillId="4" borderId="32" xfId="0" applyNumberFormat="1" applyFont="1" applyFill="1" applyBorder="1" applyAlignment="1">
      <alignment horizontal="center" vertical="center"/>
    </xf>
    <xf numFmtId="179" fontId="95" fillId="4" borderId="0" xfId="4430" applyNumberFormat="1" applyFont="1" applyFill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93" fillId="4" borderId="33" xfId="9206" applyNumberFormat="1" applyFont="1" applyFill="1" applyBorder="1" applyAlignment="1">
      <alignment horizontal="center" vertical="center"/>
    </xf>
    <xf numFmtId="0" fontId="3" fillId="3" borderId="1" xfId="19" applyNumberFormat="1" applyFont="1" applyFill="1" applyBorder="1" applyAlignment="1">
      <alignment horizontal="center" vertical="center"/>
    </xf>
    <xf numFmtId="0" fontId="3" fillId="3" borderId="28" xfId="19" applyNumberFormat="1" applyFont="1" applyFill="1" applyBorder="1" applyAlignment="1">
      <alignment horizontal="center" vertical="center" shrinkToFit="1"/>
    </xf>
    <xf numFmtId="0" fontId="3" fillId="3" borderId="29" xfId="19" applyNumberFormat="1" applyFont="1" applyFill="1" applyBorder="1" applyAlignment="1">
      <alignment horizontal="center" vertical="center" shrinkToFit="1"/>
    </xf>
    <xf numFmtId="0" fontId="3" fillId="3" borderId="29" xfId="19" applyNumberFormat="1" applyFont="1" applyFill="1" applyBorder="1" applyAlignment="1">
      <alignment horizontal="center" vertical="center" wrapText="1" shrinkToFit="1"/>
    </xf>
    <xf numFmtId="0" fontId="96" fillId="0" borderId="0" xfId="0" applyNumberFormat="1" applyFont="1">
      <alignment vertical="center"/>
    </xf>
    <xf numFmtId="0" fontId="103" fillId="67" borderId="30" xfId="9206" applyNumberFormat="1" applyFont="1" applyFill="1" applyBorder="1" applyAlignment="1">
      <alignment horizontal="center" vertical="center"/>
    </xf>
    <xf numFmtId="0" fontId="103" fillId="0" borderId="0" xfId="9206" applyNumberFormat="1" applyFont="1" applyFill="1" applyBorder="1" applyAlignment="1">
      <alignment horizontal="center" vertical="center"/>
    </xf>
    <xf numFmtId="0" fontId="104" fillId="0" borderId="0" xfId="0" applyNumberFormat="1" applyFont="1">
      <alignment vertical="center"/>
    </xf>
    <xf numFmtId="0" fontId="3" fillId="3" borderId="32" xfId="9204" applyNumberFormat="1" applyFont="1" applyFill="1" applyBorder="1" applyAlignment="1">
      <alignment horizontal="center" vertical="center"/>
    </xf>
    <xf numFmtId="0" fontId="3" fillId="3" borderId="32" xfId="16" applyNumberFormat="1" applyFont="1" applyFill="1" applyBorder="1" applyAlignment="1">
      <alignment horizontal="center" vertical="center"/>
    </xf>
    <xf numFmtId="0" fontId="106" fillId="0" borderId="0" xfId="0" applyNumberFormat="1" applyFont="1" applyBorder="1" applyAlignment="1">
      <alignment horizontal="right" vertical="center"/>
    </xf>
    <xf numFmtId="0" fontId="103" fillId="0" borderId="1" xfId="0" applyNumberFormat="1" applyFont="1" applyBorder="1" applyAlignment="1">
      <alignment horizontal="center" vertical="center"/>
    </xf>
    <xf numFmtId="0" fontId="103" fillId="0" borderId="1" xfId="0" applyNumberFormat="1" applyFont="1" applyFill="1" applyBorder="1" applyAlignment="1">
      <alignment horizontal="center" vertical="center"/>
    </xf>
    <xf numFmtId="177" fontId="107" fillId="0" borderId="1" xfId="0" applyNumberFormat="1" applyFont="1" applyBorder="1">
      <alignment vertical="center"/>
    </xf>
    <xf numFmtId="177" fontId="104" fillId="0" borderId="1" xfId="0" applyNumberFormat="1" applyFont="1" applyBorder="1">
      <alignment vertical="center"/>
    </xf>
    <xf numFmtId="0" fontId="103" fillId="0" borderId="1" xfId="0" applyNumberFormat="1" applyFont="1" applyBorder="1" applyAlignment="1">
      <alignment horizontal="center" vertical="center" wrapText="1"/>
    </xf>
    <xf numFmtId="177" fontId="103" fillId="0" borderId="1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5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6" fillId="0" borderId="31" xfId="0" applyNumberFormat="1" applyFont="1" applyBorder="1" applyAlignment="1">
      <alignment vertical="center"/>
    </xf>
    <xf numFmtId="182" fontId="0" fillId="0" borderId="31" xfId="0" applyNumberFormat="1" applyBorder="1" applyAlignment="1">
      <alignment vertical="center"/>
    </xf>
    <xf numFmtId="0" fontId="101" fillId="0" borderId="0" xfId="19" applyNumberFormat="1" applyFont="1" applyFill="1" applyBorder="1" applyAlignment="1">
      <alignment horizontal="center"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92" fillId="0" borderId="0" xfId="9206" applyNumberFormat="1" applyFont="1" applyFill="1" applyBorder="1" applyAlignment="1">
      <alignment horizontal="center" vertical="center"/>
    </xf>
    <xf numFmtId="0" fontId="93" fillId="0" borderId="33" xfId="9206" applyNumberFormat="1" applyFont="1" applyFill="1" applyBorder="1" applyAlignment="1">
      <alignment horizontal="center" vertical="center"/>
    </xf>
    <xf numFmtId="0" fontId="85" fillId="0" borderId="31" xfId="9203" applyNumberFormat="1" applyFont="1" applyFill="1" applyBorder="1" applyAlignment="1">
      <alignment horizontal="center" vertical="center"/>
    </xf>
    <xf numFmtId="0" fontId="86" fillId="0" borderId="31" xfId="9203" applyNumberFormat="1" applyFont="1" applyFill="1" applyBorder="1" applyAlignment="1"/>
    <xf numFmtId="0" fontId="79" fillId="0" borderId="31" xfId="9205" applyNumberFormat="1" applyFont="1" applyBorder="1" applyAlignment="1">
      <alignment horizontal="center" vertical="center"/>
    </xf>
    <xf numFmtId="0" fontId="79" fillId="4" borderId="31" xfId="9204" applyNumberFormat="1" applyFont="1" applyFill="1" applyBorder="1" applyAlignment="1">
      <alignment horizontal="center" vertical="center"/>
    </xf>
    <xf numFmtId="0" fontId="95" fillId="4" borderId="32" xfId="9207" applyNumberFormat="1" applyFont="1" applyFill="1" applyBorder="1" applyAlignment="1">
      <alignment horizontal="center" vertical="center" wrapText="1"/>
    </xf>
    <xf numFmtId="0" fontId="94" fillId="4" borderId="0" xfId="4511" applyNumberFormat="1" applyFont="1" applyFill="1" applyAlignment="1">
      <alignment horizontal="center" vertical="center"/>
    </xf>
    <xf numFmtId="0" fontId="54" fillId="4" borderId="27" xfId="0" applyNumberFormat="1" applyFont="1" applyFill="1" applyBorder="1" applyAlignment="1">
      <alignment horizontal="center" vertical="center"/>
    </xf>
    <xf numFmtId="0" fontId="54" fillId="4" borderId="5" xfId="0" applyNumberFormat="1" applyFont="1" applyFill="1" applyBorder="1" applyAlignment="1">
      <alignment horizontal="center" vertical="center"/>
    </xf>
    <xf numFmtId="0" fontId="95" fillId="4" borderId="32" xfId="0" applyNumberFormat="1" applyFont="1" applyFill="1" applyBorder="1" applyAlignment="1">
      <alignment horizontal="center" vertical="center" wrapText="1"/>
    </xf>
    <xf numFmtId="0" fontId="54" fillId="4" borderId="32" xfId="0" applyNumberFormat="1" applyFont="1" applyFill="1" applyBorder="1" applyAlignment="1">
      <alignment horizontal="center" vertical="center" wrapText="1"/>
    </xf>
    <xf numFmtId="0" fontId="102" fillId="4" borderId="0" xfId="4430" applyNumberFormat="1" applyFont="1" applyFill="1" applyAlignment="1">
      <alignment horizontal="center" vertical="center"/>
    </xf>
    <xf numFmtId="0" fontId="95" fillId="4" borderId="32" xfId="4430" applyNumberFormat="1" applyFont="1" applyFill="1" applyBorder="1" applyAlignment="1">
      <alignment horizontal="center" vertical="center"/>
    </xf>
    <xf numFmtId="0" fontId="98" fillId="4" borderId="32" xfId="4430" applyNumberFormat="1" applyFont="1" applyFill="1" applyBorder="1" applyAlignment="1">
      <alignment horizontal="center" vertical="center"/>
    </xf>
  </cellXfs>
  <cellStyles count="922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3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9"/>
    <cellStyle name="常规 2 25" xfId="9216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6"/>
    <cellStyle name="常规 294 2" xfId="9212"/>
    <cellStyle name="常规 294 3" xfId="9217"/>
    <cellStyle name="常规 295" xfId="9203"/>
    <cellStyle name="常规 296" xfId="9205"/>
    <cellStyle name="常规 297" xfId="9204"/>
    <cellStyle name="常规 298" xfId="9215"/>
    <cellStyle name="常规 299" xfId="9219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10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4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8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8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11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7"/>
    <cellStyle name="常规_项目申报表" xfId="9202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40" t="s">
        <v>545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E12"/>
    </sheetView>
  </sheetViews>
  <sheetFormatPr defaultColWidth="9" defaultRowHeight="13.5"/>
  <cols>
    <col min="1" max="1" width="6.625" style="180" customWidth="1"/>
    <col min="2" max="2" width="23.625" style="250" customWidth="1"/>
    <col min="3" max="3" width="18.625" style="180" customWidth="1"/>
    <col min="4" max="4" width="16.625" style="180" customWidth="1"/>
    <col min="5" max="5" width="26.62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356" t="s">
        <v>812</v>
      </c>
      <c r="B1" s="357"/>
      <c r="C1" s="357"/>
      <c r="D1" s="357"/>
      <c r="E1" s="357"/>
    </row>
    <row r="2" spans="1:5" ht="30" customHeight="1">
      <c r="A2" s="358" t="s">
        <v>822</v>
      </c>
      <c r="B2" s="359"/>
      <c r="E2" s="333" t="s">
        <v>813</v>
      </c>
    </row>
    <row r="3" spans="1:5" ht="30" customHeight="1">
      <c r="A3" s="334" t="s">
        <v>814</v>
      </c>
      <c r="B3" s="334" t="s">
        <v>815</v>
      </c>
      <c r="C3" s="335" t="s">
        <v>823</v>
      </c>
      <c r="D3" s="335" t="s">
        <v>486</v>
      </c>
      <c r="E3" s="335" t="s">
        <v>816</v>
      </c>
    </row>
    <row r="4" spans="1:5" ht="30" customHeight="1">
      <c r="A4" s="334">
        <v>1</v>
      </c>
      <c r="B4" s="334" t="s">
        <v>817</v>
      </c>
      <c r="C4" s="336">
        <f>七宝维修!J49+尾款!K10</f>
        <v>5234196.47</v>
      </c>
      <c r="D4" s="336"/>
      <c r="E4" s="337">
        <f>C4-D4</f>
        <v>5234196.47</v>
      </c>
    </row>
    <row r="5" spans="1:5" ht="30" customHeight="1">
      <c r="A5" s="334">
        <v>2</v>
      </c>
      <c r="B5" s="334" t="s">
        <v>574</v>
      </c>
      <c r="C5" s="336">
        <f>信息中心!I4</f>
        <v>363320</v>
      </c>
      <c r="D5" s="336"/>
      <c r="E5" s="337">
        <f t="shared" ref="E5:E10" si="0">C5-D5</f>
        <v>363320</v>
      </c>
    </row>
    <row r="6" spans="1:5" ht="30" customHeight="1">
      <c r="A6" s="334">
        <v>3</v>
      </c>
      <c r="B6" s="334" t="s">
        <v>818</v>
      </c>
      <c r="C6" s="336">
        <f>学前科!H14</f>
        <v>1980000</v>
      </c>
      <c r="D6" s="336"/>
      <c r="E6" s="337">
        <f t="shared" si="0"/>
        <v>1980000</v>
      </c>
    </row>
    <row r="7" spans="1:5" ht="30" customHeight="1">
      <c r="A7" s="334">
        <v>4</v>
      </c>
      <c r="B7" s="334" t="s">
        <v>819</v>
      </c>
      <c r="C7" s="336">
        <f>普教一科!G31</f>
        <v>2237080</v>
      </c>
      <c r="D7" s="336"/>
      <c r="E7" s="337">
        <f t="shared" si="0"/>
        <v>2237080</v>
      </c>
    </row>
    <row r="8" spans="1:5" ht="30" customHeight="1">
      <c r="A8" s="334">
        <v>5</v>
      </c>
      <c r="B8" s="338" t="s">
        <v>820</v>
      </c>
      <c r="C8" s="336">
        <f>普教二科!H7</f>
        <v>1960000</v>
      </c>
      <c r="D8" s="336"/>
      <c r="E8" s="337">
        <f t="shared" si="0"/>
        <v>1960000</v>
      </c>
    </row>
    <row r="9" spans="1:5" ht="30" customHeight="1">
      <c r="A9" s="334">
        <v>6</v>
      </c>
      <c r="B9" s="338" t="s">
        <v>824</v>
      </c>
      <c r="C9" s="336">
        <f>考试中心!H7</f>
        <v>47870</v>
      </c>
      <c r="D9" s="336"/>
      <c r="E9" s="337">
        <f t="shared" si="0"/>
        <v>47870</v>
      </c>
    </row>
    <row r="10" spans="1:5" ht="30" customHeight="1">
      <c r="A10" s="334">
        <v>7</v>
      </c>
      <c r="B10" s="334" t="s">
        <v>821</v>
      </c>
      <c r="C10" s="336">
        <f>教育学院!F13</f>
        <v>330000</v>
      </c>
      <c r="D10" s="336"/>
      <c r="E10" s="337">
        <f t="shared" si="0"/>
        <v>330000</v>
      </c>
    </row>
    <row r="11" spans="1:5" ht="30" customHeight="1">
      <c r="A11" s="334"/>
      <c r="B11" s="334" t="s">
        <v>705</v>
      </c>
      <c r="C11" s="339">
        <f>SUM(C4:C10)</f>
        <v>12152466.469999999</v>
      </c>
      <c r="D11" s="339">
        <f t="shared" ref="D11:E11" si="1">SUM(D4:D10)</f>
        <v>0</v>
      </c>
      <c r="E11" s="339">
        <f t="shared" si="1"/>
        <v>12152466.469999999</v>
      </c>
    </row>
    <row r="12" spans="1:5" ht="30" customHeight="1"/>
    <row r="13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3" sqref="A3:A10"/>
    </sheetView>
  </sheetViews>
  <sheetFormatPr defaultRowHeight="13.5"/>
  <cols>
    <col min="1" max="1" width="5.375" style="180" customWidth="1"/>
    <col min="2" max="2" width="25.375" style="180" customWidth="1"/>
    <col min="3" max="3" width="20.625" style="180" customWidth="1"/>
    <col min="4" max="4" width="21.375" style="180" customWidth="1"/>
    <col min="5" max="5" width="21.5" style="180" customWidth="1"/>
    <col min="6" max="6" width="13.625" style="180" customWidth="1"/>
    <col min="7" max="7" width="7" style="180" customWidth="1"/>
    <col min="8" max="8" width="6.625" style="180" customWidth="1"/>
    <col min="9" max="9" width="9.25" style="180" customWidth="1"/>
    <col min="10" max="16384" width="9" style="180"/>
  </cols>
  <sheetData>
    <row r="1" spans="1:9" ht="39.950000000000003" customHeight="1">
      <c r="A1" s="360" t="s">
        <v>575</v>
      </c>
      <c r="B1" s="360"/>
      <c r="C1" s="360"/>
      <c r="D1" s="360"/>
      <c r="E1" s="360"/>
      <c r="F1" s="360"/>
      <c r="G1" s="360"/>
      <c r="H1" s="360"/>
      <c r="I1" s="360"/>
    </row>
    <row r="2" spans="1:9" s="327" customFormat="1" ht="35.1" customHeight="1">
      <c r="A2" s="323" t="s">
        <v>0</v>
      </c>
      <c r="B2" s="324" t="s">
        <v>129</v>
      </c>
      <c r="C2" s="325" t="s">
        <v>179</v>
      </c>
      <c r="D2" s="325" t="s">
        <v>576</v>
      </c>
      <c r="E2" s="326" t="s">
        <v>577</v>
      </c>
      <c r="F2" s="325" t="s">
        <v>578</v>
      </c>
      <c r="G2" s="325" t="s">
        <v>579</v>
      </c>
      <c r="H2" s="325" t="s">
        <v>580</v>
      </c>
      <c r="I2" s="325" t="s">
        <v>581</v>
      </c>
    </row>
    <row r="3" spans="1:9" s="181" customFormat="1" ht="35.1" customHeight="1">
      <c r="A3" s="182">
        <v>1</v>
      </c>
      <c r="B3" s="183" t="s">
        <v>583</v>
      </c>
      <c r="C3" s="184" t="s">
        <v>584</v>
      </c>
      <c r="D3" s="184" t="s">
        <v>584</v>
      </c>
      <c r="E3" s="184" t="s">
        <v>584</v>
      </c>
      <c r="F3" s="185" t="s">
        <v>582</v>
      </c>
      <c r="G3" s="184">
        <v>1</v>
      </c>
      <c r="H3" s="184">
        <v>363320</v>
      </c>
      <c r="I3" s="191">
        <v>363320</v>
      </c>
    </row>
    <row r="4" spans="1:9" s="181" customFormat="1" ht="35.1" customHeight="1">
      <c r="A4" s="186"/>
      <c r="B4" s="189"/>
      <c r="C4" s="187" t="s">
        <v>585</v>
      </c>
      <c r="D4" s="187"/>
      <c r="E4" s="187"/>
      <c r="F4" s="190"/>
      <c r="G4" s="187"/>
      <c r="H4" s="187"/>
      <c r="I4" s="188">
        <v>363320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3" sqref="A3:A10"/>
    </sheetView>
  </sheetViews>
  <sheetFormatPr defaultRowHeight="13.5"/>
  <cols>
    <col min="1" max="1" width="5" style="180" customWidth="1"/>
    <col min="2" max="2" width="24.125" style="180" customWidth="1"/>
    <col min="3" max="3" width="15.125" style="180" customWidth="1"/>
    <col min="4" max="4" width="23.375" style="180" customWidth="1"/>
    <col min="5" max="5" width="28.5" style="180" customWidth="1"/>
    <col min="6" max="7" width="8.125" style="180" customWidth="1"/>
    <col min="8" max="8" width="10.125" style="180" customWidth="1"/>
    <col min="9" max="16384" width="9" style="180"/>
  </cols>
  <sheetData>
    <row r="1" spans="1:12" ht="22.5">
      <c r="A1" s="361" t="s">
        <v>586</v>
      </c>
      <c r="B1" s="362"/>
      <c r="C1" s="361"/>
      <c r="D1" s="361"/>
      <c r="E1" s="361"/>
      <c r="F1" s="361"/>
      <c r="G1" s="363"/>
      <c r="H1" s="361"/>
    </row>
    <row r="2" spans="1:12" ht="24.95" customHeight="1">
      <c r="A2" s="192" t="s">
        <v>0</v>
      </c>
      <c r="B2" s="193" t="s">
        <v>587</v>
      </c>
      <c r="C2" s="194" t="s">
        <v>179</v>
      </c>
      <c r="D2" s="194" t="s">
        <v>576</v>
      </c>
      <c r="E2" s="194" t="s">
        <v>577</v>
      </c>
      <c r="F2" s="193" t="s">
        <v>579</v>
      </c>
      <c r="G2" s="193" t="s">
        <v>580</v>
      </c>
      <c r="H2" s="193" t="s">
        <v>581</v>
      </c>
    </row>
    <row r="3" spans="1:12" ht="24.95" customHeight="1">
      <c r="A3" s="195">
        <v>1</v>
      </c>
      <c r="B3" s="211" t="s">
        <v>583</v>
      </c>
      <c r="C3" s="210" t="s">
        <v>588</v>
      </c>
      <c r="D3" s="210" t="s">
        <v>596</v>
      </c>
      <c r="E3" s="210" t="s">
        <v>597</v>
      </c>
      <c r="F3" s="212">
        <v>1</v>
      </c>
      <c r="G3" s="213">
        <v>150000</v>
      </c>
      <c r="H3" s="213">
        <v>150000</v>
      </c>
    </row>
    <row r="4" spans="1:12" ht="24.95" customHeight="1">
      <c r="A4" s="208">
        <v>2</v>
      </c>
      <c r="B4" s="216" t="s">
        <v>583</v>
      </c>
      <c r="C4" s="204" t="s">
        <v>590</v>
      </c>
      <c r="D4" s="204" t="s">
        <v>590</v>
      </c>
      <c r="E4" s="204" t="s">
        <v>590</v>
      </c>
      <c r="F4" s="214" t="s">
        <v>182</v>
      </c>
      <c r="G4" s="215" t="s">
        <v>591</v>
      </c>
      <c r="H4" s="215">
        <v>100000</v>
      </c>
    </row>
    <row r="5" spans="1:12" ht="24.95" customHeight="1">
      <c r="A5" s="208">
        <v>3</v>
      </c>
      <c r="B5" s="216" t="s">
        <v>583</v>
      </c>
      <c r="C5" s="204" t="s">
        <v>592</v>
      </c>
      <c r="D5" s="204" t="s">
        <v>592</v>
      </c>
      <c r="E5" s="204" t="s">
        <v>592</v>
      </c>
      <c r="F5" s="214" t="s">
        <v>182</v>
      </c>
      <c r="G5" s="215" t="s">
        <v>593</v>
      </c>
      <c r="H5" s="215">
        <v>50000</v>
      </c>
    </row>
    <row r="6" spans="1:12" ht="24.95" customHeight="1">
      <c r="A6" s="195">
        <v>4</v>
      </c>
      <c r="B6" s="196" t="s">
        <v>598</v>
      </c>
      <c r="C6" s="197" t="s">
        <v>589</v>
      </c>
      <c r="D6" s="197" t="s">
        <v>599</v>
      </c>
      <c r="E6" s="197" t="s">
        <v>600</v>
      </c>
      <c r="F6" s="198">
        <v>1</v>
      </c>
      <c r="G6" s="199">
        <v>80000</v>
      </c>
      <c r="H6" s="199">
        <v>80000</v>
      </c>
    </row>
    <row r="7" spans="1:12" ht="24.95" customHeight="1">
      <c r="A7" s="195">
        <v>5</v>
      </c>
      <c r="B7" s="196" t="s">
        <v>601</v>
      </c>
      <c r="C7" s="210" t="s">
        <v>588</v>
      </c>
      <c r="D7" s="197" t="s">
        <v>602</v>
      </c>
      <c r="E7" s="197" t="s">
        <v>603</v>
      </c>
      <c r="F7" s="198">
        <v>1</v>
      </c>
      <c r="G7" s="199">
        <v>200000</v>
      </c>
      <c r="H7" s="199">
        <v>200000</v>
      </c>
    </row>
    <row r="8" spans="1:12" ht="24.95" customHeight="1">
      <c r="A8" s="208">
        <v>6</v>
      </c>
      <c r="B8" s="209" t="s">
        <v>601</v>
      </c>
      <c r="C8" s="204" t="s">
        <v>595</v>
      </c>
      <c r="D8" s="204" t="s">
        <v>595</v>
      </c>
      <c r="E8" s="204" t="s">
        <v>595</v>
      </c>
      <c r="F8" s="205" t="s">
        <v>182</v>
      </c>
      <c r="G8" s="206" t="s">
        <v>591</v>
      </c>
      <c r="H8" s="206">
        <v>100000</v>
      </c>
    </row>
    <row r="9" spans="1:12" ht="24.95" customHeight="1">
      <c r="A9" s="195">
        <v>7</v>
      </c>
      <c r="B9" s="196" t="s">
        <v>604</v>
      </c>
      <c r="C9" s="197" t="s">
        <v>588</v>
      </c>
      <c r="D9" s="197" t="s">
        <v>605</v>
      </c>
      <c r="E9" s="197" t="s">
        <v>606</v>
      </c>
      <c r="F9" s="198">
        <v>1</v>
      </c>
      <c r="G9" s="199">
        <v>100000</v>
      </c>
      <c r="H9" s="199">
        <v>100000</v>
      </c>
    </row>
    <row r="10" spans="1:12" ht="24.95" customHeight="1">
      <c r="A10" s="195">
        <v>8</v>
      </c>
      <c r="B10" s="196" t="s">
        <v>607</v>
      </c>
      <c r="C10" s="197" t="s">
        <v>608</v>
      </c>
      <c r="D10" s="197" t="s">
        <v>607</v>
      </c>
      <c r="E10" s="197" t="s">
        <v>607</v>
      </c>
      <c r="F10" s="198">
        <v>1</v>
      </c>
      <c r="G10" s="199">
        <v>600000</v>
      </c>
      <c r="H10" s="199">
        <v>600000</v>
      </c>
      <c r="I10" s="180" t="s">
        <v>693</v>
      </c>
      <c r="J10" s="180" t="s">
        <v>694</v>
      </c>
      <c r="L10" s="180" t="s">
        <v>695</v>
      </c>
    </row>
    <row r="11" spans="1:12" ht="24.95" customHeight="1">
      <c r="A11" s="195">
        <v>9</v>
      </c>
      <c r="B11" s="196" t="s">
        <v>609</v>
      </c>
      <c r="C11" s="197" t="s">
        <v>588</v>
      </c>
      <c r="D11" s="197" t="s">
        <v>610</v>
      </c>
      <c r="E11" s="197" t="s">
        <v>611</v>
      </c>
      <c r="F11" s="198">
        <v>4</v>
      </c>
      <c r="G11" s="199">
        <v>100000</v>
      </c>
      <c r="H11" s="199">
        <v>400000</v>
      </c>
    </row>
    <row r="12" spans="1:12" ht="24.95" customHeight="1">
      <c r="A12" s="208">
        <v>10</v>
      </c>
      <c r="B12" s="209" t="s">
        <v>612</v>
      </c>
      <c r="C12" s="204" t="s">
        <v>594</v>
      </c>
      <c r="D12" s="204" t="s">
        <v>594</v>
      </c>
      <c r="E12" s="204" t="s">
        <v>594</v>
      </c>
      <c r="F12" s="205" t="s">
        <v>182</v>
      </c>
      <c r="G12" s="206" t="s">
        <v>591</v>
      </c>
      <c r="H12" s="206">
        <v>100000</v>
      </c>
    </row>
    <row r="13" spans="1:12" ht="24.95" customHeight="1">
      <c r="A13" s="202">
        <v>11</v>
      </c>
      <c r="B13" s="203" t="s">
        <v>613</v>
      </c>
      <c r="C13" s="204" t="s">
        <v>590</v>
      </c>
      <c r="D13" s="204" t="s">
        <v>590</v>
      </c>
      <c r="E13" s="204" t="s">
        <v>590</v>
      </c>
      <c r="F13" s="205" t="s">
        <v>182</v>
      </c>
      <c r="G13" s="206" t="s">
        <v>591</v>
      </c>
      <c r="H13" s="206">
        <v>100000</v>
      </c>
    </row>
    <row r="14" spans="1:12" ht="24.95" customHeight="1">
      <c r="A14" s="207"/>
      <c r="B14" s="201" t="s">
        <v>614</v>
      </c>
      <c r="C14" s="200"/>
      <c r="D14" s="200"/>
      <c r="E14" s="200"/>
      <c r="F14" s="201"/>
      <c r="G14" s="200"/>
      <c r="H14" s="200">
        <f>SUM(H3:H13)</f>
        <v>1980000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0" workbookViewId="0">
      <selection activeCell="A3" sqref="A3:A10"/>
    </sheetView>
  </sheetViews>
  <sheetFormatPr defaultRowHeight="13.5"/>
  <cols>
    <col min="1" max="1" width="6.5" style="180" customWidth="1"/>
    <col min="2" max="2" width="18.625" style="180" customWidth="1"/>
    <col min="3" max="3" width="24.125" style="180" customWidth="1"/>
    <col min="4" max="4" width="36.5" style="180" customWidth="1"/>
    <col min="5" max="5" width="6.875" style="180" customWidth="1"/>
    <col min="6" max="6" width="9.375" style="180" customWidth="1"/>
    <col min="7" max="7" width="10.375" style="180" customWidth="1"/>
    <col min="8" max="10" width="9" style="180"/>
    <col min="11" max="11" width="14.625" style="180" bestFit="1" customWidth="1"/>
    <col min="12" max="16384" width="9" style="180"/>
  </cols>
  <sheetData>
    <row r="1" spans="1:9" ht="20.25">
      <c r="A1" s="217"/>
      <c r="B1" s="364" t="s">
        <v>615</v>
      </c>
      <c r="C1" s="364"/>
      <c r="D1" s="364"/>
      <c r="E1" s="364"/>
      <c r="F1" s="364"/>
      <c r="G1" s="364"/>
      <c r="H1" s="217"/>
    </row>
    <row r="2" spans="1:9" s="330" customFormat="1" ht="30" customHeight="1">
      <c r="A2" s="328" t="s">
        <v>0</v>
      </c>
      <c r="B2" s="328" t="s">
        <v>616</v>
      </c>
      <c r="C2" s="328" t="s">
        <v>576</v>
      </c>
      <c r="D2" s="328" t="s">
        <v>577</v>
      </c>
      <c r="E2" s="328" t="s">
        <v>579</v>
      </c>
      <c r="F2" s="328" t="s">
        <v>580</v>
      </c>
      <c r="G2" s="328" t="s">
        <v>581</v>
      </c>
      <c r="H2" s="329" t="s">
        <v>572</v>
      </c>
      <c r="I2" s="329" t="s">
        <v>811</v>
      </c>
    </row>
    <row r="3" spans="1:9" ht="20.100000000000001" customHeight="1">
      <c r="A3" s="220">
        <v>1</v>
      </c>
      <c r="B3" s="221" t="s">
        <v>631</v>
      </c>
      <c r="C3" s="222" t="s">
        <v>620</v>
      </c>
      <c r="D3" s="222" t="s">
        <v>621</v>
      </c>
      <c r="E3" s="220">
        <v>1</v>
      </c>
      <c r="F3" s="220">
        <v>80000</v>
      </c>
      <c r="G3" s="220">
        <v>80000</v>
      </c>
      <c r="H3" s="223"/>
    </row>
    <row r="4" spans="1:9" ht="20.100000000000001" customHeight="1">
      <c r="A4" s="220">
        <v>2</v>
      </c>
      <c r="B4" s="221" t="s">
        <v>631</v>
      </c>
      <c r="C4" s="222" t="s">
        <v>622</v>
      </c>
      <c r="D4" s="222" t="s">
        <v>632</v>
      </c>
      <c r="E4" s="220">
        <v>1</v>
      </c>
      <c r="F4" s="220">
        <v>70000</v>
      </c>
      <c r="G4" s="220">
        <v>70000</v>
      </c>
      <c r="H4" s="223"/>
    </row>
    <row r="5" spans="1:9" ht="20.100000000000001" customHeight="1">
      <c r="A5" s="220">
        <v>3</v>
      </c>
      <c r="B5" s="221" t="s">
        <v>631</v>
      </c>
      <c r="C5" s="222" t="s">
        <v>617</v>
      </c>
      <c r="D5" s="222" t="s">
        <v>618</v>
      </c>
      <c r="E5" s="220">
        <v>1</v>
      </c>
      <c r="F5" s="220">
        <v>50000</v>
      </c>
      <c r="G5" s="220">
        <v>50000</v>
      </c>
      <c r="H5" s="223"/>
    </row>
    <row r="6" spans="1:9" ht="20.100000000000001" customHeight="1">
      <c r="A6" s="220">
        <v>4</v>
      </c>
      <c r="B6" s="221" t="s">
        <v>633</v>
      </c>
      <c r="C6" s="222" t="s">
        <v>620</v>
      </c>
      <c r="D6" s="222" t="s">
        <v>621</v>
      </c>
      <c r="E6" s="220">
        <v>1</v>
      </c>
      <c r="F6" s="220">
        <v>80000</v>
      </c>
      <c r="G6" s="220">
        <v>80000</v>
      </c>
      <c r="H6" s="223"/>
    </row>
    <row r="7" spans="1:9" ht="20.100000000000001" customHeight="1">
      <c r="A7" s="220">
        <v>5</v>
      </c>
      <c r="B7" s="221" t="s">
        <v>634</v>
      </c>
      <c r="C7" s="222" t="s">
        <v>622</v>
      </c>
      <c r="D7" s="222" t="s">
        <v>635</v>
      </c>
      <c r="E7" s="220">
        <v>1</v>
      </c>
      <c r="F7" s="220">
        <v>70000</v>
      </c>
      <c r="G7" s="220">
        <v>70000</v>
      </c>
      <c r="H7" s="223"/>
    </row>
    <row r="8" spans="1:9" ht="20.100000000000001" customHeight="1">
      <c r="A8" s="220">
        <v>6</v>
      </c>
      <c r="B8" s="221" t="s">
        <v>634</v>
      </c>
      <c r="C8" s="222" t="s">
        <v>617</v>
      </c>
      <c r="D8" s="222" t="s">
        <v>618</v>
      </c>
      <c r="E8" s="220">
        <v>1</v>
      </c>
      <c r="F8" s="220">
        <v>50000</v>
      </c>
      <c r="G8" s="220">
        <v>50000</v>
      </c>
      <c r="H8" s="223"/>
    </row>
    <row r="9" spans="1:9" ht="20.100000000000001" customHeight="1">
      <c r="A9" s="224">
        <v>7</v>
      </c>
      <c r="B9" s="225" t="s">
        <v>634</v>
      </c>
      <c r="C9" s="227" t="s">
        <v>636</v>
      </c>
      <c r="D9" s="227" t="s">
        <v>637</v>
      </c>
      <c r="E9" s="226">
        <v>1</v>
      </c>
      <c r="F9" s="226">
        <v>80000</v>
      </c>
      <c r="G9" s="226">
        <v>80000</v>
      </c>
      <c r="H9" s="219" t="s">
        <v>628</v>
      </c>
    </row>
    <row r="10" spans="1:9" ht="20.100000000000001" customHeight="1">
      <c r="A10" s="224">
        <v>8</v>
      </c>
      <c r="B10" s="225" t="s">
        <v>634</v>
      </c>
      <c r="C10" s="227" t="s">
        <v>638</v>
      </c>
      <c r="D10" s="228" t="s">
        <v>722</v>
      </c>
      <c r="E10" s="226">
        <v>1</v>
      </c>
      <c r="F10" s="226">
        <v>60000</v>
      </c>
      <c r="G10" s="226">
        <v>60000</v>
      </c>
      <c r="H10" s="365" t="s">
        <v>619</v>
      </c>
    </row>
    <row r="11" spans="1:9" ht="20.100000000000001" customHeight="1">
      <c r="A11" s="224">
        <v>9</v>
      </c>
      <c r="B11" s="225" t="s">
        <v>634</v>
      </c>
      <c r="C11" s="227" t="s">
        <v>639</v>
      </c>
      <c r="D11" s="227" t="s">
        <v>640</v>
      </c>
      <c r="E11" s="226">
        <v>1</v>
      </c>
      <c r="F11" s="226">
        <v>80000</v>
      </c>
      <c r="G11" s="226">
        <v>80000</v>
      </c>
      <c r="H11" s="365"/>
    </row>
    <row r="12" spans="1:9" ht="20.100000000000001" customHeight="1">
      <c r="A12" s="224">
        <v>10</v>
      </c>
      <c r="B12" s="225" t="s">
        <v>641</v>
      </c>
      <c r="C12" s="227" t="s">
        <v>642</v>
      </c>
      <c r="D12" s="227" t="s">
        <v>643</v>
      </c>
      <c r="E12" s="226">
        <v>1</v>
      </c>
      <c r="F12" s="226">
        <v>80000</v>
      </c>
      <c r="G12" s="226">
        <v>80000</v>
      </c>
      <c r="H12" s="219" t="s">
        <v>619</v>
      </c>
    </row>
    <row r="13" spans="1:9" ht="20.100000000000001" customHeight="1">
      <c r="A13" s="224">
        <v>11</v>
      </c>
      <c r="B13" s="225" t="s">
        <v>641</v>
      </c>
      <c r="C13" s="227" t="s">
        <v>644</v>
      </c>
      <c r="D13" s="228" t="s">
        <v>723</v>
      </c>
      <c r="E13" s="226">
        <v>1</v>
      </c>
      <c r="F13" s="226">
        <v>80000</v>
      </c>
      <c r="G13" s="226">
        <v>80000</v>
      </c>
      <c r="H13" s="219" t="s">
        <v>627</v>
      </c>
      <c r="I13" s="322">
        <v>-2</v>
      </c>
    </row>
    <row r="14" spans="1:9" ht="20.100000000000001" customHeight="1">
      <c r="A14" s="224">
        <v>12</v>
      </c>
      <c r="B14" s="225" t="s">
        <v>645</v>
      </c>
      <c r="C14" s="227" t="s">
        <v>646</v>
      </c>
      <c r="D14" s="227" t="s">
        <v>643</v>
      </c>
      <c r="E14" s="226">
        <v>1</v>
      </c>
      <c r="F14" s="226">
        <v>80000</v>
      </c>
      <c r="G14" s="226">
        <v>80000</v>
      </c>
      <c r="H14" s="219" t="s">
        <v>619</v>
      </c>
    </row>
    <row r="15" spans="1:9" ht="20.100000000000001" customHeight="1">
      <c r="A15" s="224">
        <v>13</v>
      </c>
      <c r="B15" s="225" t="s">
        <v>647</v>
      </c>
      <c r="C15" s="227" t="s">
        <v>646</v>
      </c>
      <c r="D15" s="227" t="s">
        <v>643</v>
      </c>
      <c r="E15" s="226">
        <v>1</v>
      </c>
      <c r="F15" s="226">
        <v>80000</v>
      </c>
      <c r="G15" s="226">
        <v>80000</v>
      </c>
      <c r="H15" s="219" t="s">
        <v>623</v>
      </c>
    </row>
    <row r="16" spans="1:9" ht="20.100000000000001" customHeight="1">
      <c r="A16" s="220">
        <v>14</v>
      </c>
      <c r="B16" s="221" t="s">
        <v>648</v>
      </c>
      <c r="C16" s="222" t="s">
        <v>625</v>
      </c>
      <c r="D16" s="222" t="s">
        <v>626</v>
      </c>
      <c r="E16" s="220">
        <v>1</v>
      </c>
      <c r="F16" s="220">
        <v>82880</v>
      </c>
      <c r="G16" s="220">
        <v>82880</v>
      </c>
      <c r="H16" s="223"/>
    </row>
    <row r="17" spans="1:9" ht="20.100000000000001" customHeight="1">
      <c r="A17" s="224">
        <v>15</v>
      </c>
      <c r="B17" s="225" t="s">
        <v>649</v>
      </c>
      <c r="C17" s="227" t="s">
        <v>629</v>
      </c>
      <c r="D17" s="228" t="s">
        <v>724</v>
      </c>
      <c r="E17" s="226">
        <v>1</v>
      </c>
      <c r="F17" s="226">
        <v>60000</v>
      </c>
      <c r="G17" s="226">
        <v>60000</v>
      </c>
      <c r="H17" s="219" t="s">
        <v>628</v>
      </c>
    </row>
    <row r="18" spans="1:9" ht="20.100000000000001" customHeight="1">
      <c r="A18" s="220">
        <v>16</v>
      </c>
      <c r="B18" s="221" t="s">
        <v>650</v>
      </c>
      <c r="C18" s="222" t="s">
        <v>620</v>
      </c>
      <c r="D18" s="222" t="s">
        <v>621</v>
      </c>
      <c r="E18" s="220">
        <v>1</v>
      </c>
      <c r="F18" s="220">
        <v>80000</v>
      </c>
      <c r="G18" s="220">
        <v>80000</v>
      </c>
      <c r="H18" s="223"/>
    </row>
    <row r="19" spans="1:9" ht="20.100000000000001" customHeight="1">
      <c r="A19" s="220">
        <v>17</v>
      </c>
      <c r="B19" s="221" t="s">
        <v>650</v>
      </c>
      <c r="C19" s="222" t="s">
        <v>625</v>
      </c>
      <c r="D19" s="222" t="s">
        <v>626</v>
      </c>
      <c r="E19" s="220">
        <v>1</v>
      </c>
      <c r="F19" s="220">
        <v>59200</v>
      </c>
      <c r="G19" s="220">
        <v>59200</v>
      </c>
      <c r="H19" s="223"/>
    </row>
    <row r="20" spans="1:9" ht="20.100000000000001" customHeight="1">
      <c r="A20" s="220">
        <v>18</v>
      </c>
      <c r="B20" s="221" t="s">
        <v>650</v>
      </c>
      <c r="C20" s="222" t="s">
        <v>651</v>
      </c>
      <c r="D20" s="222" t="s">
        <v>651</v>
      </c>
      <c r="E20" s="220">
        <v>1</v>
      </c>
      <c r="F20" s="220">
        <v>90000</v>
      </c>
      <c r="G20" s="220">
        <v>90000</v>
      </c>
      <c r="H20" s="223"/>
    </row>
    <row r="21" spans="1:9" ht="20.100000000000001" customHeight="1">
      <c r="A21" s="224">
        <v>19</v>
      </c>
      <c r="B21" s="225" t="s">
        <v>650</v>
      </c>
      <c r="C21" s="227" t="s">
        <v>652</v>
      </c>
      <c r="D21" s="227" t="s">
        <v>653</v>
      </c>
      <c r="E21" s="226">
        <v>1</v>
      </c>
      <c r="F21" s="226">
        <v>50000</v>
      </c>
      <c r="G21" s="226">
        <v>50000</v>
      </c>
      <c r="H21" s="219" t="s">
        <v>623</v>
      </c>
    </row>
    <row r="22" spans="1:9" ht="20.100000000000001" customHeight="1">
      <c r="A22" s="224">
        <v>20</v>
      </c>
      <c r="B22" s="225" t="s">
        <v>654</v>
      </c>
      <c r="C22" s="227" t="s">
        <v>630</v>
      </c>
      <c r="D22" s="227" t="s">
        <v>655</v>
      </c>
      <c r="E22" s="226">
        <v>1</v>
      </c>
      <c r="F22" s="226">
        <v>80000</v>
      </c>
      <c r="G22" s="226">
        <v>80000</v>
      </c>
      <c r="H22" s="219" t="s">
        <v>627</v>
      </c>
      <c r="I22" s="322">
        <v>-2</v>
      </c>
    </row>
    <row r="23" spans="1:9" ht="20.100000000000001" customHeight="1">
      <c r="A23" s="224">
        <v>21</v>
      </c>
      <c r="B23" s="225" t="s">
        <v>654</v>
      </c>
      <c r="C23" s="227" t="s">
        <v>656</v>
      </c>
      <c r="D23" s="227" t="s">
        <v>657</v>
      </c>
      <c r="E23" s="226">
        <v>1</v>
      </c>
      <c r="F23" s="226">
        <v>60000</v>
      </c>
      <c r="G23" s="226">
        <v>60000</v>
      </c>
      <c r="H23" s="219" t="s">
        <v>624</v>
      </c>
    </row>
    <row r="24" spans="1:9" ht="20.100000000000001" customHeight="1">
      <c r="A24" s="224">
        <v>22</v>
      </c>
      <c r="B24" s="225" t="s">
        <v>654</v>
      </c>
      <c r="C24" s="227" t="s">
        <v>646</v>
      </c>
      <c r="D24" s="227" t="s">
        <v>643</v>
      </c>
      <c r="E24" s="226">
        <v>1</v>
      </c>
      <c r="F24" s="226">
        <v>50000</v>
      </c>
      <c r="G24" s="226">
        <v>50000</v>
      </c>
      <c r="H24" s="219" t="s">
        <v>619</v>
      </c>
    </row>
    <row r="25" spans="1:9" ht="20.100000000000001" customHeight="1">
      <c r="A25" s="220">
        <v>23</v>
      </c>
      <c r="B25" s="221" t="s">
        <v>658</v>
      </c>
      <c r="C25" s="222" t="s">
        <v>651</v>
      </c>
      <c r="D25" s="222" t="s">
        <v>651</v>
      </c>
      <c r="E25" s="220">
        <v>1</v>
      </c>
      <c r="F25" s="220">
        <v>135000</v>
      </c>
      <c r="G25" s="220">
        <v>135000</v>
      </c>
      <c r="H25" s="223"/>
    </row>
    <row r="26" spans="1:9" ht="20.100000000000001" customHeight="1">
      <c r="A26" s="224">
        <v>24</v>
      </c>
      <c r="B26" s="225" t="s">
        <v>609</v>
      </c>
      <c r="C26" s="227" t="s">
        <v>659</v>
      </c>
      <c r="D26" s="228" t="s">
        <v>725</v>
      </c>
      <c r="E26" s="226">
        <v>1</v>
      </c>
      <c r="F26" s="226">
        <v>150000</v>
      </c>
      <c r="G26" s="226">
        <v>150000</v>
      </c>
      <c r="H26" s="217"/>
    </row>
    <row r="27" spans="1:9" ht="20.100000000000001" customHeight="1">
      <c r="A27" s="224">
        <v>25</v>
      </c>
      <c r="B27" s="225" t="s">
        <v>609</v>
      </c>
      <c r="C27" s="227" t="s">
        <v>660</v>
      </c>
      <c r="D27" s="228" t="s">
        <v>726</v>
      </c>
      <c r="E27" s="226">
        <v>1</v>
      </c>
      <c r="F27" s="226">
        <v>120000</v>
      </c>
      <c r="G27" s="226">
        <v>120000</v>
      </c>
      <c r="H27" s="217"/>
    </row>
    <row r="28" spans="1:9" ht="20.100000000000001" customHeight="1">
      <c r="A28" s="224">
        <v>26</v>
      </c>
      <c r="B28" s="225" t="s">
        <v>609</v>
      </c>
      <c r="C28" s="227" t="s">
        <v>661</v>
      </c>
      <c r="D28" s="228" t="s">
        <v>727</v>
      </c>
      <c r="E28" s="226">
        <v>1</v>
      </c>
      <c r="F28" s="226">
        <v>100000</v>
      </c>
      <c r="G28" s="226">
        <v>100000</v>
      </c>
      <c r="H28" s="217"/>
    </row>
    <row r="29" spans="1:9" ht="20.100000000000001" customHeight="1">
      <c r="A29" s="224">
        <v>27</v>
      </c>
      <c r="B29" s="225" t="s">
        <v>609</v>
      </c>
      <c r="C29" s="227" t="s">
        <v>662</v>
      </c>
      <c r="D29" s="228" t="s">
        <v>728</v>
      </c>
      <c r="E29" s="226">
        <v>1</v>
      </c>
      <c r="F29" s="226">
        <v>30000</v>
      </c>
      <c r="G29" s="226">
        <v>30000</v>
      </c>
      <c r="H29" s="217"/>
    </row>
    <row r="30" spans="1:9" ht="20.100000000000001" customHeight="1">
      <c r="A30" s="224">
        <v>28</v>
      </c>
      <c r="B30" s="230" t="s">
        <v>609</v>
      </c>
      <c r="C30" s="228" t="s">
        <v>729</v>
      </c>
      <c r="D30" s="228" t="s">
        <v>730</v>
      </c>
      <c r="E30" s="231">
        <v>1</v>
      </c>
      <c r="F30" s="231">
        <v>150000</v>
      </c>
      <c r="G30" s="231">
        <v>150000</v>
      </c>
      <c r="H30" s="217"/>
    </row>
    <row r="31" spans="1:9" ht="20.100000000000001" customHeight="1">
      <c r="A31" s="218"/>
      <c r="B31" s="218" t="s">
        <v>614</v>
      </c>
      <c r="C31" s="229"/>
      <c r="D31" s="229"/>
      <c r="E31" s="218"/>
      <c r="F31" s="218"/>
      <c r="G31" s="218">
        <f>SUM(G3:G30)</f>
        <v>2237080</v>
      </c>
      <c r="H31" s="217"/>
    </row>
  </sheetData>
  <autoFilter ref="A2:K31"/>
  <mergeCells count="2">
    <mergeCell ref="B1:G1"/>
    <mergeCell ref="H10:H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3" sqref="A3:A10"/>
    </sheetView>
  </sheetViews>
  <sheetFormatPr defaultRowHeight="13.5"/>
  <cols>
    <col min="1" max="1" width="5.25" style="180" customWidth="1"/>
    <col min="2" max="2" width="21.75" style="180" customWidth="1"/>
    <col min="3" max="3" width="28.375" style="180" customWidth="1"/>
    <col min="4" max="4" width="27.625" style="180" customWidth="1"/>
    <col min="5" max="5" width="32.5" style="180" customWidth="1"/>
    <col min="6" max="6" width="9" style="250"/>
    <col min="7" max="8" width="9" style="180"/>
    <col min="9" max="9" width="9" style="232"/>
    <col min="10" max="16384" width="9" style="180"/>
  </cols>
  <sheetData>
    <row r="1" spans="1:8" ht="18.75">
      <c r="A1" s="366" t="s">
        <v>663</v>
      </c>
      <c r="B1" s="367"/>
      <c r="C1" s="367"/>
      <c r="D1" s="367"/>
      <c r="E1" s="367"/>
      <c r="F1" s="367"/>
      <c r="G1" s="367"/>
      <c r="H1" s="367"/>
    </row>
    <row r="2" spans="1:8" ht="24.95" customHeight="1">
      <c r="A2" s="233" t="s">
        <v>0</v>
      </c>
      <c r="B2" s="233" t="s">
        <v>587</v>
      </c>
      <c r="C2" s="233" t="s">
        <v>179</v>
      </c>
      <c r="D2" s="233" t="s">
        <v>576</v>
      </c>
      <c r="E2" s="233" t="s">
        <v>577</v>
      </c>
      <c r="F2" s="233" t="s">
        <v>579</v>
      </c>
      <c r="G2" s="233" t="s">
        <v>580</v>
      </c>
      <c r="H2" s="233" t="s">
        <v>581</v>
      </c>
    </row>
    <row r="3" spans="1:8" ht="24.95" customHeight="1">
      <c r="A3" s="234">
        <v>1</v>
      </c>
      <c r="B3" s="235" t="s">
        <v>41</v>
      </c>
      <c r="C3" s="235" t="s">
        <v>666</v>
      </c>
      <c r="D3" s="235" t="s">
        <v>666</v>
      </c>
      <c r="E3" s="246" t="s">
        <v>667</v>
      </c>
      <c r="F3" s="248">
        <v>1</v>
      </c>
      <c r="G3" s="236">
        <v>70000</v>
      </c>
      <c r="H3" s="237">
        <v>70000</v>
      </c>
    </row>
    <row r="4" spans="1:8" ht="24.95" customHeight="1">
      <c r="A4" s="234">
        <v>2</v>
      </c>
      <c r="B4" s="235" t="s">
        <v>40</v>
      </c>
      <c r="C4" s="235" t="s">
        <v>666</v>
      </c>
      <c r="D4" s="235" t="s">
        <v>666</v>
      </c>
      <c r="E4" s="246" t="s">
        <v>667</v>
      </c>
      <c r="F4" s="248">
        <v>1</v>
      </c>
      <c r="G4" s="236">
        <v>40000</v>
      </c>
      <c r="H4" s="237">
        <v>40000</v>
      </c>
    </row>
    <row r="5" spans="1:8" ht="24.95" customHeight="1">
      <c r="A5" s="234">
        <v>3</v>
      </c>
      <c r="B5" s="235" t="s">
        <v>40</v>
      </c>
      <c r="C5" s="235" t="s">
        <v>664</v>
      </c>
      <c r="D5" s="235" t="s">
        <v>664</v>
      </c>
      <c r="E5" s="246" t="s">
        <v>665</v>
      </c>
      <c r="F5" s="248">
        <v>1</v>
      </c>
      <c r="G5" s="236">
        <v>200000</v>
      </c>
      <c r="H5" s="237">
        <v>200000</v>
      </c>
    </row>
    <row r="6" spans="1:8" ht="24.95" customHeight="1">
      <c r="A6" s="245">
        <v>4</v>
      </c>
      <c r="B6" s="244" t="s">
        <v>609</v>
      </c>
      <c r="C6" s="244" t="s">
        <v>668</v>
      </c>
      <c r="D6" s="238" t="s">
        <v>669</v>
      </c>
      <c r="E6" s="238" t="s">
        <v>670</v>
      </c>
      <c r="F6" s="245">
        <v>3</v>
      </c>
      <c r="G6" s="239">
        <v>550000</v>
      </c>
      <c r="H6" s="239">
        <v>1650000</v>
      </c>
    </row>
    <row r="7" spans="1:8" ht="24.95" customHeight="1">
      <c r="A7" s="240"/>
      <c r="B7" s="241" t="s">
        <v>585</v>
      </c>
      <c r="C7" s="242"/>
      <c r="D7" s="242"/>
      <c r="E7" s="247"/>
      <c r="F7" s="249"/>
      <c r="G7" s="243"/>
      <c r="H7" s="243">
        <v>1960000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42" t="s">
        <v>135</v>
      </c>
      <c r="B1" s="342"/>
      <c r="C1" s="342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3" sqref="A3:A10"/>
    </sheetView>
  </sheetViews>
  <sheetFormatPr defaultRowHeight="13.5"/>
  <cols>
    <col min="1" max="1" width="12.625" style="180" customWidth="1"/>
    <col min="2" max="2" width="9" style="180"/>
    <col min="3" max="3" width="17" style="180" customWidth="1"/>
    <col min="4" max="4" width="34.125" style="180" customWidth="1"/>
    <col min="5" max="5" width="31.875" style="180" customWidth="1"/>
    <col min="6" max="16384" width="9" style="180"/>
  </cols>
  <sheetData>
    <row r="1" spans="1:8" ht="39.950000000000003" customHeight="1">
      <c r="A1" s="368" t="s">
        <v>671</v>
      </c>
      <c r="B1" s="368"/>
      <c r="C1" s="368"/>
      <c r="D1" s="368"/>
      <c r="E1" s="368"/>
      <c r="F1" s="368"/>
      <c r="G1" s="368"/>
      <c r="H1" s="368"/>
    </row>
    <row r="2" spans="1:8" ht="20.100000000000001" customHeight="1">
      <c r="A2" s="251" t="s">
        <v>587</v>
      </c>
      <c r="B2" s="251" t="s">
        <v>672</v>
      </c>
      <c r="C2" s="251" t="s">
        <v>179</v>
      </c>
      <c r="D2" s="251" t="s">
        <v>576</v>
      </c>
      <c r="E2" s="252" t="s">
        <v>577</v>
      </c>
      <c r="F2" s="251" t="s">
        <v>579</v>
      </c>
      <c r="G2" s="253" t="s">
        <v>580</v>
      </c>
      <c r="H2" s="253" t="s">
        <v>581</v>
      </c>
    </row>
    <row r="3" spans="1:8" ht="26.1" customHeight="1">
      <c r="A3" s="254" t="s">
        <v>678</v>
      </c>
      <c r="B3" s="255" t="s">
        <v>673</v>
      </c>
      <c r="C3" s="256" t="s">
        <v>674</v>
      </c>
      <c r="D3" s="256" t="s">
        <v>675</v>
      </c>
      <c r="E3" s="256" t="s">
        <v>676</v>
      </c>
      <c r="F3" s="257">
        <v>1</v>
      </c>
      <c r="G3" s="258">
        <v>5000</v>
      </c>
      <c r="H3" s="259">
        <v>5000</v>
      </c>
    </row>
    <row r="4" spans="1:8" ht="26.1" customHeight="1">
      <c r="A4" s="254" t="s">
        <v>678</v>
      </c>
      <c r="B4" s="255" t="s">
        <v>673</v>
      </c>
      <c r="C4" s="256" t="s">
        <v>677</v>
      </c>
      <c r="D4" s="256" t="s">
        <v>677</v>
      </c>
      <c r="E4" s="256" t="s">
        <v>677</v>
      </c>
      <c r="F4" s="257">
        <v>1</v>
      </c>
      <c r="G4" s="258">
        <v>32870</v>
      </c>
      <c r="H4" s="259">
        <v>32870</v>
      </c>
    </row>
    <row r="5" spans="1:8" ht="26.1" customHeight="1">
      <c r="A5" s="254" t="s">
        <v>648</v>
      </c>
      <c r="B5" s="255" t="s">
        <v>673</v>
      </c>
      <c r="C5" s="256" t="s">
        <v>674</v>
      </c>
      <c r="D5" s="256" t="s">
        <v>675</v>
      </c>
      <c r="E5" s="256" t="s">
        <v>676</v>
      </c>
      <c r="F5" s="257">
        <v>1</v>
      </c>
      <c r="G5" s="258">
        <v>5000</v>
      </c>
      <c r="H5" s="259">
        <v>5000</v>
      </c>
    </row>
    <row r="6" spans="1:8" ht="26.1" customHeight="1">
      <c r="A6" s="263" t="s">
        <v>679</v>
      </c>
      <c r="B6" s="255" t="s">
        <v>673</v>
      </c>
      <c r="C6" s="256" t="s">
        <v>674</v>
      </c>
      <c r="D6" s="256" t="s">
        <v>675</v>
      </c>
      <c r="E6" s="256" t="s">
        <v>676</v>
      </c>
      <c r="F6" s="264">
        <v>1</v>
      </c>
      <c r="G6" s="259">
        <v>5000</v>
      </c>
      <c r="H6" s="259">
        <v>5000</v>
      </c>
    </row>
    <row r="7" spans="1:8" ht="26.1" customHeight="1">
      <c r="A7" s="260"/>
      <c r="B7" s="252"/>
      <c r="C7" s="261" t="s">
        <v>585</v>
      </c>
      <c r="D7" s="262"/>
      <c r="E7" s="262"/>
      <c r="F7" s="251"/>
      <c r="G7" s="253"/>
      <c r="H7" s="253">
        <v>47870</v>
      </c>
    </row>
    <row r="8" spans="1:8" ht="24.95" customHeight="1"/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3" sqref="A3:A10"/>
    </sheetView>
  </sheetViews>
  <sheetFormatPr defaultRowHeight="13.5"/>
  <cols>
    <col min="1" max="1" width="19.75" style="180" customWidth="1"/>
    <col min="2" max="2" width="13.75" style="180" customWidth="1"/>
    <col min="3" max="3" width="32.375" style="180" customWidth="1"/>
    <col min="4" max="4" width="9" style="180"/>
    <col min="5" max="5" width="12.625" style="180" customWidth="1"/>
    <col min="6" max="6" width="14.625" style="180" customWidth="1"/>
    <col min="7" max="16384" width="9" style="180"/>
  </cols>
  <sheetData>
    <row r="1" spans="1:6" ht="20.25">
      <c r="A1" s="369" t="s">
        <v>680</v>
      </c>
      <c r="B1" s="369"/>
      <c r="C1" s="369"/>
      <c r="D1" s="369"/>
      <c r="E1" s="369"/>
      <c r="F1" s="369"/>
    </row>
    <row r="2" spans="1:6" s="327" customFormat="1" ht="15" customHeight="1">
      <c r="A2" s="331" t="s">
        <v>587</v>
      </c>
      <c r="B2" s="331" t="s">
        <v>672</v>
      </c>
      <c r="C2" s="331" t="s">
        <v>179</v>
      </c>
      <c r="D2" s="331" t="s">
        <v>579</v>
      </c>
      <c r="E2" s="332" t="s">
        <v>580</v>
      </c>
      <c r="F2" s="332" t="s">
        <v>681</v>
      </c>
    </row>
    <row r="3" spans="1:6" ht="15" customHeight="1">
      <c r="A3" s="265" t="s">
        <v>682</v>
      </c>
      <c r="B3" s="265" t="s">
        <v>683</v>
      </c>
      <c r="C3" s="266" t="s">
        <v>684</v>
      </c>
      <c r="D3" s="267">
        <v>1</v>
      </c>
      <c r="E3" s="259">
        <v>60000</v>
      </c>
      <c r="F3" s="259">
        <v>60000</v>
      </c>
    </row>
    <row r="4" spans="1:6" ht="15" customHeight="1">
      <c r="A4" s="265" t="s">
        <v>682</v>
      </c>
      <c r="B4" s="265" t="s">
        <v>683</v>
      </c>
      <c r="C4" s="266" t="s">
        <v>685</v>
      </c>
      <c r="D4" s="267">
        <v>1</v>
      </c>
      <c r="E4" s="259">
        <v>20000</v>
      </c>
      <c r="F4" s="259">
        <v>20000</v>
      </c>
    </row>
    <row r="5" spans="1:6" ht="15" customHeight="1">
      <c r="A5" s="265" t="s">
        <v>686</v>
      </c>
      <c r="B5" s="265" t="s">
        <v>683</v>
      </c>
      <c r="C5" s="266" t="s">
        <v>684</v>
      </c>
      <c r="D5" s="267">
        <v>1</v>
      </c>
      <c r="E5" s="259">
        <v>60000</v>
      </c>
      <c r="F5" s="259">
        <v>60000</v>
      </c>
    </row>
    <row r="6" spans="1:6" ht="15" customHeight="1">
      <c r="A6" s="265" t="s">
        <v>47</v>
      </c>
      <c r="B6" s="265" t="s">
        <v>673</v>
      </c>
      <c r="C6" s="266" t="s">
        <v>687</v>
      </c>
      <c r="D6" s="267">
        <v>1</v>
      </c>
      <c r="E6" s="259">
        <v>20000</v>
      </c>
      <c r="F6" s="259">
        <v>20000</v>
      </c>
    </row>
    <row r="7" spans="1:6" ht="15" customHeight="1">
      <c r="A7" s="268" t="s">
        <v>44</v>
      </c>
      <c r="B7" s="265" t="s">
        <v>673</v>
      </c>
      <c r="C7" s="266" t="s">
        <v>688</v>
      </c>
      <c r="D7" s="267">
        <v>1</v>
      </c>
      <c r="E7" s="259">
        <v>20000</v>
      </c>
      <c r="F7" s="259">
        <v>20000</v>
      </c>
    </row>
    <row r="8" spans="1:6" ht="15" customHeight="1">
      <c r="A8" s="268" t="s">
        <v>44</v>
      </c>
      <c r="B8" s="265" t="s">
        <v>673</v>
      </c>
      <c r="C8" s="266" t="s">
        <v>689</v>
      </c>
      <c r="D8" s="267">
        <v>1</v>
      </c>
      <c r="E8" s="259">
        <v>10000</v>
      </c>
      <c r="F8" s="259">
        <v>10000</v>
      </c>
    </row>
    <row r="9" spans="1:6" ht="15" customHeight="1">
      <c r="A9" s="269" t="s">
        <v>44</v>
      </c>
      <c r="B9" s="265" t="s">
        <v>673</v>
      </c>
      <c r="C9" s="266" t="s">
        <v>685</v>
      </c>
      <c r="D9" s="267">
        <v>2</v>
      </c>
      <c r="E9" s="259">
        <v>20000</v>
      </c>
      <c r="F9" s="259">
        <v>40000</v>
      </c>
    </row>
    <row r="10" spans="1:6" ht="15" customHeight="1">
      <c r="A10" s="268" t="s">
        <v>690</v>
      </c>
      <c r="B10" s="265" t="s">
        <v>673</v>
      </c>
      <c r="C10" s="266" t="s">
        <v>691</v>
      </c>
      <c r="D10" s="267">
        <v>1</v>
      </c>
      <c r="E10" s="259">
        <v>30000</v>
      </c>
      <c r="F10" s="259">
        <v>30000</v>
      </c>
    </row>
    <row r="11" spans="1:6" ht="15" customHeight="1">
      <c r="A11" s="269" t="s">
        <v>692</v>
      </c>
      <c r="B11" s="265" t="s">
        <v>673</v>
      </c>
      <c r="C11" s="266" t="s">
        <v>685</v>
      </c>
      <c r="D11" s="267">
        <v>3</v>
      </c>
      <c r="E11" s="259">
        <v>20000</v>
      </c>
      <c r="F11" s="259">
        <v>60000</v>
      </c>
    </row>
    <row r="12" spans="1:6" ht="15" customHeight="1">
      <c r="A12" s="269" t="s">
        <v>40</v>
      </c>
      <c r="B12" s="265" t="s">
        <v>673</v>
      </c>
      <c r="C12" s="266" t="s">
        <v>689</v>
      </c>
      <c r="D12" s="267">
        <v>1</v>
      </c>
      <c r="E12" s="259">
        <v>10000</v>
      </c>
      <c r="F12" s="259">
        <v>10000</v>
      </c>
    </row>
    <row r="13" spans="1:6" ht="15" customHeight="1">
      <c r="A13" s="270"/>
      <c r="B13" s="270"/>
      <c r="C13" s="271" t="s">
        <v>585</v>
      </c>
      <c r="D13" s="272"/>
      <c r="E13" s="253"/>
      <c r="F13" s="253">
        <v>330000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4" workbookViewId="0">
      <selection activeCell="A3" sqref="A3:A10"/>
    </sheetView>
  </sheetViews>
  <sheetFormatPr defaultRowHeight="13.5"/>
  <cols>
    <col min="1" max="1" width="5.25" style="273" customWidth="1"/>
    <col min="2" max="3" width="9" style="273"/>
    <col min="4" max="4" width="11.625" style="273" customWidth="1"/>
    <col min="5" max="5" width="21.25" style="273" customWidth="1"/>
    <col min="6" max="6" width="10.125" style="273" customWidth="1"/>
    <col min="7" max="7" width="8.5" style="273" customWidth="1"/>
    <col min="8" max="8" width="11.5" style="273" customWidth="1"/>
    <col min="9" max="9" width="10.75" style="273" customWidth="1"/>
    <col min="10" max="10" width="11.25" style="273" customWidth="1"/>
    <col min="11" max="11" width="41.875" style="273" hidden="1" customWidth="1"/>
    <col min="12" max="16384" width="9" style="273"/>
  </cols>
  <sheetData>
    <row r="1" spans="1:11" ht="35.1" customHeight="1">
      <c r="A1" s="371" t="s">
        <v>707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1" s="277" customFormat="1" ht="20.100000000000001" customHeight="1">
      <c r="A2" s="278" t="s">
        <v>0</v>
      </c>
      <c r="B2" s="279" t="s">
        <v>696</v>
      </c>
      <c r="C2" s="278" t="s">
        <v>697</v>
      </c>
      <c r="D2" s="278" t="s">
        <v>698</v>
      </c>
      <c r="E2" s="280" t="s">
        <v>699</v>
      </c>
      <c r="F2" s="278" t="s">
        <v>129</v>
      </c>
      <c r="G2" s="278" t="s">
        <v>700</v>
      </c>
      <c r="H2" s="278" t="s">
        <v>701</v>
      </c>
      <c r="I2" s="281" t="s">
        <v>702</v>
      </c>
      <c r="J2" s="275" t="s">
        <v>759</v>
      </c>
      <c r="K2" s="276" t="s">
        <v>760</v>
      </c>
    </row>
    <row r="3" spans="1:11" s="284" customFormat="1" ht="20.100000000000001" customHeight="1">
      <c r="A3" s="370">
        <v>1</v>
      </c>
      <c r="B3" s="370" t="s">
        <v>770</v>
      </c>
      <c r="C3" s="370" t="s">
        <v>771</v>
      </c>
      <c r="D3" s="370" t="s">
        <v>763</v>
      </c>
      <c r="E3" s="285" t="s">
        <v>708</v>
      </c>
      <c r="F3" s="285" t="s">
        <v>772</v>
      </c>
      <c r="G3" s="285">
        <v>350</v>
      </c>
      <c r="H3" s="285">
        <v>400</v>
      </c>
      <c r="I3" s="286">
        <f>G3*H3</f>
        <v>140000</v>
      </c>
      <c r="J3" s="282">
        <f>ROUND(I3*0.95,0)</f>
        <v>133000</v>
      </c>
      <c r="K3" s="290" t="s">
        <v>773</v>
      </c>
    </row>
    <row r="4" spans="1:11" s="284" customFormat="1" ht="20.100000000000001" customHeight="1">
      <c r="A4" s="370"/>
      <c r="B4" s="370"/>
      <c r="C4" s="370"/>
      <c r="D4" s="370"/>
      <c r="E4" s="285" t="s">
        <v>774</v>
      </c>
      <c r="F4" s="285" t="s">
        <v>703</v>
      </c>
      <c r="G4" s="285">
        <v>1520</v>
      </c>
      <c r="H4" s="285">
        <v>270</v>
      </c>
      <c r="I4" s="286">
        <f>G4*H4</f>
        <v>410400</v>
      </c>
      <c r="J4" s="282">
        <f t="shared" ref="J4:J49" si="0">ROUND(I4*0.95,0)</f>
        <v>389880</v>
      </c>
      <c r="K4" s="290" t="s">
        <v>775</v>
      </c>
    </row>
    <row r="5" spans="1:11" s="284" customFormat="1" ht="20.100000000000001" customHeight="1">
      <c r="A5" s="370"/>
      <c r="B5" s="370"/>
      <c r="C5" s="370"/>
      <c r="D5" s="370"/>
      <c r="E5" s="285" t="s">
        <v>706</v>
      </c>
      <c r="F5" s="285" t="s">
        <v>703</v>
      </c>
      <c r="G5" s="285">
        <f>G4</f>
        <v>1520</v>
      </c>
      <c r="H5" s="285">
        <v>30</v>
      </c>
      <c r="I5" s="286">
        <f>G5*H5</f>
        <v>45600</v>
      </c>
      <c r="J5" s="282">
        <f t="shared" si="0"/>
        <v>43320</v>
      </c>
      <c r="K5" s="283"/>
    </row>
    <row r="6" spans="1:11" s="284" customFormat="1" ht="20.100000000000001" customHeight="1">
      <c r="A6" s="370"/>
      <c r="B6" s="370"/>
      <c r="C6" s="370"/>
      <c r="D6" s="370"/>
      <c r="E6" s="285" t="s">
        <v>776</v>
      </c>
      <c r="F6" s="285" t="s">
        <v>703</v>
      </c>
      <c r="G6" s="285">
        <v>2800</v>
      </c>
      <c r="H6" s="285">
        <v>150</v>
      </c>
      <c r="I6" s="286">
        <f>G6*H6</f>
        <v>420000</v>
      </c>
      <c r="J6" s="282">
        <f t="shared" si="0"/>
        <v>399000</v>
      </c>
      <c r="K6" s="290" t="s">
        <v>777</v>
      </c>
    </row>
    <row r="7" spans="1:11" s="284" customFormat="1" ht="20.100000000000001" customHeight="1">
      <c r="A7" s="370"/>
      <c r="B7" s="370"/>
      <c r="C7" s="370"/>
      <c r="D7" s="370"/>
      <c r="E7" s="285" t="s">
        <v>706</v>
      </c>
      <c r="F7" s="285" t="s">
        <v>703</v>
      </c>
      <c r="G7" s="285">
        <v>2800</v>
      </c>
      <c r="H7" s="285">
        <v>20</v>
      </c>
      <c r="I7" s="286">
        <f>G7*H7</f>
        <v>56000</v>
      </c>
      <c r="J7" s="282">
        <f t="shared" si="0"/>
        <v>53200</v>
      </c>
      <c r="K7" s="283"/>
    </row>
    <row r="8" spans="1:11" s="288" customFormat="1" ht="20.100000000000001" customHeight="1">
      <c r="A8" s="370"/>
      <c r="B8" s="370"/>
      <c r="C8" s="370"/>
      <c r="D8" s="285"/>
      <c r="E8" s="285" t="s">
        <v>704</v>
      </c>
      <c r="F8" s="285"/>
      <c r="G8" s="285"/>
      <c r="H8" s="286"/>
      <c r="I8" s="287">
        <f>SUM(I3:I7)</f>
        <v>1072000</v>
      </c>
      <c r="J8" s="282">
        <f t="shared" si="0"/>
        <v>1018400</v>
      </c>
      <c r="K8" s="280"/>
    </row>
    <row r="9" spans="1:11" s="288" customFormat="1" ht="20.100000000000001" customHeight="1">
      <c r="A9" s="370"/>
      <c r="B9" s="370"/>
      <c r="C9" s="370"/>
      <c r="D9" s="285"/>
      <c r="E9" s="285" t="s">
        <v>761</v>
      </c>
      <c r="F9" s="285"/>
      <c r="G9" s="285"/>
      <c r="H9" s="289"/>
      <c r="I9" s="287">
        <f>I8*0.1</f>
        <v>107200</v>
      </c>
      <c r="J9" s="282">
        <f t="shared" si="0"/>
        <v>101840</v>
      </c>
      <c r="K9" s="280"/>
    </row>
    <row r="10" spans="1:11" s="288" customFormat="1" ht="20.100000000000001" customHeight="1">
      <c r="A10" s="370"/>
      <c r="B10" s="370"/>
      <c r="C10" s="370"/>
      <c r="D10" s="285"/>
      <c r="E10" s="285" t="s">
        <v>762</v>
      </c>
      <c r="F10" s="285"/>
      <c r="G10" s="285"/>
      <c r="H10" s="286"/>
      <c r="I10" s="287">
        <f>(I8+I9)*0.05</f>
        <v>58960</v>
      </c>
      <c r="J10" s="282">
        <f t="shared" si="0"/>
        <v>56012</v>
      </c>
      <c r="K10" s="280"/>
    </row>
    <row r="11" spans="1:11" s="294" customFormat="1" ht="20.100000000000001" customHeight="1">
      <c r="A11" s="370"/>
      <c r="B11" s="370"/>
      <c r="C11" s="370"/>
      <c r="D11" s="295"/>
      <c r="E11" s="276" t="s">
        <v>765</v>
      </c>
      <c r="F11" s="285" t="s">
        <v>766</v>
      </c>
      <c r="G11" s="285">
        <v>1</v>
      </c>
      <c r="H11" s="285">
        <v>60000</v>
      </c>
      <c r="I11" s="285">
        <f>H11</f>
        <v>60000</v>
      </c>
      <c r="J11" s="282">
        <f t="shared" si="0"/>
        <v>57000</v>
      </c>
      <c r="K11" s="296"/>
    </row>
    <row r="12" spans="1:11" s="284" customFormat="1" ht="20.100000000000001" customHeight="1">
      <c r="A12" s="370"/>
      <c r="B12" s="370"/>
      <c r="C12" s="370"/>
      <c r="D12" s="285"/>
      <c r="E12" s="285" t="s">
        <v>768</v>
      </c>
      <c r="F12" s="285"/>
      <c r="G12" s="285"/>
      <c r="H12" s="285"/>
      <c r="I12" s="281">
        <f>ROUNDUP(I8+I9+I10+I11,0)</f>
        <v>1298160</v>
      </c>
      <c r="J12" s="282">
        <f t="shared" si="0"/>
        <v>1233252</v>
      </c>
      <c r="K12" s="290"/>
    </row>
    <row r="13" spans="1:11" s="284" customFormat="1" ht="20.100000000000001" customHeight="1">
      <c r="A13" s="370">
        <v>2</v>
      </c>
      <c r="B13" s="370" t="s">
        <v>709</v>
      </c>
      <c r="C13" s="370" t="s">
        <v>778</v>
      </c>
      <c r="D13" s="370" t="s">
        <v>710</v>
      </c>
      <c r="E13" s="285" t="s">
        <v>779</v>
      </c>
      <c r="F13" s="285" t="s">
        <v>703</v>
      </c>
      <c r="G13" s="285">
        <v>455</v>
      </c>
      <c r="H13" s="285">
        <v>500</v>
      </c>
      <c r="I13" s="286">
        <f t="shared" ref="I13:I16" si="1">G13*H13</f>
        <v>227500</v>
      </c>
      <c r="J13" s="282">
        <f t="shared" si="0"/>
        <v>216125</v>
      </c>
      <c r="K13" s="290" t="s">
        <v>780</v>
      </c>
    </row>
    <row r="14" spans="1:11" s="284" customFormat="1" ht="20.100000000000001" customHeight="1">
      <c r="A14" s="370"/>
      <c r="B14" s="370"/>
      <c r="C14" s="370"/>
      <c r="D14" s="370"/>
      <c r="E14" s="285" t="s">
        <v>781</v>
      </c>
      <c r="F14" s="285" t="s">
        <v>703</v>
      </c>
      <c r="G14" s="285">
        <v>2522</v>
      </c>
      <c r="H14" s="285">
        <v>270</v>
      </c>
      <c r="I14" s="286">
        <f t="shared" si="1"/>
        <v>680940</v>
      </c>
      <c r="J14" s="282">
        <f t="shared" si="0"/>
        <v>646893</v>
      </c>
      <c r="K14" s="290" t="s">
        <v>711</v>
      </c>
    </row>
    <row r="15" spans="1:11" s="284" customFormat="1" ht="20.100000000000001" customHeight="1">
      <c r="A15" s="370"/>
      <c r="B15" s="370"/>
      <c r="C15" s="370"/>
      <c r="D15" s="370"/>
      <c r="E15" s="285" t="s">
        <v>706</v>
      </c>
      <c r="F15" s="285" t="s">
        <v>703</v>
      </c>
      <c r="G15" s="285">
        <f>SUM(G14:G14)</f>
        <v>2522</v>
      </c>
      <c r="H15" s="285">
        <v>30</v>
      </c>
      <c r="I15" s="286">
        <f>G15*H15</f>
        <v>75660</v>
      </c>
      <c r="J15" s="282">
        <f t="shared" si="0"/>
        <v>71877</v>
      </c>
      <c r="K15" s="283"/>
    </row>
    <row r="16" spans="1:11" s="284" customFormat="1" ht="20.100000000000001" customHeight="1">
      <c r="A16" s="370"/>
      <c r="B16" s="370"/>
      <c r="C16" s="370"/>
      <c r="D16" s="285" t="s">
        <v>712</v>
      </c>
      <c r="E16" s="285" t="s">
        <v>782</v>
      </c>
      <c r="F16" s="285" t="s">
        <v>764</v>
      </c>
      <c r="G16" s="285">
        <v>75</v>
      </c>
      <c r="H16" s="285">
        <v>570</v>
      </c>
      <c r="I16" s="286">
        <f t="shared" si="1"/>
        <v>42750</v>
      </c>
      <c r="J16" s="282">
        <f t="shared" si="0"/>
        <v>40613</v>
      </c>
      <c r="K16" s="290" t="s">
        <v>783</v>
      </c>
    </row>
    <row r="17" spans="1:11" s="288" customFormat="1" ht="20.100000000000001" customHeight="1">
      <c r="A17" s="370"/>
      <c r="B17" s="370"/>
      <c r="C17" s="370"/>
      <c r="D17" s="285"/>
      <c r="E17" s="285" t="s">
        <v>704</v>
      </c>
      <c r="F17" s="285"/>
      <c r="G17" s="285"/>
      <c r="H17" s="286"/>
      <c r="I17" s="287">
        <f>SUM(I13:I16)</f>
        <v>1026850</v>
      </c>
      <c r="J17" s="282">
        <f t="shared" si="0"/>
        <v>975508</v>
      </c>
      <c r="K17" s="280"/>
    </row>
    <row r="18" spans="1:11" s="288" customFormat="1" ht="20.100000000000001" customHeight="1">
      <c r="A18" s="370"/>
      <c r="B18" s="370"/>
      <c r="C18" s="370"/>
      <c r="D18" s="285"/>
      <c r="E18" s="285" t="s">
        <v>761</v>
      </c>
      <c r="F18" s="285"/>
      <c r="G18" s="285"/>
      <c r="H18" s="289"/>
      <c r="I18" s="287">
        <f>I17*0.1</f>
        <v>102685</v>
      </c>
      <c r="J18" s="282">
        <f t="shared" si="0"/>
        <v>97551</v>
      </c>
      <c r="K18" s="280"/>
    </row>
    <row r="19" spans="1:11" s="288" customFormat="1" ht="20.100000000000001" customHeight="1">
      <c r="A19" s="370"/>
      <c r="B19" s="370"/>
      <c r="C19" s="370"/>
      <c r="D19" s="285"/>
      <c r="E19" s="285" t="s">
        <v>762</v>
      </c>
      <c r="F19" s="285"/>
      <c r="G19" s="285"/>
      <c r="H19" s="286"/>
      <c r="I19" s="287">
        <f>(I17+I18)*0.05</f>
        <v>56476.75</v>
      </c>
      <c r="J19" s="282">
        <f t="shared" si="0"/>
        <v>53653</v>
      </c>
      <c r="K19" s="280"/>
    </row>
    <row r="20" spans="1:11" s="294" customFormat="1" ht="20.100000000000001" customHeight="1">
      <c r="A20" s="370"/>
      <c r="B20" s="370"/>
      <c r="C20" s="370"/>
      <c r="D20" s="295"/>
      <c r="E20" s="276" t="s">
        <v>765</v>
      </c>
      <c r="F20" s="285" t="s">
        <v>766</v>
      </c>
      <c r="G20" s="285">
        <v>1</v>
      </c>
      <c r="H20" s="285">
        <v>30000</v>
      </c>
      <c r="I20" s="285">
        <f>G20*H20</f>
        <v>30000</v>
      </c>
      <c r="J20" s="282">
        <f t="shared" si="0"/>
        <v>28500</v>
      </c>
      <c r="K20" s="296"/>
    </row>
    <row r="21" spans="1:11" s="284" customFormat="1" ht="20.100000000000001" customHeight="1">
      <c r="A21" s="370"/>
      <c r="B21" s="370"/>
      <c r="C21" s="370"/>
      <c r="D21" s="285"/>
      <c r="E21" s="285" t="s">
        <v>768</v>
      </c>
      <c r="F21" s="285"/>
      <c r="G21" s="285"/>
      <c r="H21" s="285"/>
      <c r="I21" s="281">
        <f>ROUNDUP(I17+I18+I19+I20,0)</f>
        <v>1216012</v>
      </c>
      <c r="J21" s="282">
        <f t="shared" si="0"/>
        <v>1155211</v>
      </c>
      <c r="K21" s="290"/>
    </row>
    <row r="22" spans="1:11" s="284" customFormat="1" ht="20.100000000000001" customHeight="1">
      <c r="A22" s="370">
        <v>3</v>
      </c>
      <c r="B22" s="370" t="s">
        <v>427</v>
      </c>
      <c r="C22" s="370" t="s">
        <v>784</v>
      </c>
      <c r="D22" s="370" t="s">
        <v>713</v>
      </c>
      <c r="E22" s="290" t="s">
        <v>714</v>
      </c>
      <c r="F22" s="292" t="s">
        <v>703</v>
      </c>
      <c r="G22" s="290">
        <v>2400</v>
      </c>
      <c r="H22" s="290">
        <v>60</v>
      </c>
      <c r="I22" s="290">
        <f>G22*H22</f>
        <v>144000</v>
      </c>
      <c r="J22" s="282">
        <f t="shared" si="0"/>
        <v>136800</v>
      </c>
      <c r="K22" s="290" t="s">
        <v>785</v>
      </c>
    </row>
    <row r="23" spans="1:11" s="284" customFormat="1" ht="20.100000000000001" customHeight="1">
      <c r="A23" s="370"/>
      <c r="B23" s="370"/>
      <c r="C23" s="370"/>
      <c r="D23" s="370"/>
      <c r="E23" s="290" t="s">
        <v>786</v>
      </c>
      <c r="F23" s="292" t="s">
        <v>703</v>
      </c>
      <c r="G23" s="290">
        <v>9025</v>
      </c>
      <c r="H23" s="290">
        <v>45</v>
      </c>
      <c r="I23" s="290">
        <f t="shared" ref="I23:I24" si="2">G23*H23</f>
        <v>406125</v>
      </c>
      <c r="J23" s="282">
        <f t="shared" si="0"/>
        <v>385819</v>
      </c>
      <c r="K23" s="290" t="s">
        <v>787</v>
      </c>
    </row>
    <row r="24" spans="1:11" s="284" customFormat="1" ht="20.100000000000001" customHeight="1">
      <c r="A24" s="370"/>
      <c r="B24" s="370"/>
      <c r="C24" s="370"/>
      <c r="D24" s="370"/>
      <c r="E24" s="290" t="s">
        <v>715</v>
      </c>
      <c r="F24" s="292" t="s">
        <v>703</v>
      </c>
      <c r="G24" s="290">
        <v>1800</v>
      </c>
      <c r="H24" s="290">
        <v>220</v>
      </c>
      <c r="I24" s="290">
        <f t="shared" si="2"/>
        <v>396000</v>
      </c>
      <c r="J24" s="282">
        <f t="shared" si="0"/>
        <v>376200</v>
      </c>
      <c r="K24" s="290" t="s">
        <v>788</v>
      </c>
    </row>
    <row r="25" spans="1:11" s="288" customFormat="1" ht="20.100000000000001" customHeight="1">
      <c r="A25" s="370"/>
      <c r="B25" s="370"/>
      <c r="C25" s="370"/>
      <c r="D25" s="370"/>
      <c r="E25" s="292" t="s">
        <v>704</v>
      </c>
      <c r="F25" s="292"/>
      <c r="G25" s="292"/>
      <c r="H25" s="297"/>
      <c r="I25" s="298">
        <f>SUM(I22:I24)</f>
        <v>946125</v>
      </c>
      <c r="J25" s="282">
        <f t="shared" si="0"/>
        <v>898819</v>
      </c>
      <c r="K25" s="280"/>
    </row>
    <row r="26" spans="1:11" s="288" customFormat="1" ht="20.100000000000001" customHeight="1">
      <c r="A26" s="370"/>
      <c r="B26" s="370"/>
      <c r="C26" s="370"/>
      <c r="D26" s="370"/>
      <c r="E26" s="292" t="s">
        <v>761</v>
      </c>
      <c r="F26" s="292"/>
      <c r="G26" s="292"/>
      <c r="H26" s="289"/>
      <c r="I26" s="298">
        <f>I25*0.1</f>
        <v>94612.5</v>
      </c>
      <c r="J26" s="282">
        <f t="shared" si="0"/>
        <v>89882</v>
      </c>
      <c r="K26" s="280"/>
    </row>
    <row r="27" spans="1:11" s="288" customFormat="1" ht="20.100000000000001" customHeight="1">
      <c r="A27" s="370"/>
      <c r="B27" s="370"/>
      <c r="C27" s="370"/>
      <c r="D27" s="370"/>
      <c r="E27" s="292" t="s">
        <v>762</v>
      </c>
      <c r="F27" s="292"/>
      <c r="G27" s="292"/>
      <c r="H27" s="297"/>
      <c r="I27" s="298">
        <f>(I25+I26)*0.05</f>
        <v>52036.875</v>
      </c>
      <c r="J27" s="282">
        <f t="shared" si="0"/>
        <v>49435</v>
      </c>
      <c r="K27" s="280"/>
    </row>
    <row r="28" spans="1:11" s="284" customFormat="1" ht="20.100000000000001" customHeight="1">
      <c r="A28" s="370"/>
      <c r="B28" s="370"/>
      <c r="C28" s="370"/>
      <c r="D28" s="370"/>
      <c r="E28" s="285" t="s">
        <v>768</v>
      </c>
      <c r="F28" s="285"/>
      <c r="G28" s="285"/>
      <c r="H28" s="285"/>
      <c r="I28" s="281">
        <f>ROUNDUP(I25+I26+I27,0)</f>
        <v>1092775</v>
      </c>
      <c r="J28" s="282">
        <f t="shared" si="0"/>
        <v>1038136</v>
      </c>
      <c r="K28" s="290"/>
    </row>
    <row r="29" spans="1:11" s="284" customFormat="1" ht="20.100000000000001" customHeight="1">
      <c r="A29" s="370">
        <v>4</v>
      </c>
      <c r="B29" s="370" t="s">
        <v>50</v>
      </c>
      <c r="C29" s="370" t="s">
        <v>789</v>
      </c>
      <c r="D29" s="285" t="s">
        <v>716</v>
      </c>
      <c r="E29" s="285" t="s">
        <v>717</v>
      </c>
      <c r="F29" s="285" t="s">
        <v>703</v>
      </c>
      <c r="G29" s="285">
        <v>100</v>
      </c>
      <c r="H29" s="285">
        <v>1200</v>
      </c>
      <c r="I29" s="286">
        <f>G29*H29</f>
        <v>120000</v>
      </c>
      <c r="J29" s="282">
        <f t="shared" si="0"/>
        <v>114000</v>
      </c>
      <c r="K29" s="290" t="s">
        <v>790</v>
      </c>
    </row>
    <row r="30" spans="1:11" s="284" customFormat="1" ht="20.100000000000001" customHeight="1">
      <c r="A30" s="370"/>
      <c r="B30" s="370"/>
      <c r="C30" s="370"/>
      <c r="D30" s="285" t="s">
        <v>718</v>
      </c>
      <c r="E30" s="285" t="s">
        <v>791</v>
      </c>
      <c r="F30" s="285" t="s">
        <v>719</v>
      </c>
      <c r="G30" s="285">
        <v>220</v>
      </c>
      <c r="H30" s="285">
        <v>1000</v>
      </c>
      <c r="I30" s="286">
        <f>G30*H30</f>
        <v>220000</v>
      </c>
      <c r="J30" s="282">
        <f t="shared" si="0"/>
        <v>209000</v>
      </c>
      <c r="K30" s="290" t="s">
        <v>792</v>
      </c>
    </row>
    <row r="31" spans="1:11" s="288" customFormat="1" ht="20.100000000000001" customHeight="1">
      <c r="A31" s="370"/>
      <c r="B31" s="370"/>
      <c r="C31" s="370"/>
      <c r="D31" s="285"/>
      <c r="E31" s="285" t="s">
        <v>704</v>
      </c>
      <c r="F31" s="285"/>
      <c r="G31" s="285"/>
      <c r="H31" s="286"/>
      <c r="I31" s="287">
        <f>SUM(I29:I30)</f>
        <v>340000</v>
      </c>
      <c r="J31" s="282">
        <f t="shared" si="0"/>
        <v>323000</v>
      </c>
      <c r="K31" s="280"/>
    </row>
    <row r="32" spans="1:11" s="288" customFormat="1" ht="20.100000000000001" customHeight="1">
      <c r="A32" s="370"/>
      <c r="B32" s="370"/>
      <c r="C32" s="370"/>
      <c r="D32" s="285"/>
      <c r="E32" s="285" t="s">
        <v>761</v>
      </c>
      <c r="F32" s="285"/>
      <c r="G32" s="285"/>
      <c r="H32" s="289"/>
      <c r="I32" s="287">
        <f>I31*0.1</f>
        <v>34000</v>
      </c>
      <c r="J32" s="282">
        <f t="shared" si="0"/>
        <v>32300</v>
      </c>
      <c r="K32" s="280"/>
    </row>
    <row r="33" spans="1:11" s="288" customFormat="1" ht="20.100000000000001" customHeight="1">
      <c r="A33" s="370"/>
      <c r="B33" s="370"/>
      <c r="C33" s="370"/>
      <c r="D33" s="285"/>
      <c r="E33" s="285" t="s">
        <v>762</v>
      </c>
      <c r="F33" s="285"/>
      <c r="G33" s="285"/>
      <c r="H33" s="286"/>
      <c r="I33" s="287">
        <f>(I31+I32)*0.05</f>
        <v>18700</v>
      </c>
      <c r="J33" s="282">
        <f t="shared" si="0"/>
        <v>17765</v>
      </c>
      <c r="K33" s="280"/>
    </row>
    <row r="34" spans="1:11" s="284" customFormat="1" ht="20.100000000000001" customHeight="1">
      <c r="A34" s="370"/>
      <c r="B34" s="370"/>
      <c r="C34" s="370"/>
      <c r="D34" s="285"/>
      <c r="E34" s="285" t="s">
        <v>768</v>
      </c>
      <c r="F34" s="285"/>
      <c r="G34" s="285"/>
      <c r="H34" s="285"/>
      <c r="I34" s="281">
        <f>ROUNDUP(I31+I32+I33,0)</f>
        <v>392700</v>
      </c>
      <c r="J34" s="282">
        <f t="shared" si="0"/>
        <v>373065</v>
      </c>
      <c r="K34" s="290"/>
    </row>
    <row r="35" spans="1:11" s="284" customFormat="1" ht="20.100000000000001" customHeight="1">
      <c r="A35" s="370">
        <v>5</v>
      </c>
      <c r="B35" s="370" t="s">
        <v>47</v>
      </c>
      <c r="C35" s="374" t="s">
        <v>793</v>
      </c>
      <c r="D35" s="370" t="s">
        <v>720</v>
      </c>
      <c r="E35" s="285" t="s">
        <v>794</v>
      </c>
      <c r="F35" s="285" t="s">
        <v>703</v>
      </c>
      <c r="G35" s="285">
        <v>1414.5</v>
      </c>
      <c r="H35" s="285">
        <v>270</v>
      </c>
      <c r="I35" s="286">
        <f t="shared" ref="I35" si="3">G35*H35</f>
        <v>381915</v>
      </c>
      <c r="J35" s="282">
        <f t="shared" si="0"/>
        <v>362819</v>
      </c>
      <c r="K35" s="290" t="s">
        <v>795</v>
      </c>
    </row>
    <row r="36" spans="1:11" s="284" customFormat="1" ht="20.100000000000001" customHeight="1">
      <c r="A36" s="370"/>
      <c r="B36" s="370"/>
      <c r="C36" s="375"/>
      <c r="D36" s="370"/>
      <c r="E36" s="285" t="s">
        <v>706</v>
      </c>
      <c r="F36" s="285" t="s">
        <v>703</v>
      </c>
      <c r="G36" s="285">
        <f>G35</f>
        <v>1414.5</v>
      </c>
      <c r="H36" s="285">
        <v>30</v>
      </c>
      <c r="I36" s="286">
        <f>G36*H36</f>
        <v>42435</v>
      </c>
      <c r="J36" s="282">
        <f t="shared" si="0"/>
        <v>40313</v>
      </c>
      <c r="K36" s="290" t="s">
        <v>796</v>
      </c>
    </row>
    <row r="37" spans="1:11" s="288" customFormat="1" ht="20.100000000000001" customHeight="1">
      <c r="A37" s="370"/>
      <c r="B37" s="370"/>
      <c r="C37" s="375"/>
      <c r="D37" s="285"/>
      <c r="E37" s="285" t="s">
        <v>704</v>
      </c>
      <c r="F37" s="285"/>
      <c r="G37" s="285"/>
      <c r="H37" s="286"/>
      <c r="I37" s="287">
        <f>SUM(I35:I36)</f>
        <v>424350</v>
      </c>
      <c r="J37" s="282">
        <f t="shared" si="0"/>
        <v>403133</v>
      </c>
      <c r="K37" s="280"/>
    </row>
    <row r="38" spans="1:11" s="288" customFormat="1" ht="20.100000000000001" customHeight="1">
      <c r="A38" s="370"/>
      <c r="B38" s="370"/>
      <c r="C38" s="375"/>
      <c r="D38" s="285"/>
      <c r="E38" s="285" t="s">
        <v>761</v>
      </c>
      <c r="F38" s="285"/>
      <c r="G38" s="285"/>
      <c r="H38" s="289"/>
      <c r="I38" s="287">
        <f>I37*0.1</f>
        <v>42435</v>
      </c>
      <c r="J38" s="282">
        <f t="shared" si="0"/>
        <v>40313</v>
      </c>
      <c r="K38" s="280"/>
    </row>
    <row r="39" spans="1:11" s="288" customFormat="1" ht="20.100000000000001" customHeight="1">
      <c r="A39" s="370"/>
      <c r="B39" s="370"/>
      <c r="C39" s="375"/>
      <c r="D39" s="285"/>
      <c r="E39" s="285" t="s">
        <v>762</v>
      </c>
      <c r="F39" s="285"/>
      <c r="G39" s="285"/>
      <c r="H39" s="286"/>
      <c r="I39" s="287">
        <f>(I37+I38)*0.05</f>
        <v>23339.25</v>
      </c>
      <c r="J39" s="282">
        <f t="shared" si="0"/>
        <v>22172</v>
      </c>
      <c r="K39" s="280"/>
    </row>
    <row r="40" spans="1:11" s="294" customFormat="1" ht="20.100000000000001" customHeight="1">
      <c r="A40" s="370"/>
      <c r="B40" s="370"/>
      <c r="C40" s="375"/>
      <c r="D40" s="295"/>
      <c r="E40" s="276" t="s">
        <v>765</v>
      </c>
      <c r="F40" s="285" t="s">
        <v>766</v>
      </c>
      <c r="G40" s="285">
        <v>1</v>
      </c>
      <c r="H40" s="285">
        <v>30000</v>
      </c>
      <c r="I40" s="285">
        <f>G40*H40</f>
        <v>30000</v>
      </c>
      <c r="J40" s="282">
        <f t="shared" si="0"/>
        <v>28500</v>
      </c>
      <c r="K40" s="296"/>
    </row>
    <row r="41" spans="1:11" s="284" customFormat="1" ht="20.100000000000001" customHeight="1">
      <c r="A41" s="370"/>
      <c r="B41" s="370"/>
      <c r="C41" s="375"/>
      <c r="D41" s="285"/>
      <c r="E41" s="285" t="s">
        <v>768</v>
      </c>
      <c r="F41" s="285"/>
      <c r="G41" s="285"/>
      <c r="H41" s="285"/>
      <c r="I41" s="281">
        <f>ROUNDUP(I37+I38+I39+I40,0)</f>
        <v>520125</v>
      </c>
      <c r="J41" s="282">
        <f t="shared" si="0"/>
        <v>494119</v>
      </c>
      <c r="K41" s="290"/>
    </row>
    <row r="42" spans="1:11" s="284" customFormat="1" ht="20.100000000000001" customHeight="1">
      <c r="A42" s="370">
        <v>6</v>
      </c>
      <c r="B42" s="370" t="s">
        <v>797</v>
      </c>
      <c r="C42" s="370" t="s">
        <v>798</v>
      </c>
      <c r="D42" s="370" t="s">
        <v>763</v>
      </c>
      <c r="E42" s="285" t="s">
        <v>721</v>
      </c>
      <c r="F42" s="285" t="s">
        <v>703</v>
      </c>
      <c r="G42" s="285">
        <v>215</v>
      </c>
      <c r="H42" s="285">
        <v>200</v>
      </c>
      <c r="I42" s="286">
        <f>G42*H42</f>
        <v>43000</v>
      </c>
      <c r="J42" s="282">
        <f t="shared" si="0"/>
        <v>40850</v>
      </c>
      <c r="K42" s="372" t="s">
        <v>799</v>
      </c>
    </row>
    <row r="43" spans="1:11" s="284" customFormat="1" ht="20.100000000000001" customHeight="1">
      <c r="A43" s="370"/>
      <c r="B43" s="370"/>
      <c r="C43" s="370"/>
      <c r="D43" s="370"/>
      <c r="E43" s="285" t="s">
        <v>800</v>
      </c>
      <c r="F43" s="285" t="s">
        <v>767</v>
      </c>
      <c r="G43" s="285">
        <v>100</v>
      </c>
      <c r="H43" s="285">
        <v>570</v>
      </c>
      <c r="I43" s="286">
        <f>G43*H43</f>
        <v>57000</v>
      </c>
      <c r="J43" s="282">
        <f t="shared" si="0"/>
        <v>54150</v>
      </c>
      <c r="K43" s="373"/>
    </row>
    <row r="44" spans="1:11" s="284" customFormat="1" ht="20.100000000000001" customHeight="1">
      <c r="A44" s="370"/>
      <c r="B44" s="370"/>
      <c r="C44" s="370"/>
      <c r="D44" s="285" t="s">
        <v>801</v>
      </c>
      <c r="E44" s="285" t="s">
        <v>802</v>
      </c>
      <c r="F44" s="285" t="s">
        <v>703</v>
      </c>
      <c r="G44" s="285">
        <v>210</v>
      </c>
      <c r="H44" s="285">
        <v>1200</v>
      </c>
      <c r="I44" s="286">
        <f>G44*H44</f>
        <v>252000</v>
      </c>
      <c r="J44" s="282">
        <f t="shared" si="0"/>
        <v>239400</v>
      </c>
      <c r="K44" s="290" t="s">
        <v>803</v>
      </c>
    </row>
    <row r="45" spans="1:11" s="288" customFormat="1" ht="20.100000000000001" customHeight="1">
      <c r="A45" s="370"/>
      <c r="B45" s="370"/>
      <c r="C45" s="370"/>
      <c r="D45" s="285"/>
      <c r="E45" s="285" t="s">
        <v>704</v>
      </c>
      <c r="F45" s="285"/>
      <c r="G45" s="285"/>
      <c r="H45" s="286"/>
      <c r="I45" s="287">
        <f>SUM(I42:I44)</f>
        <v>352000</v>
      </c>
      <c r="J45" s="282">
        <f t="shared" si="0"/>
        <v>334400</v>
      </c>
      <c r="K45" s="280"/>
    </row>
    <row r="46" spans="1:11" s="288" customFormat="1" ht="20.100000000000001" customHeight="1">
      <c r="A46" s="370"/>
      <c r="B46" s="370"/>
      <c r="C46" s="370"/>
      <c r="D46" s="285"/>
      <c r="E46" s="285" t="s">
        <v>761</v>
      </c>
      <c r="F46" s="285"/>
      <c r="G46" s="285"/>
      <c r="H46" s="289"/>
      <c r="I46" s="287">
        <f>I45*0.1</f>
        <v>35200</v>
      </c>
      <c r="J46" s="282">
        <f t="shared" si="0"/>
        <v>33440</v>
      </c>
      <c r="K46" s="280"/>
    </row>
    <row r="47" spans="1:11" s="288" customFormat="1" ht="20.100000000000001" customHeight="1">
      <c r="A47" s="370"/>
      <c r="B47" s="370"/>
      <c r="C47" s="370"/>
      <c r="D47" s="285"/>
      <c r="E47" s="285" t="s">
        <v>762</v>
      </c>
      <c r="F47" s="285"/>
      <c r="G47" s="285"/>
      <c r="H47" s="286"/>
      <c r="I47" s="287">
        <f>(I45+I46)*0.05</f>
        <v>19360</v>
      </c>
      <c r="J47" s="282">
        <f t="shared" si="0"/>
        <v>18392</v>
      </c>
      <c r="K47" s="280"/>
    </row>
    <row r="48" spans="1:11" s="284" customFormat="1" ht="20.100000000000001" customHeight="1">
      <c r="A48" s="370"/>
      <c r="B48" s="370"/>
      <c r="C48" s="370"/>
      <c r="D48" s="285"/>
      <c r="E48" s="285" t="s">
        <v>768</v>
      </c>
      <c r="F48" s="285"/>
      <c r="G48" s="285"/>
      <c r="H48" s="285"/>
      <c r="I48" s="281">
        <f>ROUNDUP(I45+I46+I47,0)</f>
        <v>406560</v>
      </c>
      <c r="J48" s="282">
        <f t="shared" si="0"/>
        <v>386232</v>
      </c>
      <c r="K48" s="290"/>
    </row>
    <row r="49" spans="1:10" s="299" customFormat="1" ht="20.100000000000001" customHeight="1">
      <c r="A49" s="285"/>
      <c r="B49" s="370"/>
      <c r="C49" s="370"/>
      <c r="D49" s="370"/>
      <c r="E49" s="285" t="s">
        <v>769</v>
      </c>
      <c r="F49" s="285"/>
      <c r="G49" s="285"/>
      <c r="H49" s="285"/>
      <c r="I49" s="281">
        <f>I12+I41+I21+I28+I34+I48</f>
        <v>4926332</v>
      </c>
      <c r="J49" s="282">
        <f t="shared" si="0"/>
        <v>4680015</v>
      </c>
    </row>
    <row r="50" spans="1:10" s="274" customFormat="1" ht="12"/>
  </sheetData>
  <mergeCells count="26">
    <mergeCell ref="K42:K43"/>
    <mergeCell ref="B49:D49"/>
    <mergeCell ref="A35:A41"/>
    <mergeCell ref="B35:B41"/>
    <mergeCell ref="C35:C41"/>
    <mergeCell ref="D35:D36"/>
    <mergeCell ref="A42:A48"/>
    <mergeCell ref="B42:B48"/>
    <mergeCell ref="C42:C48"/>
    <mergeCell ref="D42:D43"/>
    <mergeCell ref="A22:A28"/>
    <mergeCell ref="B22:B28"/>
    <mergeCell ref="C22:C28"/>
    <mergeCell ref="D22:D28"/>
    <mergeCell ref="A29:A34"/>
    <mergeCell ref="B29:B34"/>
    <mergeCell ref="C29:C34"/>
    <mergeCell ref="A13:A21"/>
    <mergeCell ref="B13:B21"/>
    <mergeCell ref="C13:C21"/>
    <mergeCell ref="D13:D15"/>
    <mergeCell ref="A1:J1"/>
    <mergeCell ref="A3:A12"/>
    <mergeCell ref="B3:B12"/>
    <mergeCell ref="C3:C12"/>
    <mergeCell ref="D3:D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3" sqref="A3:A10"/>
    </sheetView>
  </sheetViews>
  <sheetFormatPr defaultRowHeight="14.25"/>
  <cols>
    <col min="1" max="1" width="5.625" style="319" customWidth="1"/>
    <col min="2" max="2" width="4.875" style="319" customWidth="1"/>
    <col min="3" max="3" width="24.375" style="319" customWidth="1"/>
    <col min="4" max="4" width="14.625" style="319" hidden="1" customWidth="1"/>
    <col min="5" max="5" width="14.625" style="320" hidden="1" customWidth="1"/>
    <col min="6" max="6" width="15.25" style="320" customWidth="1"/>
    <col min="7" max="7" width="13.625" style="319" customWidth="1"/>
    <col min="8" max="8" width="8.125" style="319" customWidth="1"/>
    <col min="9" max="9" width="11.75" style="319" customWidth="1"/>
    <col min="10" max="10" width="11.625" style="319" customWidth="1"/>
    <col min="11" max="11" width="12.25" style="321" customWidth="1"/>
    <col min="12" max="16384" width="9" style="310"/>
  </cols>
  <sheetData>
    <row r="1" spans="1:15" ht="30" customHeight="1">
      <c r="A1" s="376" t="s">
        <v>731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5" s="306" customFormat="1" ht="20.100000000000001" customHeight="1">
      <c r="A2" s="301" t="s">
        <v>732</v>
      </c>
      <c r="B2" s="304" t="s">
        <v>0</v>
      </c>
      <c r="C2" s="304" t="s">
        <v>696</v>
      </c>
      <c r="D2" s="301" t="s">
        <v>733</v>
      </c>
      <c r="E2" s="300" t="s">
        <v>734</v>
      </c>
      <c r="F2" s="305" t="s">
        <v>697</v>
      </c>
      <c r="G2" s="305" t="s">
        <v>735</v>
      </c>
      <c r="H2" s="304" t="s">
        <v>736</v>
      </c>
      <c r="I2" s="304" t="s">
        <v>737</v>
      </c>
      <c r="J2" s="311" t="s">
        <v>738</v>
      </c>
      <c r="K2" s="312" t="s">
        <v>739</v>
      </c>
    </row>
    <row r="3" spans="1:15" s="309" customFormat="1" ht="20.100000000000001" customHeight="1">
      <c r="A3" s="377" t="s">
        <v>6</v>
      </c>
      <c r="B3" s="301">
        <v>1</v>
      </c>
      <c r="C3" s="301" t="s">
        <v>744</v>
      </c>
      <c r="D3" s="301">
        <v>2007</v>
      </c>
      <c r="E3" s="300" t="s">
        <v>745</v>
      </c>
      <c r="F3" s="300" t="s">
        <v>746</v>
      </c>
      <c r="G3" s="301" t="s">
        <v>743</v>
      </c>
      <c r="H3" s="301" t="s">
        <v>742</v>
      </c>
      <c r="I3" s="302">
        <v>460148</v>
      </c>
      <c r="J3" s="302">
        <v>458819</v>
      </c>
      <c r="K3" s="315">
        <v>102393.5</v>
      </c>
      <c r="O3" s="306"/>
    </row>
    <row r="4" spans="1:15" s="309" customFormat="1" ht="20.100000000000001" customHeight="1">
      <c r="A4" s="377"/>
      <c r="B4" s="301">
        <v>2</v>
      </c>
      <c r="C4" s="301" t="s">
        <v>747</v>
      </c>
      <c r="D4" s="301">
        <v>1997</v>
      </c>
      <c r="E4" s="300" t="s">
        <v>748</v>
      </c>
      <c r="F4" s="300" t="s">
        <v>749</v>
      </c>
      <c r="G4" s="301" t="s">
        <v>740</v>
      </c>
      <c r="H4" s="301" t="s">
        <v>742</v>
      </c>
      <c r="I4" s="302">
        <v>219794</v>
      </c>
      <c r="J4" s="302">
        <v>212826</v>
      </c>
      <c r="K4" s="315">
        <v>60691</v>
      </c>
      <c r="O4" s="306"/>
    </row>
    <row r="5" spans="1:15" s="309" customFormat="1" ht="20.100000000000001" customHeight="1">
      <c r="A5" s="377"/>
      <c r="B5" s="301">
        <v>3</v>
      </c>
      <c r="C5" s="301" t="s">
        <v>679</v>
      </c>
      <c r="D5" s="301">
        <v>2011</v>
      </c>
      <c r="E5" s="300" t="s">
        <v>750</v>
      </c>
      <c r="F5" s="300" t="s">
        <v>751</v>
      </c>
      <c r="G5" s="301" t="s">
        <v>741</v>
      </c>
      <c r="H5" s="301" t="s">
        <v>742</v>
      </c>
      <c r="I5" s="302">
        <v>143953</v>
      </c>
      <c r="J5" s="302">
        <v>134456</v>
      </c>
      <c r="K5" s="315">
        <v>34112</v>
      </c>
      <c r="O5" s="306"/>
    </row>
    <row r="6" spans="1:15" s="309" customFormat="1" ht="20.100000000000001" customHeight="1">
      <c r="A6" s="377"/>
      <c r="B6" s="301">
        <v>4</v>
      </c>
      <c r="C6" s="301" t="s">
        <v>45</v>
      </c>
      <c r="D6" s="301"/>
      <c r="E6" s="300"/>
      <c r="F6" s="300" t="s">
        <v>752</v>
      </c>
      <c r="G6" s="301" t="s">
        <v>740</v>
      </c>
      <c r="H6" s="301" t="s">
        <v>742</v>
      </c>
      <c r="I6" s="302">
        <v>465286</v>
      </c>
      <c r="J6" s="314">
        <v>463742.77</v>
      </c>
      <c r="K6" s="315">
        <v>125982.97000000002</v>
      </c>
      <c r="O6" s="306"/>
    </row>
    <row r="7" spans="1:15" s="309" customFormat="1" ht="20.100000000000001" customHeight="1">
      <c r="A7" s="377"/>
      <c r="B7" s="301">
        <v>5</v>
      </c>
      <c r="C7" s="301" t="s">
        <v>753</v>
      </c>
      <c r="D7" s="301">
        <v>1999</v>
      </c>
      <c r="E7" s="300" t="s">
        <v>754</v>
      </c>
      <c r="F7" s="300" t="s">
        <v>755</v>
      </c>
      <c r="G7" s="301" t="s">
        <v>743</v>
      </c>
      <c r="H7" s="301" t="s">
        <v>742</v>
      </c>
      <c r="I7" s="302">
        <v>74000</v>
      </c>
      <c r="J7" s="302">
        <v>73798</v>
      </c>
      <c r="K7" s="315">
        <v>24335</v>
      </c>
      <c r="O7" s="306"/>
    </row>
    <row r="8" spans="1:15" s="306" customFormat="1" ht="20.100000000000001" customHeight="1">
      <c r="A8" s="377"/>
      <c r="B8" s="301">
        <v>6</v>
      </c>
      <c r="C8" s="293" t="s">
        <v>807</v>
      </c>
      <c r="D8" s="293">
        <v>2019.9</v>
      </c>
      <c r="E8" s="293" t="s">
        <v>805</v>
      </c>
      <c r="F8" s="293" t="s">
        <v>808</v>
      </c>
      <c r="G8" s="293" t="s">
        <v>806</v>
      </c>
      <c r="H8" s="291" t="s">
        <v>804</v>
      </c>
      <c r="I8" s="302">
        <v>397798</v>
      </c>
      <c r="J8" s="302">
        <v>397082</v>
      </c>
      <c r="K8" s="317">
        <v>117902</v>
      </c>
    </row>
    <row r="9" spans="1:15" s="306" customFormat="1" ht="20.100000000000001" customHeight="1">
      <c r="A9" s="377"/>
      <c r="B9" s="301">
        <v>7</v>
      </c>
      <c r="C9" s="307" t="s">
        <v>756</v>
      </c>
      <c r="D9" s="307">
        <v>1969.9</v>
      </c>
      <c r="E9" s="293" t="s">
        <v>809</v>
      </c>
      <c r="F9" s="293" t="s">
        <v>757</v>
      </c>
      <c r="G9" s="293" t="s">
        <v>810</v>
      </c>
      <c r="H9" s="291" t="s">
        <v>804</v>
      </c>
      <c r="I9" s="302">
        <v>438000</v>
      </c>
      <c r="J9" s="302">
        <v>436811</v>
      </c>
      <c r="K9" s="317">
        <v>88765</v>
      </c>
    </row>
    <row r="10" spans="1:15" s="308" customFormat="1" ht="20.100000000000001" customHeight="1">
      <c r="A10" s="377"/>
      <c r="B10" s="378" t="s">
        <v>758</v>
      </c>
      <c r="C10" s="378"/>
      <c r="D10" s="378"/>
      <c r="E10" s="378"/>
      <c r="F10" s="378"/>
      <c r="G10" s="378"/>
      <c r="H10" s="378"/>
      <c r="I10" s="303">
        <f>SUM(I3:I9)</f>
        <v>2198979</v>
      </c>
      <c r="J10" s="313">
        <f>SUM(J3:J9)</f>
        <v>2177534.77</v>
      </c>
      <c r="K10" s="316">
        <f>SUM(K3:K9)</f>
        <v>554181.47</v>
      </c>
      <c r="O10" s="306"/>
    </row>
    <row r="11" spans="1:15" s="309" customFormat="1" ht="11.25">
      <c r="A11" s="294"/>
      <c r="B11" s="294"/>
      <c r="C11" s="294"/>
      <c r="D11" s="294"/>
      <c r="E11" s="296"/>
      <c r="F11" s="296"/>
      <c r="G11" s="294"/>
      <c r="H11" s="294"/>
      <c r="I11" s="294"/>
      <c r="J11" s="294"/>
      <c r="K11" s="318"/>
    </row>
    <row r="12" spans="1:15" s="309" customFormat="1" ht="11.25">
      <c r="A12" s="294"/>
      <c r="B12" s="294"/>
      <c r="C12" s="294"/>
      <c r="D12" s="294"/>
      <c r="E12" s="296"/>
      <c r="F12" s="296"/>
      <c r="G12" s="294"/>
      <c r="H12" s="294"/>
      <c r="I12" s="294"/>
      <c r="J12" s="294"/>
      <c r="K12" s="318"/>
    </row>
    <row r="13" spans="1:15" s="309" customFormat="1" ht="11.25">
      <c r="A13" s="294"/>
      <c r="B13" s="294"/>
      <c r="C13" s="294"/>
      <c r="D13" s="294"/>
      <c r="E13" s="296"/>
      <c r="F13" s="296"/>
      <c r="G13" s="294"/>
      <c r="H13" s="294"/>
      <c r="I13" s="294"/>
      <c r="J13" s="294"/>
      <c r="K13" s="318"/>
    </row>
    <row r="14" spans="1:15" s="309" customFormat="1" ht="11.25">
      <c r="A14" s="294"/>
      <c r="B14" s="294"/>
      <c r="C14" s="294"/>
      <c r="D14" s="294"/>
      <c r="E14" s="296"/>
      <c r="F14" s="296"/>
      <c r="G14" s="294"/>
      <c r="H14" s="294"/>
      <c r="I14" s="294"/>
      <c r="J14" s="294"/>
      <c r="K14" s="318"/>
    </row>
    <row r="15" spans="1:15" s="309" customFormat="1" ht="11.25">
      <c r="A15" s="294"/>
      <c r="B15" s="294"/>
      <c r="C15" s="294"/>
      <c r="D15" s="294"/>
      <c r="E15" s="296"/>
      <c r="F15" s="296"/>
      <c r="G15" s="294"/>
      <c r="H15" s="294"/>
      <c r="I15" s="294"/>
      <c r="J15" s="294"/>
      <c r="K15" s="318"/>
    </row>
    <row r="16" spans="1:15" s="309" customFormat="1" ht="11.25">
      <c r="A16" s="294"/>
      <c r="B16" s="294"/>
      <c r="C16" s="294"/>
      <c r="D16" s="294"/>
      <c r="E16" s="296"/>
      <c r="F16" s="296"/>
      <c r="G16" s="294"/>
      <c r="H16" s="294"/>
      <c r="I16" s="294"/>
      <c r="J16" s="294"/>
      <c r="K16" s="318"/>
    </row>
    <row r="17" spans="1:11" s="309" customFormat="1" ht="11.25">
      <c r="A17" s="294"/>
      <c r="B17" s="294"/>
      <c r="C17" s="294"/>
      <c r="D17" s="294"/>
      <c r="E17" s="296"/>
      <c r="F17" s="296"/>
      <c r="G17" s="294"/>
      <c r="H17" s="294"/>
      <c r="I17" s="294"/>
      <c r="J17" s="294"/>
      <c r="K17" s="318"/>
    </row>
    <row r="18" spans="1:11" s="309" customFormat="1" ht="11.25">
      <c r="A18" s="294"/>
      <c r="B18" s="294"/>
      <c r="C18" s="294"/>
      <c r="D18" s="294"/>
      <c r="E18" s="296"/>
      <c r="F18" s="296"/>
      <c r="G18" s="294"/>
      <c r="H18" s="294"/>
      <c r="I18" s="294"/>
      <c r="J18" s="294"/>
      <c r="K18" s="318"/>
    </row>
  </sheetData>
  <mergeCells count="4">
    <mergeCell ref="A1:K1"/>
    <mergeCell ref="A3:A10"/>
    <mergeCell ref="B10:D10"/>
    <mergeCell ref="E10:H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43" t="s">
        <v>138</v>
      </c>
      <c r="B1" s="343"/>
      <c r="C1" s="343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44" t="s">
        <v>144</v>
      </c>
      <c r="B1" s="345"/>
      <c r="C1" s="345"/>
      <c r="D1" s="345"/>
      <c r="E1" s="345"/>
      <c r="F1" s="345"/>
      <c r="G1" s="345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48" t="s">
        <v>496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</row>
    <row r="2" spans="1:30" s="65" customFormat="1" ht="39.950000000000003" customHeight="1">
      <c r="A2" s="346" t="s">
        <v>497</v>
      </c>
      <c r="B2" s="347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54" t="s">
        <v>515</v>
      </c>
      <c r="B3" s="354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51" t="s">
        <v>517</v>
      </c>
      <c r="B4" s="352"/>
      <c r="C4" s="352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53" t="s">
        <v>519</v>
      </c>
      <c r="B5" s="354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51" t="s">
        <v>518</v>
      </c>
      <c r="B6" s="352"/>
      <c r="C6" s="352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50"/>
      <c r="B7" s="350"/>
      <c r="C7" s="350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40" t="s">
        <v>436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40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11</vt:i4>
      </vt:variant>
    </vt:vector>
  </HeadingPairs>
  <TitlesOfParts>
    <vt:vector size="34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七宝镇</vt:lpstr>
      <vt:lpstr>信息中心</vt:lpstr>
      <vt:lpstr>学前科</vt:lpstr>
      <vt:lpstr>普教一科</vt:lpstr>
      <vt:lpstr>普教二科</vt:lpstr>
      <vt:lpstr>考试中心</vt:lpstr>
      <vt:lpstr>教育学院</vt:lpstr>
      <vt:lpstr>七宝维修</vt:lpstr>
      <vt:lpstr>尾款</vt:lpstr>
      <vt:lpstr>教育学院!Print_Area</vt:lpstr>
      <vt:lpstr>考试中心!Print_Area</vt:lpstr>
      <vt:lpstr>普教二科!Print_Area</vt:lpstr>
      <vt:lpstr>普教一科!Print_Area</vt:lpstr>
      <vt:lpstr>七宝维修!Print_Area</vt:lpstr>
      <vt:lpstr>学前科!Print_Area</vt:lpstr>
      <vt:lpstr>考试中心!Print_Titles</vt:lpstr>
      <vt:lpstr>普教二科!Print_Titles</vt:lpstr>
      <vt:lpstr>普教一科!Print_Titles</vt:lpstr>
      <vt:lpstr>七宝维修!Print_Titles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2021-03-30T06:49:11Z</cp:lastPrinted>
  <dcterms:created xsi:type="dcterms:W3CDTF">2019-11-08T06:57:41Z</dcterms:created>
  <dcterms:modified xsi:type="dcterms:W3CDTF">2021-03-30T06:49:13Z</dcterms:modified>
</cp:coreProperties>
</file>