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马桥镇" sheetId="50" r:id="rId15"/>
    <sheet name="信息化项目" sheetId="51" state="hidden" r:id="rId16"/>
    <sheet name="设备项目" sheetId="52" state="hidden" r:id="rId17"/>
    <sheet name="维修尾款" sheetId="53" state="hidden" r:id="rId18"/>
    <sheet name="维修新增" sheetId="54" state="hidden" r:id="rId19"/>
  </sheets>
  <externalReferences>
    <externalReference r:id="rId20"/>
    <externalReference r:id="rId21"/>
    <externalReference r:id="rId22"/>
  </externalReferences>
  <calcPr calcId="145621"/>
</workbook>
</file>

<file path=xl/calcChain.xml><?xml version="1.0" encoding="utf-8"?>
<calcChain xmlns="http://schemas.openxmlformats.org/spreadsheetml/2006/main">
  <c r="K14" i="54" l="1"/>
  <c r="K8" i="54"/>
  <c r="K3" i="54"/>
  <c r="J27" i="54"/>
  <c r="K27" i="54" l="1"/>
  <c r="C6" i="50" s="1"/>
  <c r="E6" i="50" s="1"/>
  <c r="G232" i="52"/>
  <c r="G231" i="52"/>
  <c r="G233" i="52" s="1"/>
  <c r="G228" i="52"/>
  <c r="G227" i="52"/>
  <c r="G226" i="52"/>
  <c r="G223" i="52"/>
  <c r="G222" i="52"/>
  <c r="G219" i="52"/>
  <c r="G218" i="52"/>
  <c r="G217" i="52"/>
  <c r="G216" i="52"/>
  <c r="G220" i="52" s="1"/>
  <c r="G213" i="52"/>
  <c r="G212" i="52"/>
  <c r="G211" i="52"/>
  <c r="G210" i="52"/>
  <c r="G209" i="52"/>
  <c r="G208" i="52"/>
  <c r="G205" i="52"/>
  <c r="G204" i="52"/>
  <c r="G203" i="52"/>
  <c r="G202" i="52"/>
  <c r="G201" i="52"/>
  <c r="G198" i="52"/>
  <c r="G197" i="52"/>
  <c r="G196" i="52"/>
  <c r="G195" i="52"/>
  <c r="G194" i="52"/>
  <c r="G193" i="52"/>
  <c r="G192" i="52"/>
  <c r="G191" i="52"/>
  <c r="G190" i="52"/>
  <c r="G189" i="52"/>
  <c r="G188" i="52"/>
  <c r="G187" i="52"/>
  <c r="G184" i="52"/>
  <c r="G183" i="52"/>
  <c r="G182" i="52"/>
  <c r="G181" i="52"/>
  <c r="G180" i="52"/>
  <c r="G185" i="52" s="1"/>
  <c r="G176" i="52"/>
  <c r="G175" i="52"/>
  <c r="G174" i="52"/>
  <c r="G173" i="52"/>
  <c r="G172" i="52"/>
  <c r="G171" i="52"/>
  <c r="G170" i="52"/>
  <c r="G169" i="52"/>
  <c r="G168" i="52"/>
  <c r="G165" i="52"/>
  <c r="G164" i="52"/>
  <c r="G163" i="52"/>
  <c r="G162" i="52"/>
  <c r="G161" i="52"/>
  <c r="G160" i="52"/>
  <c r="G159" i="52"/>
  <c r="G158" i="52"/>
  <c r="G157" i="52"/>
  <c r="G154" i="52"/>
  <c r="G153" i="52"/>
  <c r="G152" i="52"/>
  <c r="G151" i="52"/>
  <c r="G150" i="52"/>
  <c r="G149" i="52"/>
  <c r="G148" i="52"/>
  <c r="G147" i="52"/>
  <c r="G146" i="52"/>
  <c r="G142" i="52"/>
  <c r="G141" i="52"/>
  <c r="G140" i="52"/>
  <c r="G139" i="52"/>
  <c r="G138" i="52"/>
  <c r="G143" i="52" s="1"/>
  <c r="G131" i="52"/>
  <c r="G129" i="52"/>
  <c r="G128" i="52"/>
  <c r="G127" i="52"/>
  <c r="G126" i="52"/>
  <c r="G125" i="52"/>
  <c r="G122" i="52"/>
  <c r="G118" i="52"/>
  <c r="G117" i="52"/>
  <c r="G116" i="52"/>
  <c r="G115" i="52"/>
  <c r="G112" i="52"/>
  <c r="G111" i="52"/>
  <c r="G108" i="52"/>
  <c r="G107" i="52"/>
  <c r="G106" i="52"/>
  <c r="G105" i="52"/>
  <c r="G104" i="52"/>
  <c r="G103" i="52"/>
  <c r="G102" i="52"/>
  <c r="G109" i="52" s="1"/>
  <c r="G99" i="52"/>
  <c r="G98" i="52"/>
  <c r="G97" i="52"/>
  <c r="G96" i="52"/>
  <c r="G95" i="52"/>
  <c r="G94" i="52"/>
  <c r="G93" i="52"/>
  <c r="G90" i="52"/>
  <c r="G89" i="52"/>
  <c r="G88" i="52"/>
  <c r="G87" i="52"/>
  <c r="G86" i="52"/>
  <c r="G85" i="52"/>
  <c r="G84" i="52"/>
  <c r="G81" i="52"/>
  <c r="G80" i="52"/>
  <c r="G79" i="52"/>
  <c r="G78" i="52"/>
  <c r="G77" i="52"/>
  <c r="G76" i="52"/>
  <c r="G75" i="52"/>
  <c r="G74" i="52"/>
  <c r="G73" i="52"/>
  <c r="G70" i="52"/>
  <c r="G69" i="52"/>
  <c r="G68" i="52"/>
  <c r="G67" i="52"/>
  <c r="G66" i="52"/>
  <c r="G63" i="52"/>
  <c r="G62" i="52"/>
  <c r="G61" i="52"/>
  <c r="G60" i="52"/>
  <c r="G59" i="52"/>
  <c r="G58" i="52"/>
  <c r="G57" i="52"/>
  <c r="G56" i="52"/>
  <c r="G64" i="52" s="1"/>
  <c r="G55" i="52"/>
  <c r="G52" i="52"/>
  <c r="G51" i="52"/>
  <c r="G50" i="52"/>
  <c r="G49" i="52"/>
  <c r="G48" i="52"/>
  <c r="G47" i="52"/>
  <c r="G46" i="52"/>
  <c r="G45" i="52"/>
  <c r="G44" i="52"/>
  <c r="G43" i="52"/>
  <c r="G42" i="52"/>
  <c r="G39" i="52"/>
  <c r="G38" i="52"/>
  <c r="G37" i="52"/>
  <c r="G36" i="52"/>
  <c r="G40" i="52" s="1"/>
  <c r="G35" i="52"/>
  <c r="L27" i="52"/>
  <c r="I26" i="52"/>
  <c r="K26" i="52" s="1"/>
  <c r="L25" i="52"/>
  <c r="I24" i="52"/>
  <c r="K24" i="52" s="1"/>
  <c r="M23" i="52"/>
  <c r="L23" i="52"/>
  <c r="K22" i="52"/>
  <c r="K23" i="52" s="1"/>
  <c r="L21" i="52"/>
  <c r="K20" i="52"/>
  <c r="K19" i="52"/>
  <c r="K21" i="52" s="1"/>
  <c r="M18" i="52"/>
  <c r="L18" i="52"/>
  <c r="K17" i="52"/>
  <c r="K18" i="52" s="1"/>
  <c r="K16" i="52"/>
  <c r="M15" i="52"/>
  <c r="L15" i="52"/>
  <c r="K15" i="52"/>
  <c r="K14" i="52"/>
  <c r="M13" i="52"/>
  <c r="L13" i="52"/>
  <c r="K13" i="52"/>
  <c r="K12" i="52"/>
  <c r="M11" i="52"/>
  <c r="K10" i="52"/>
  <c r="L10" i="52" s="1"/>
  <c r="L11" i="52" s="1"/>
  <c r="M9" i="52"/>
  <c r="K8" i="52"/>
  <c r="L8" i="52" s="1"/>
  <c r="L9" i="52" s="1"/>
  <c r="K7" i="52"/>
  <c r="K9" i="52" s="1"/>
  <c r="M6" i="52"/>
  <c r="K5" i="52"/>
  <c r="K6" i="52" s="1"/>
  <c r="M4" i="52"/>
  <c r="K3" i="52"/>
  <c r="L3" i="52" s="1"/>
  <c r="L4" i="52" s="1"/>
  <c r="I5" i="51"/>
  <c r="I6" i="51" s="1"/>
  <c r="C4" i="50" s="1"/>
  <c r="E4" i="50" s="1"/>
  <c r="I4" i="51"/>
  <c r="I3" i="51"/>
  <c r="G100" i="52" l="1"/>
  <c r="G82" i="52"/>
  <c r="G206" i="52"/>
  <c r="G214" i="52"/>
  <c r="G229" i="52"/>
  <c r="G53" i="52"/>
  <c r="G130" i="52"/>
  <c r="G177" i="52"/>
  <c r="G224" i="52"/>
  <c r="L5" i="52"/>
  <c r="L6" i="52" s="1"/>
  <c r="G71" i="52"/>
  <c r="G155" i="52"/>
  <c r="M19" i="52"/>
  <c r="M21" i="52" s="1"/>
  <c r="G119" i="52"/>
  <c r="G199" i="52"/>
  <c r="G91" i="52"/>
  <c r="G166" i="52"/>
  <c r="M26" i="52"/>
  <c r="M27" i="52" s="1"/>
  <c r="K27" i="52"/>
  <c r="K28" i="52" s="1"/>
  <c r="C5" i="50" s="1"/>
  <c r="M24" i="52"/>
  <c r="M25" i="52" s="1"/>
  <c r="K25" i="52"/>
  <c r="L28" i="52"/>
  <c r="D5" i="50" s="1"/>
  <c r="D7" i="50" s="1"/>
  <c r="G237" i="52"/>
  <c r="K4" i="52"/>
  <c r="K11" i="52"/>
  <c r="C7" i="50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V80" i="23" s="1"/>
  <c r="V79" i="23" s="1"/>
  <c r="S96" i="23"/>
  <c r="S80" i="23" s="1"/>
  <c r="S79" i="23" s="1"/>
  <c r="R96" i="23"/>
  <c r="Q96" i="23"/>
  <c r="Q72" i="23" s="1"/>
  <c r="Q71" i="23" s="1"/>
  <c r="P96" i="23"/>
  <c r="P80" i="23" s="1"/>
  <c r="P79" i="23" s="1"/>
  <c r="O96" i="23"/>
  <c r="O80" i="23" s="1"/>
  <c r="O79" i="23" s="1"/>
  <c r="N96" i="23"/>
  <c r="M96" i="23"/>
  <c r="M72" i="23" s="1"/>
  <c r="M71" i="23" s="1"/>
  <c r="L96" i="23"/>
  <c r="L80" i="23" s="1"/>
  <c r="L79" i="23" s="1"/>
  <c r="K96" i="23"/>
  <c r="K80" i="23" s="1"/>
  <c r="K79" i="23" s="1"/>
  <c r="J96" i="23"/>
  <c r="I96" i="23"/>
  <c r="I72" i="23" s="1"/>
  <c r="I71" i="23" s="1"/>
  <c r="H96" i="23"/>
  <c r="H80" i="23" s="1"/>
  <c r="H79" i="23" s="1"/>
  <c r="G96" i="23"/>
  <c r="G80" i="23" s="1"/>
  <c r="G79" i="23" s="1"/>
  <c r="F96" i="23"/>
  <c r="E96" i="23"/>
  <c r="E72" i="23" s="1"/>
  <c r="E71" i="23" s="1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3" i="23" s="1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O90" i="23"/>
  <c r="O89" i="23" s="1"/>
  <c r="N90" i="23"/>
  <c r="M90" i="23"/>
  <c r="M89" i="23" s="1"/>
  <c r="L90" i="23"/>
  <c r="K90" i="23"/>
  <c r="K89" i="23" s="1"/>
  <c r="J90" i="23"/>
  <c r="I90" i="23"/>
  <c r="I89" i="23" s="1"/>
  <c r="H90" i="23"/>
  <c r="H89" i="23" s="1"/>
  <c r="G90" i="23"/>
  <c r="G89" i="23" s="1"/>
  <c r="F90" i="23"/>
  <c r="E90" i="23"/>
  <c r="V89" i="23"/>
  <c r="P89" i="23"/>
  <c r="L89" i="23"/>
  <c r="W88" i="23"/>
  <c r="W87" i="23"/>
  <c r="V86" i="23"/>
  <c r="S86" i="23"/>
  <c r="R86" i="23"/>
  <c r="Q86" i="23"/>
  <c r="P86" i="23"/>
  <c r="P85" i="23" s="1"/>
  <c r="O86" i="23"/>
  <c r="N86" i="23"/>
  <c r="M86" i="23"/>
  <c r="L86" i="23"/>
  <c r="L85" i="23" s="1"/>
  <c r="K86" i="23"/>
  <c r="J86" i="23"/>
  <c r="I86" i="23"/>
  <c r="H86" i="23"/>
  <c r="H85" i="23" s="1"/>
  <c r="G86" i="23"/>
  <c r="F86" i="23"/>
  <c r="E86" i="23"/>
  <c r="V85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W83" i="23" s="1"/>
  <c r="V82" i="23"/>
  <c r="S82" i="23"/>
  <c r="S81" i="23" s="1"/>
  <c r="R82" i="23"/>
  <c r="R81" i="23" s="1"/>
  <c r="Q82" i="23"/>
  <c r="Q81" i="23" s="1"/>
  <c r="P82" i="23"/>
  <c r="O82" i="23"/>
  <c r="O81" i="23" s="1"/>
  <c r="N82" i="23"/>
  <c r="M82" i="23"/>
  <c r="M81" i="23" s="1"/>
  <c r="L82" i="23"/>
  <c r="K82" i="23"/>
  <c r="K81" i="23" s="1"/>
  <c r="J82" i="23"/>
  <c r="J81" i="23" s="1"/>
  <c r="I82" i="23"/>
  <c r="I81" i="23" s="1"/>
  <c r="H82" i="23"/>
  <c r="G82" i="23"/>
  <c r="G81" i="23" s="1"/>
  <c r="F82" i="23"/>
  <c r="E82" i="23"/>
  <c r="W82" i="23" s="1"/>
  <c r="V81" i="23"/>
  <c r="P81" i="23"/>
  <c r="N81" i="23"/>
  <c r="L81" i="23"/>
  <c r="H81" i="23"/>
  <c r="F81" i="23"/>
  <c r="R80" i="23"/>
  <c r="R79" i="23" s="1"/>
  <c r="Q80" i="23"/>
  <c r="Q79" i="23" s="1"/>
  <c r="N80" i="23"/>
  <c r="M80" i="23"/>
  <c r="M79" i="23" s="1"/>
  <c r="J80" i="23"/>
  <c r="J79" i="23" s="1"/>
  <c r="I80" i="23"/>
  <c r="I79" i="23" s="1"/>
  <c r="F80" i="23"/>
  <c r="E80" i="23"/>
  <c r="E79" i="23" s="1"/>
  <c r="N79" i="23"/>
  <c r="F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R75" i="23" s="1"/>
  <c r="Q76" i="23"/>
  <c r="Q75" i="23" s="1"/>
  <c r="P76" i="23"/>
  <c r="O76" i="23"/>
  <c r="O75" i="23" s="1"/>
  <c r="N76" i="23"/>
  <c r="N75" i="23" s="1"/>
  <c r="M76" i="23"/>
  <c r="M75" i="23" s="1"/>
  <c r="L76" i="23"/>
  <c r="K76" i="23"/>
  <c r="K75" i="23" s="1"/>
  <c r="J76" i="23"/>
  <c r="J75" i="23" s="1"/>
  <c r="I76" i="23"/>
  <c r="I75" i="23" s="1"/>
  <c r="H76" i="23"/>
  <c r="G76" i="23"/>
  <c r="G75" i="23" s="1"/>
  <c r="F76" i="23"/>
  <c r="F75" i="23" s="1"/>
  <c r="E76" i="23"/>
  <c r="E75" i="23" s="1"/>
  <c r="V75" i="23"/>
  <c r="P75" i="23"/>
  <c r="L75" i="23"/>
  <c r="H75" i="23"/>
  <c r="V74" i="23"/>
  <c r="S74" i="23"/>
  <c r="S73" i="23" s="1"/>
  <c r="R74" i="23"/>
  <c r="R73" i="23" s="1"/>
  <c r="Q74" i="23"/>
  <c r="Q73" i="23" s="1"/>
  <c r="P74" i="23"/>
  <c r="O74" i="23"/>
  <c r="O73" i="23" s="1"/>
  <c r="N74" i="23"/>
  <c r="N73" i="23" s="1"/>
  <c r="M74" i="23"/>
  <c r="M73" i="23" s="1"/>
  <c r="L74" i="23"/>
  <c r="K74" i="23"/>
  <c r="K73" i="23" s="1"/>
  <c r="J74" i="23"/>
  <c r="J73" i="23" s="1"/>
  <c r="I74" i="23"/>
  <c r="I73" i="23" s="1"/>
  <c r="H74" i="23"/>
  <c r="G74" i="23"/>
  <c r="G73" i="23" s="1"/>
  <c r="F74" i="23"/>
  <c r="F73" i="23" s="1"/>
  <c r="E74" i="23"/>
  <c r="V73" i="23"/>
  <c r="P73" i="23"/>
  <c r="L73" i="23"/>
  <c r="H73" i="23"/>
  <c r="V72" i="23"/>
  <c r="S72" i="23"/>
  <c r="S71" i="23" s="1"/>
  <c r="R72" i="23"/>
  <c r="R71" i="23" s="1"/>
  <c r="P72" i="23"/>
  <c r="O72" i="23"/>
  <c r="O71" i="23" s="1"/>
  <c r="N72" i="23"/>
  <c r="N71" i="23" s="1"/>
  <c r="L72" i="23"/>
  <c r="K72" i="23"/>
  <c r="K71" i="23" s="1"/>
  <c r="J72" i="23"/>
  <c r="J71" i="23" s="1"/>
  <c r="H72" i="23"/>
  <c r="G72" i="23"/>
  <c r="G71" i="23" s="1"/>
  <c r="F72" i="23"/>
  <c r="F71" i="23" s="1"/>
  <c r="V71" i="23"/>
  <c r="P71" i="23"/>
  <c r="L71" i="23"/>
  <c r="H71" i="23"/>
  <c r="W70" i="23"/>
  <c r="W69" i="23"/>
  <c r="W68" i="23"/>
  <c r="I68" i="23"/>
  <c r="H68" i="23"/>
  <c r="G68" i="23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G54" i="23"/>
  <c r="G53" i="23" s="1"/>
  <c r="E54" i="23"/>
  <c r="W54" i="23" s="1"/>
  <c r="V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S40" i="23"/>
  <c r="S31" i="23" s="1"/>
  <c r="R40" i="23"/>
  <c r="Q40" i="23"/>
  <c r="Q31" i="23" s="1"/>
  <c r="P40" i="23"/>
  <c r="O40" i="23"/>
  <c r="N40" i="23"/>
  <c r="M40" i="23"/>
  <c r="M31" i="23" s="1"/>
  <c r="L40" i="23"/>
  <c r="K40" i="23"/>
  <c r="J40" i="23"/>
  <c r="I40" i="23"/>
  <c r="I31" i="23" s="1"/>
  <c r="H40" i="23"/>
  <c r="G40" i="23"/>
  <c r="F40" i="23"/>
  <c r="E40" i="23"/>
  <c r="E31" i="23" s="1"/>
  <c r="W39" i="23"/>
  <c r="W38" i="23"/>
  <c r="W37" i="23"/>
  <c r="W36" i="23"/>
  <c r="W35" i="23"/>
  <c r="W34" i="23"/>
  <c r="W33" i="23"/>
  <c r="V32" i="23"/>
  <c r="S32" i="23"/>
  <c r="R32" i="23"/>
  <c r="R31" i="23" s="1"/>
  <c r="Q32" i="23"/>
  <c r="P32" i="23"/>
  <c r="O32" i="23"/>
  <c r="N32" i="23"/>
  <c r="N31" i="23" s="1"/>
  <c r="M32" i="23"/>
  <c r="L32" i="23"/>
  <c r="K32" i="23"/>
  <c r="K31" i="23" s="1"/>
  <c r="J32" i="23"/>
  <c r="J31" i="23" s="1"/>
  <c r="I32" i="23"/>
  <c r="H32" i="23"/>
  <c r="G32" i="23"/>
  <c r="F32" i="23"/>
  <c r="F31" i="23" s="1"/>
  <c r="E32" i="23"/>
  <c r="O31" i="23"/>
  <c r="G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V29" i="23"/>
  <c r="S29" i="23"/>
  <c r="R29" i="23"/>
  <c r="P29" i="23"/>
  <c r="O29" i="23"/>
  <c r="N29" i="23"/>
  <c r="L29" i="23"/>
  <c r="K29" i="23"/>
  <c r="J29" i="23"/>
  <c r="H29" i="23"/>
  <c r="G29" i="23"/>
  <c r="F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W15" i="23" s="1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W14" i="23" s="1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W13" i="23" s="1"/>
  <c r="S12" i="23"/>
  <c r="R12" i="23"/>
  <c r="Q12" i="23"/>
  <c r="O12" i="23"/>
  <c r="N12" i="23"/>
  <c r="M12" i="23"/>
  <c r="K12" i="23"/>
  <c r="J12" i="23"/>
  <c r="I12" i="23"/>
  <c r="G12" i="23"/>
  <c r="F12" i="23"/>
  <c r="E12" i="23"/>
  <c r="V11" i="23"/>
  <c r="S11" i="23"/>
  <c r="R11" i="23"/>
  <c r="R10" i="23" s="1"/>
  <c r="R8" i="23" s="1"/>
  <c r="Q11" i="23"/>
  <c r="Q10" i="23" s="1"/>
  <c r="Q8" i="23" s="1"/>
  <c r="P11" i="23"/>
  <c r="O11" i="23"/>
  <c r="N11" i="23"/>
  <c r="N10" i="23" s="1"/>
  <c r="N8" i="23" s="1"/>
  <c r="M11" i="23"/>
  <c r="M10" i="23" s="1"/>
  <c r="M8" i="23" s="1"/>
  <c r="L11" i="23"/>
  <c r="K11" i="23"/>
  <c r="J11" i="23"/>
  <c r="I11" i="23"/>
  <c r="I10" i="23" s="1"/>
  <c r="I8" i="23" s="1"/>
  <c r="H11" i="23"/>
  <c r="G11" i="23"/>
  <c r="F11" i="23"/>
  <c r="E11" i="23"/>
  <c r="W11" i="23" s="1"/>
  <c r="S10" i="23"/>
  <c r="O10" i="23"/>
  <c r="K10" i="23"/>
  <c r="J10" i="23"/>
  <c r="J8" i="23" s="1"/>
  <c r="J4" i="23" s="1"/>
  <c r="G10" i="23"/>
  <c r="F10" i="23"/>
  <c r="F8" i="23" s="1"/>
  <c r="F4" i="23" s="1"/>
  <c r="E10" i="23"/>
  <c r="W9" i="23"/>
  <c r="S8" i="23"/>
  <c r="O8" i="23"/>
  <c r="O4" i="23" s="1"/>
  <c r="K8" i="23"/>
  <c r="G8" i="23"/>
  <c r="W7" i="23"/>
  <c r="W6" i="23"/>
  <c r="V5" i="23"/>
  <c r="S5" i="23"/>
  <c r="R5" i="23"/>
  <c r="R4" i="23" s="1"/>
  <c r="Q5" i="23"/>
  <c r="P5" i="23"/>
  <c r="O5" i="23"/>
  <c r="N5" i="23"/>
  <c r="N4" i="23" s="1"/>
  <c r="M5" i="23"/>
  <c r="L5" i="23"/>
  <c r="K5" i="23"/>
  <c r="J5" i="23"/>
  <c r="I5" i="23"/>
  <c r="H5" i="23"/>
  <c r="G5" i="23"/>
  <c r="F5" i="23"/>
  <c r="E5" i="23"/>
  <c r="W5" i="23" s="1"/>
  <c r="Q109" i="19"/>
  <c r="Q108" i="19"/>
  <c r="Q107" i="19"/>
  <c r="Q106" i="19"/>
  <c r="Q105" i="19"/>
  <c r="N104" i="19"/>
  <c r="Q104" i="19" s="1"/>
  <c r="Q103" i="19"/>
  <c r="Q102" i="19"/>
  <c r="P101" i="19"/>
  <c r="O101" i="19"/>
  <c r="N101" i="19"/>
  <c r="M101" i="19"/>
  <c r="L101" i="19"/>
  <c r="K101" i="19"/>
  <c r="J101" i="19"/>
  <c r="I101" i="19"/>
  <c r="H101" i="19"/>
  <c r="G101" i="19"/>
  <c r="F101" i="19"/>
  <c r="E101" i="19"/>
  <c r="Q101" i="19" s="1"/>
  <c r="Q100" i="19"/>
  <c r="Q99" i="19"/>
  <c r="Q98" i="19"/>
  <c r="Q97" i="19"/>
  <c r="P96" i="19"/>
  <c r="O96" i="19"/>
  <c r="O80" i="19" s="1"/>
  <c r="O79" i="19" s="1"/>
  <c r="N96" i="19"/>
  <c r="N80" i="19" s="1"/>
  <c r="N79" i="19" s="1"/>
  <c r="M96" i="19"/>
  <c r="M72" i="19" s="1"/>
  <c r="M71" i="19" s="1"/>
  <c r="L96" i="19"/>
  <c r="K96" i="19"/>
  <c r="K80" i="19" s="1"/>
  <c r="K79" i="19" s="1"/>
  <c r="J96" i="19"/>
  <c r="J80" i="19" s="1"/>
  <c r="J79" i="19" s="1"/>
  <c r="I96" i="19"/>
  <c r="I80" i="19" s="1"/>
  <c r="I79" i="19" s="1"/>
  <c r="H96" i="19"/>
  <c r="G96" i="19"/>
  <c r="G80" i="19" s="1"/>
  <c r="G79" i="19" s="1"/>
  <c r="F96" i="19"/>
  <c r="F72" i="19" s="1"/>
  <c r="F71" i="19" s="1"/>
  <c r="E96" i="19"/>
  <c r="Q96" i="19" s="1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P85" i="19" s="1"/>
  <c r="O89" i="19"/>
  <c r="N89" i="19"/>
  <c r="M89" i="19"/>
  <c r="M85" i="19" s="1"/>
  <c r="L89" i="19"/>
  <c r="K89" i="19"/>
  <c r="J89" i="19"/>
  <c r="I89" i="19"/>
  <c r="I85" i="19" s="1"/>
  <c r="H89" i="19"/>
  <c r="G89" i="19"/>
  <c r="F89" i="19"/>
  <c r="E89" i="19"/>
  <c r="Q88" i="19"/>
  <c r="Q87" i="19"/>
  <c r="P86" i="19"/>
  <c r="O86" i="19"/>
  <c r="N86" i="19"/>
  <c r="M86" i="19"/>
  <c r="L86" i="19"/>
  <c r="L85" i="19" s="1"/>
  <c r="K86" i="19"/>
  <c r="K85" i="19" s="1"/>
  <c r="J86" i="19"/>
  <c r="J85" i="19" s="1"/>
  <c r="I86" i="19"/>
  <c r="H86" i="19"/>
  <c r="G86" i="19"/>
  <c r="G85" i="19" s="1"/>
  <c r="F86" i="19"/>
  <c r="F85" i="19" s="1"/>
  <c r="E86" i="19"/>
  <c r="O85" i="19"/>
  <c r="N85" i="19"/>
  <c r="H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P81" i="19" s="1"/>
  <c r="O82" i="19"/>
  <c r="N82" i="19"/>
  <c r="M82" i="19"/>
  <c r="M81" i="19" s="1"/>
  <c r="L82" i="19"/>
  <c r="L81" i="19" s="1"/>
  <c r="K82" i="19"/>
  <c r="J82" i="19"/>
  <c r="I82" i="19"/>
  <c r="I81" i="19" s="1"/>
  <c r="H82" i="19"/>
  <c r="H81" i="19" s="1"/>
  <c r="G82" i="19"/>
  <c r="E82" i="19"/>
  <c r="O81" i="19"/>
  <c r="N81" i="19"/>
  <c r="K81" i="19"/>
  <c r="J81" i="19"/>
  <c r="G81" i="19"/>
  <c r="E81" i="19"/>
  <c r="P80" i="19"/>
  <c r="L80" i="19"/>
  <c r="H80" i="19"/>
  <c r="P79" i="19"/>
  <c r="L79" i="19"/>
  <c r="H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P72" i="19"/>
  <c r="O72" i="19"/>
  <c r="O71" i="19" s="1"/>
  <c r="O52" i="19" s="1"/>
  <c r="N72" i="19"/>
  <c r="N71" i="19" s="1"/>
  <c r="L72" i="19"/>
  <c r="H72" i="19"/>
  <c r="P71" i="19"/>
  <c r="P52" i="19" s="1"/>
  <c r="L71" i="19"/>
  <c r="H71" i="19"/>
  <c r="Q70" i="19"/>
  <c r="Q69" i="19"/>
  <c r="Q68" i="19"/>
  <c r="Q67" i="19"/>
  <c r="Q66" i="19"/>
  <c r="Q65" i="19"/>
  <c r="Q64" i="19"/>
  <c r="N63" i="19"/>
  <c r="E63" i="19"/>
  <c r="Q63" i="19" s="1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Q54" i="19" s="1"/>
  <c r="P53" i="19"/>
  <c r="O53" i="19"/>
  <c r="N53" i="19"/>
  <c r="M53" i="19"/>
  <c r="L53" i="19"/>
  <c r="K53" i="19"/>
  <c r="J53" i="19"/>
  <c r="G53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Q47" i="19" s="1"/>
  <c r="F46" i="19"/>
  <c r="Q46" i="19" s="1"/>
  <c r="P45" i="19"/>
  <c r="O45" i="19"/>
  <c r="N45" i="19"/>
  <c r="M45" i="19"/>
  <c r="L45" i="19"/>
  <c r="K45" i="19"/>
  <c r="J45" i="19"/>
  <c r="I45" i="19"/>
  <c r="H45" i="19"/>
  <c r="G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2" i="19" s="1"/>
  <c r="Q41" i="19"/>
  <c r="P40" i="19"/>
  <c r="P31" i="19" s="1"/>
  <c r="O40" i="19"/>
  <c r="O31" i="19" s="1"/>
  <c r="N40" i="19"/>
  <c r="N31" i="19" s="1"/>
  <c r="M40" i="19"/>
  <c r="L40" i="19"/>
  <c r="L31" i="19" s="1"/>
  <c r="K40" i="19"/>
  <c r="K31" i="19" s="1"/>
  <c r="J40" i="19"/>
  <c r="J31" i="19" s="1"/>
  <c r="I40" i="19"/>
  <c r="H40" i="19"/>
  <c r="H31" i="19" s="1"/>
  <c r="G40" i="19"/>
  <c r="G31" i="19" s="1"/>
  <c r="F40" i="19"/>
  <c r="E40" i="19"/>
  <c r="Q39" i="19"/>
  <c r="Q38" i="19"/>
  <c r="Q37" i="19"/>
  <c r="Q36" i="19"/>
  <c r="Q35" i="19"/>
  <c r="Q34" i="19"/>
  <c r="Q33" i="19"/>
  <c r="P32" i="19"/>
  <c r="O32" i="19"/>
  <c r="N32" i="19"/>
  <c r="M32" i="19"/>
  <c r="M31" i="19" s="1"/>
  <c r="L32" i="19"/>
  <c r="K32" i="19"/>
  <c r="J32" i="19"/>
  <c r="I32" i="19"/>
  <c r="H32" i="19"/>
  <c r="G32" i="19"/>
  <c r="F32" i="19"/>
  <c r="E32" i="19"/>
  <c r="Q32" i="19" s="1"/>
  <c r="I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M29" i="19"/>
  <c r="L29" i="19"/>
  <c r="I29" i="19"/>
  <c r="H29" i="19"/>
  <c r="E29" i="19"/>
  <c r="P28" i="19"/>
  <c r="P27" i="19" s="1"/>
  <c r="O28" i="19"/>
  <c r="N28" i="19"/>
  <c r="N27" i="19" s="1"/>
  <c r="M28" i="19"/>
  <c r="M27" i="19" s="1"/>
  <c r="L28" i="19"/>
  <c r="L27" i="19" s="1"/>
  <c r="K28" i="19"/>
  <c r="J28" i="19"/>
  <c r="J27" i="19" s="1"/>
  <c r="I28" i="19"/>
  <c r="I27" i="19" s="1"/>
  <c r="H28" i="19"/>
  <c r="H27" i="19" s="1"/>
  <c r="G28" i="19"/>
  <c r="E28" i="19"/>
  <c r="E27" i="19" s="1"/>
  <c r="O27" i="19"/>
  <c r="K27" i="19"/>
  <c r="G27" i="19"/>
  <c r="P26" i="19"/>
  <c r="P25" i="19" s="1"/>
  <c r="O26" i="19"/>
  <c r="O25" i="19" s="1"/>
  <c r="N26" i="19"/>
  <c r="N25" i="19" s="1"/>
  <c r="M26" i="19"/>
  <c r="L26" i="19"/>
  <c r="L25" i="19" s="1"/>
  <c r="K26" i="19"/>
  <c r="K25" i="19" s="1"/>
  <c r="J26" i="19"/>
  <c r="J25" i="19" s="1"/>
  <c r="I26" i="19"/>
  <c r="H26" i="19"/>
  <c r="H25" i="19" s="1"/>
  <c r="G26" i="19"/>
  <c r="G25" i="19" s="1"/>
  <c r="E26" i="19"/>
  <c r="E25" i="19" s="1"/>
  <c r="M25" i="19"/>
  <c r="I25" i="19"/>
  <c r="P24" i="19"/>
  <c r="O24" i="19"/>
  <c r="N24" i="19"/>
  <c r="M24" i="19"/>
  <c r="L24" i="19"/>
  <c r="K24" i="19"/>
  <c r="J24" i="19"/>
  <c r="I24" i="19"/>
  <c r="H24" i="19"/>
  <c r="G24" i="19"/>
  <c r="E24" i="19"/>
  <c r="P23" i="19"/>
  <c r="P22" i="19" s="1"/>
  <c r="O23" i="19"/>
  <c r="O22" i="19" s="1"/>
  <c r="N23" i="19"/>
  <c r="M23" i="19"/>
  <c r="M22" i="19" s="1"/>
  <c r="L23" i="19"/>
  <c r="L22" i="19" s="1"/>
  <c r="K23" i="19"/>
  <c r="K22" i="19" s="1"/>
  <c r="J23" i="19"/>
  <c r="I23" i="19"/>
  <c r="I22" i="19" s="1"/>
  <c r="H23" i="19"/>
  <c r="H22" i="19" s="1"/>
  <c r="G23" i="19"/>
  <c r="G22" i="19" s="1"/>
  <c r="E23" i="19"/>
  <c r="N22" i="19"/>
  <c r="J22" i="19"/>
  <c r="E22" i="19"/>
  <c r="P21" i="19"/>
  <c r="O21" i="19"/>
  <c r="O20" i="19" s="1"/>
  <c r="N21" i="19"/>
  <c r="N20" i="19" s="1"/>
  <c r="M21" i="19"/>
  <c r="M20" i="19" s="1"/>
  <c r="L21" i="19"/>
  <c r="K21" i="19"/>
  <c r="K20" i="19" s="1"/>
  <c r="J21" i="19"/>
  <c r="J20" i="19" s="1"/>
  <c r="I21" i="19"/>
  <c r="I20" i="19" s="1"/>
  <c r="H21" i="19"/>
  <c r="G21" i="19"/>
  <c r="G20" i="19" s="1"/>
  <c r="E21" i="19"/>
  <c r="E20" i="19" s="1"/>
  <c r="P20" i="19"/>
  <c r="L20" i="19"/>
  <c r="H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7" i="19"/>
  <c r="F16" i="19"/>
  <c r="F82" i="19" s="1"/>
  <c r="F81" i="19" s="1"/>
  <c r="P15" i="19"/>
  <c r="O15" i="19"/>
  <c r="N15" i="19"/>
  <c r="M15" i="19"/>
  <c r="L15" i="19"/>
  <c r="K15" i="19"/>
  <c r="J15" i="19"/>
  <c r="I15" i="19"/>
  <c r="H15" i="19"/>
  <c r="G15" i="19"/>
  <c r="F15" i="19"/>
  <c r="E15" i="19"/>
  <c r="P14" i="19"/>
  <c r="O14" i="19"/>
  <c r="N14" i="19"/>
  <c r="N13" i="19" s="1"/>
  <c r="M14" i="19"/>
  <c r="L14" i="19"/>
  <c r="K14" i="19"/>
  <c r="J14" i="19"/>
  <c r="J13" i="19" s="1"/>
  <c r="I14" i="19"/>
  <c r="H14" i="19"/>
  <c r="G14" i="19"/>
  <c r="F14" i="19"/>
  <c r="E14" i="19"/>
  <c r="P13" i="19"/>
  <c r="O13" i="19"/>
  <c r="M13" i="19"/>
  <c r="L13" i="19"/>
  <c r="K13" i="19"/>
  <c r="I13" i="19"/>
  <c r="H13" i="19"/>
  <c r="G13" i="19"/>
  <c r="F13" i="19"/>
  <c r="E13" i="19"/>
  <c r="P12" i="19"/>
  <c r="O12" i="19"/>
  <c r="N12" i="19"/>
  <c r="L12" i="19"/>
  <c r="K12" i="19"/>
  <c r="J12" i="19"/>
  <c r="H12" i="19"/>
  <c r="G12" i="19"/>
  <c r="F12" i="19"/>
  <c r="P11" i="19"/>
  <c r="O11" i="19"/>
  <c r="N11" i="19"/>
  <c r="L11" i="19"/>
  <c r="K11" i="19"/>
  <c r="J11" i="19"/>
  <c r="H11" i="19"/>
  <c r="G11" i="19"/>
  <c r="F11" i="19"/>
  <c r="F10" i="19" s="1"/>
  <c r="P10" i="19"/>
  <c r="O10" i="19"/>
  <c r="O8" i="19" s="1"/>
  <c r="N10" i="19"/>
  <c r="N8" i="19" s="1"/>
  <c r="L10" i="19"/>
  <c r="K10" i="19"/>
  <c r="K8" i="19" s="1"/>
  <c r="J10" i="19"/>
  <c r="J8" i="19" s="1"/>
  <c r="H10" i="19"/>
  <c r="G10" i="19"/>
  <c r="G8" i="19" s="1"/>
  <c r="F9" i="19"/>
  <c r="Q9" i="19" s="1"/>
  <c r="P8" i="19"/>
  <c r="L8" i="19"/>
  <c r="H8" i="19"/>
  <c r="H4" i="19" s="1"/>
  <c r="Q7" i="19"/>
  <c r="F7" i="19"/>
  <c r="F6" i="19"/>
  <c r="Q6" i="19" s="1"/>
  <c r="P5" i="19"/>
  <c r="O5" i="19"/>
  <c r="N5" i="19"/>
  <c r="M5" i="19"/>
  <c r="L5" i="19"/>
  <c r="K5" i="19"/>
  <c r="J5" i="19"/>
  <c r="I5" i="19"/>
  <c r="H5" i="19"/>
  <c r="G5" i="19"/>
  <c r="E5" i="19"/>
  <c r="G52" i="19" l="1"/>
  <c r="P4" i="19"/>
  <c r="P3" i="19" s="1"/>
  <c r="H52" i="19"/>
  <c r="H3" i="19" s="1"/>
  <c r="L4" i="19"/>
  <c r="L52" i="19"/>
  <c r="N52" i="19"/>
  <c r="Q4" i="23"/>
  <c r="F8" i="19"/>
  <c r="J29" i="19"/>
  <c r="J4" i="19" s="1"/>
  <c r="J3" i="19" s="1"/>
  <c r="N29" i="19"/>
  <c r="N4" i="19" s="1"/>
  <c r="N3" i="19" s="1"/>
  <c r="Q45" i="19"/>
  <c r="J72" i="19"/>
  <c r="J71" i="19" s="1"/>
  <c r="J52" i="19" s="1"/>
  <c r="F80" i="19"/>
  <c r="F79" i="19" s="1"/>
  <c r="F5" i="19"/>
  <c r="Q5" i="19" s="1"/>
  <c r="E11" i="19"/>
  <c r="I11" i="19"/>
  <c r="M11" i="19"/>
  <c r="M10" i="19" s="1"/>
  <c r="M8" i="19" s="1"/>
  <c r="M4" i="19" s="1"/>
  <c r="E12" i="19"/>
  <c r="Q12" i="19" s="1"/>
  <c r="I12" i="19"/>
  <c r="M12" i="19"/>
  <c r="Q13" i="19"/>
  <c r="Q14" i="19"/>
  <c r="Q15" i="19"/>
  <c r="F52" i="19"/>
  <c r="G29" i="19"/>
  <c r="G4" i="19" s="1"/>
  <c r="G3" i="19" s="1"/>
  <c r="K29" i="19"/>
  <c r="K4" i="19" s="1"/>
  <c r="K3" i="19" s="1"/>
  <c r="O29" i="19"/>
  <c r="O4" i="19" s="1"/>
  <c r="O3" i="19" s="1"/>
  <c r="Q40" i="19"/>
  <c r="F45" i="19"/>
  <c r="F31" i="19" s="1"/>
  <c r="E53" i="19"/>
  <c r="G72" i="19"/>
  <c r="G71" i="19" s="1"/>
  <c r="K72" i="19"/>
  <c r="K71" i="19" s="1"/>
  <c r="K52" i="19" s="1"/>
  <c r="G4" i="23"/>
  <c r="H52" i="23"/>
  <c r="H3" i="23" s="1"/>
  <c r="L52" i="23"/>
  <c r="P52" i="23"/>
  <c r="V52" i="23"/>
  <c r="E8" i="23"/>
  <c r="E31" i="19"/>
  <c r="E72" i="19"/>
  <c r="I72" i="19"/>
  <c r="I71" i="19" s="1"/>
  <c r="I52" i="19" s="1"/>
  <c r="E80" i="19"/>
  <c r="M80" i="19"/>
  <c r="M79" i="19" s="1"/>
  <c r="M52" i="19" s="1"/>
  <c r="Q83" i="19"/>
  <c r="Q89" i="19"/>
  <c r="E85" i="19"/>
  <c r="Q85" i="19" s="1"/>
  <c r="Q90" i="19"/>
  <c r="Q91" i="19"/>
  <c r="W17" i="23"/>
  <c r="H31" i="23"/>
  <c r="L31" i="23"/>
  <c r="P31" i="23"/>
  <c r="V31" i="23"/>
  <c r="Q18" i="19"/>
  <c r="F29" i="19"/>
  <c r="Q29" i="19" s="1"/>
  <c r="Q93" i="19"/>
  <c r="K4" i="23"/>
  <c r="S4" i="23"/>
  <c r="W31" i="23"/>
  <c r="Q73" i="19"/>
  <c r="Q74" i="19"/>
  <c r="Q75" i="19"/>
  <c r="Q76" i="19"/>
  <c r="Q77" i="19"/>
  <c r="Q86" i="19"/>
  <c r="H12" i="23"/>
  <c r="H10" i="23" s="1"/>
  <c r="H8" i="23" s="1"/>
  <c r="H4" i="23" s="1"/>
  <c r="L12" i="23"/>
  <c r="L10" i="23" s="1"/>
  <c r="L8" i="23" s="1"/>
  <c r="L4" i="23" s="1"/>
  <c r="P12" i="23"/>
  <c r="P10" i="23" s="1"/>
  <c r="P8" i="23" s="1"/>
  <c r="P4" i="23" s="1"/>
  <c r="V12" i="23"/>
  <c r="V10" i="23" s="1"/>
  <c r="V8" i="23" s="1"/>
  <c r="V4" i="23" s="1"/>
  <c r="W20" i="23"/>
  <c r="W21" i="23"/>
  <c r="W22" i="23"/>
  <c r="W23" i="23"/>
  <c r="W24" i="23"/>
  <c r="W25" i="23"/>
  <c r="W26" i="23"/>
  <c r="W27" i="23"/>
  <c r="W28" i="23"/>
  <c r="E29" i="23"/>
  <c r="W29" i="23" s="1"/>
  <c r="I29" i="23"/>
  <c r="I4" i="23" s="1"/>
  <c r="M29" i="23"/>
  <c r="M4" i="23" s="1"/>
  <c r="Q29" i="23"/>
  <c r="W30" i="23"/>
  <c r="W32" i="23"/>
  <c r="W42" i="23"/>
  <c r="W74" i="23"/>
  <c r="W75" i="23"/>
  <c r="W77" i="23"/>
  <c r="G85" i="23"/>
  <c r="K85" i="23"/>
  <c r="O85" i="23"/>
  <c r="O52" i="23" s="1"/>
  <c r="O3" i="23" s="1"/>
  <c r="S85" i="23"/>
  <c r="S52" i="23" s="1"/>
  <c r="S3" i="23" s="1"/>
  <c r="W90" i="23"/>
  <c r="W91" i="23"/>
  <c r="W79" i="23"/>
  <c r="F89" i="23"/>
  <c r="F85" i="23" s="1"/>
  <c r="F52" i="23" s="1"/>
  <c r="F3" i="23" s="1"/>
  <c r="J89" i="23"/>
  <c r="J85" i="23" s="1"/>
  <c r="N89" i="23"/>
  <c r="N85" i="23" s="1"/>
  <c r="R89" i="23"/>
  <c r="R85" i="23" s="1"/>
  <c r="R52" i="23" s="1"/>
  <c r="R3" i="23" s="1"/>
  <c r="E5" i="50"/>
  <c r="E7" i="50" s="1"/>
  <c r="W45" i="23"/>
  <c r="W86" i="23"/>
  <c r="W40" i="23"/>
  <c r="W47" i="23"/>
  <c r="W96" i="23"/>
  <c r="W101" i="23"/>
  <c r="M28" i="52"/>
  <c r="W71" i="23"/>
  <c r="G52" i="23"/>
  <c r="G3" i="23" s="1"/>
  <c r="K52" i="23"/>
  <c r="K3" i="23" s="1"/>
  <c r="I85" i="23"/>
  <c r="I52" i="23" s="1"/>
  <c r="I3" i="23" s="1"/>
  <c r="M85" i="23"/>
  <c r="M52" i="23" s="1"/>
  <c r="Q85" i="23"/>
  <c r="Q52" i="23" s="1"/>
  <c r="J52" i="23"/>
  <c r="J3" i="23" s="1"/>
  <c r="N52" i="23"/>
  <c r="N3" i="23" s="1"/>
  <c r="E73" i="23"/>
  <c r="W73" i="23" s="1"/>
  <c r="E81" i="23"/>
  <c r="W81" i="23" s="1"/>
  <c r="E85" i="23"/>
  <c r="W85" i="23" s="1"/>
  <c r="E89" i="23"/>
  <c r="W72" i="23"/>
  <c r="W76" i="23"/>
  <c r="W80" i="23"/>
  <c r="E53" i="23"/>
  <c r="Q81" i="19"/>
  <c r="Q82" i="19"/>
  <c r="Q26" i="19"/>
  <c r="F21" i="19"/>
  <c r="F20" i="19" s="1"/>
  <c r="F24" i="19"/>
  <c r="Q24" i="19" s="1"/>
  <c r="F28" i="19"/>
  <c r="F27" i="19" s="1"/>
  <c r="Q27" i="19" s="1"/>
  <c r="Q16" i="19"/>
  <c r="F23" i="19"/>
  <c r="F26" i="19"/>
  <c r="F25" i="19" s="1"/>
  <c r="Q25" i="19" s="1"/>
  <c r="F30" i="19"/>
  <c r="Q30" i="19" s="1"/>
  <c r="M3" i="23" l="1"/>
  <c r="F22" i="19"/>
  <c r="Q22" i="19" s="1"/>
  <c r="W89" i="23"/>
  <c r="Q3" i="23"/>
  <c r="Q80" i="19"/>
  <c r="E79" i="19"/>
  <c r="Q79" i="19" s="1"/>
  <c r="W12" i="23"/>
  <c r="P3" i="23"/>
  <c r="I10" i="19"/>
  <c r="I8" i="19" s="1"/>
  <c r="I4" i="19" s="1"/>
  <c r="I3" i="19" s="1"/>
  <c r="W8" i="23"/>
  <c r="E4" i="23"/>
  <c r="W4" i="23" s="1"/>
  <c r="L3" i="23"/>
  <c r="Q11" i="19"/>
  <c r="E10" i="19"/>
  <c r="L3" i="19"/>
  <c r="W10" i="23"/>
  <c r="Q72" i="19"/>
  <c r="E71" i="19"/>
  <c r="Q71" i="19" s="1"/>
  <c r="Q53" i="19"/>
  <c r="Q31" i="19"/>
  <c r="V3" i="23"/>
  <c r="M3" i="19"/>
  <c r="E52" i="23"/>
  <c r="W53" i="23"/>
  <c r="F4" i="19"/>
  <c r="Q28" i="19"/>
  <c r="Q23" i="19"/>
  <c r="Q21" i="19"/>
  <c r="Q20" i="19"/>
  <c r="Q10" i="19" l="1"/>
  <c r="E8" i="19"/>
  <c r="E52" i="19"/>
  <c r="Q52" i="19" s="1"/>
  <c r="W52" i="23"/>
  <c r="E3" i="23"/>
  <c r="W3" i="23" s="1"/>
  <c r="F3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K96" i="24"/>
  <c r="K72" i="24" s="1"/>
  <c r="K71" i="24" s="1"/>
  <c r="J96" i="24"/>
  <c r="J29" i="24" s="1"/>
  <c r="I96" i="24"/>
  <c r="H96" i="24"/>
  <c r="G96" i="24"/>
  <c r="G72" i="24" s="1"/>
  <c r="G71" i="24" s="1"/>
  <c r="F96" i="24"/>
  <c r="F29" i="24" s="1"/>
  <c r="E96" i="24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M91" i="24" s="1"/>
  <c r="L90" i="24"/>
  <c r="K90" i="24"/>
  <c r="J90" i="24"/>
  <c r="J89" i="24" s="1"/>
  <c r="J85" i="24" s="1"/>
  <c r="I90" i="24"/>
  <c r="I89" i="24" s="1"/>
  <c r="H90" i="24"/>
  <c r="G90" i="24"/>
  <c r="F90" i="24"/>
  <c r="E90" i="24"/>
  <c r="M90" i="24" s="1"/>
  <c r="K89" i="24"/>
  <c r="G89" i="24"/>
  <c r="F89" i="24"/>
  <c r="M88" i="24"/>
  <c r="M87" i="24"/>
  <c r="L86" i="24"/>
  <c r="K86" i="24"/>
  <c r="K85" i="24" s="1"/>
  <c r="J86" i="24"/>
  <c r="I86" i="24"/>
  <c r="H86" i="24"/>
  <c r="G86" i="24"/>
  <c r="G85" i="24" s="1"/>
  <c r="F86" i="24"/>
  <c r="F85" i="24" s="1"/>
  <c r="E86" i="24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H81" i="24" s="1"/>
  <c r="G82" i="24"/>
  <c r="F82" i="24"/>
  <c r="E82" i="24"/>
  <c r="L81" i="24"/>
  <c r="K81" i="24"/>
  <c r="J81" i="24"/>
  <c r="G81" i="24"/>
  <c r="F81" i="24"/>
  <c r="L80" i="24"/>
  <c r="K80" i="24"/>
  <c r="K79" i="24" s="1"/>
  <c r="J80" i="24"/>
  <c r="J79" i="24" s="1"/>
  <c r="I80" i="24"/>
  <c r="H80" i="24"/>
  <c r="G80" i="24"/>
  <c r="G79" i="24" s="1"/>
  <c r="F80" i="24"/>
  <c r="F79" i="24" s="1"/>
  <c r="E80" i="24"/>
  <c r="L79" i="24"/>
  <c r="I79" i="24"/>
  <c r="H79" i="24"/>
  <c r="E79" i="24"/>
  <c r="M78" i="24"/>
  <c r="L77" i="24"/>
  <c r="K77" i="24"/>
  <c r="J77" i="24"/>
  <c r="I77" i="24"/>
  <c r="H77" i="24"/>
  <c r="G77" i="24"/>
  <c r="F77" i="24"/>
  <c r="E77" i="24"/>
  <c r="M77" i="24" s="1"/>
  <c r="L76" i="24"/>
  <c r="K76" i="24"/>
  <c r="K75" i="24" s="1"/>
  <c r="J76" i="24"/>
  <c r="J75" i="24" s="1"/>
  <c r="I76" i="24"/>
  <c r="I75" i="24" s="1"/>
  <c r="H76" i="24"/>
  <c r="G76" i="24"/>
  <c r="G75" i="24" s="1"/>
  <c r="F76" i="24"/>
  <c r="F75" i="24" s="1"/>
  <c r="E76" i="24"/>
  <c r="M76" i="24" s="1"/>
  <c r="L75" i="24"/>
  <c r="H75" i="24"/>
  <c r="L74" i="24"/>
  <c r="K74" i="24"/>
  <c r="J74" i="24"/>
  <c r="I74" i="24"/>
  <c r="I73" i="24" s="1"/>
  <c r="H74" i="24"/>
  <c r="H73" i="24" s="1"/>
  <c r="G74" i="24"/>
  <c r="G73" i="24" s="1"/>
  <c r="F74" i="24"/>
  <c r="E74" i="24"/>
  <c r="L73" i="24"/>
  <c r="K73" i="24"/>
  <c r="J73" i="24"/>
  <c r="F73" i="24"/>
  <c r="L72" i="24"/>
  <c r="J72" i="24"/>
  <c r="J71" i="24" s="1"/>
  <c r="J52" i="24" s="1"/>
  <c r="I72" i="24"/>
  <c r="I71" i="24" s="1"/>
  <c r="H72" i="24"/>
  <c r="F72" i="24"/>
  <c r="F71" i="24" s="1"/>
  <c r="E72" i="24"/>
  <c r="E71" i="24" s="1"/>
  <c r="M71" i="24" s="1"/>
  <c r="L71" i="24"/>
  <c r="H71" i="24"/>
  <c r="M70" i="24"/>
  <c r="H69" i="24"/>
  <c r="G69" i="24"/>
  <c r="E69" i="24"/>
  <c r="H68" i="24"/>
  <c r="G68" i="24"/>
  <c r="E68" i="24"/>
  <c r="H67" i="24"/>
  <c r="G67" i="24"/>
  <c r="M67" i="24" s="1"/>
  <c r="H66" i="24"/>
  <c r="G66" i="24"/>
  <c r="E66" i="24"/>
  <c r="M66" i="24" s="1"/>
  <c r="H65" i="24"/>
  <c r="G65" i="24"/>
  <c r="E65" i="24"/>
  <c r="M65" i="24" s="1"/>
  <c r="H64" i="24"/>
  <c r="G64" i="24"/>
  <c r="E64" i="24"/>
  <c r="M64" i="24" s="1"/>
  <c r="G63" i="24"/>
  <c r="E63" i="24"/>
  <c r="M63" i="24" s="1"/>
  <c r="M62" i="24"/>
  <c r="H61" i="24"/>
  <c r="G61" i="24"/>
  <c r="E61" i="24"/>
  <c r="M61" i="24" s="1"/>
  <c r="H60" i="24"/>
  <c r="G60" i="24"/>
  <c r="E60" i="24"/>
  <c r="M60" i="24" s="1"/>
  <c r="H59" i="24"/>
  <c r="G59" i="24"/>
  <c r="E59" i="24"/>
  <c r="M59" i="24" s="1"/>
  <c r="H58" i="24"/>
  <c r="G58" i="24"/>
  <c r="E58" i="24"/>
  <c r="M58" i="24" s="1"/>
  <c r="H57" i="24"/>
  <c r="G57" i="24"/>
  <c r="E57" i="24"/>
  <c r="M57" i="24" s="1"/>
  <c r="M56" i="24"/>
  <c r="E56" i="24"/>
  <c r="H55" i="24"/>
  <c r="G55" i="24"/>
  <c r="M55" i="24" s="1"/>
  <c r="E55" i="24"/>
  <c r="E54" i="24"/>
  <c r="M54" i="24" s="1"/>
  <c r="L53" i="24"/>
  <c r="K53" i="24"/>
  <c r="J53" i="24"/>
  <c r="I53" i="24"/>
  <c r="H53" i="24"/>
  <c r="F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M47" i="24" s="1"/>
  <c r="G46" i="24"/>
  <c r="E46" i="24"/>
  <c r="M46" i="24" s="1"/>
  <c r="L45" i="24"/>
  <c r="K45" i="24"/>
  <c r="J45" i="24"/>
  <c r="I45" i="24"/>
  <c r="H45" i="24"/>
  <c r="G45" i="24"/>
  <c r="F45" i="24"/>
  <c r="E45" i="24"/>
  <c r="M44" i="24"/>
  <c r="M43" i="24"/>
  <c r="L42" i="24"/>
  <c r="K42" i="24"/>
  <c r="J42" i="24"/>
  <c r="I42" i="24"/>
  <c r="H42" i="24"/>
  <c r="G42" i="24"/>
  <c r="F42" i="24"/>
  <c r="E42" i="24"/>
  <c r="M41" i="24"/>
  <c r="L40" i="24"/>
  <c r="L31" i="24" s="1"/>
  <c r="K40" i="24"/>
  <c r="K31" i="24" s="1"/>
  <c r="J40" i="24"/>
  <c r="I40" i="24"/>
  <c r="H40" i="24"/>
  <c r="H31" i="24" s="1"/>
  <c r="G40" i="24"/>
  <c r="F40" i="24"/>
  <c r="E40" i="24"/>
  <c r="M39" i="24"/>
  <c r="M38" i="24"/>
  <c r="M37" i="24"/>
  <c r="M36" i="24"/>
  <c r="M35" i="24"/>
  <c r="M34" i="24"/>
  <c r="M33" i="24"/>
  <c r="L32" i="24"/>
  <c r="K32" i="24"/>
  <c r="J32" i="24"/>
  <c r="I32" i="24"/>
  <c r="H32" i="24"/>
  <c r="G32" i="24"/>
  <c r="G31" i="24" s="1"/>
  <c r="F32" i="24"/>
  <c r="F31" i="24" s="1"/>
  <c r="E32" i="24"/>
  <c r="J31" i="24"/>
  <c r="L30" i="24"/>
  <c r="K30" i="24"/>
  <c r="J30" i="24"/>
  <c r="I30" i="24"/>
  <c r="H30" i="24"/>
  <c r="G30" i="24"/>
  <c r="F30" i="24"/>
  <c r="E30" i="24"/>
  <c r="L29" i="24"/>
  <c r="K29" i="24"/>
  <c r="I29" i="24"/>
  <c r="H29" i="24"/>
  <c r="G29" i="24"/>
  <c r="E29" i="24"/>
  <c r="L28" i="24"/>
  <c r="K28" i="24"/>
  <c r="J28" i="24"/>
  <c r="I28" i="24"/>
  <c r="I27" i="24" s="1"/>
  <c r="H28" i="24"/>
  <c r="H27" i="24" s="1"/>
  <c r="G28" i="24"/>
  <c r="F28" i="24"/>
  <c r="E28" i="24"/>
  <c r="L27" i="24"/>
  <c r="K27" i="24"/>
  <c r="J27" i="24"/>
  <c r="G27" i="24"/>
  <c r="F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K19" i="24"/>
  <c r="K18" i="24" s="1"/>
  <c r="L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J12" i="24"/>
  <c r="I12" i="24"/>
  <c r="H12" i="24"/>
  <c r="G12" i="24"/>
  <c r="F12" i="24"/>
  <c r="E12" i="24"/>
  <c r="L11" i="24"/>
  <c r="K11" i="24"/>
  <c r="J11" i="24"/>
  <c r="I11" i="24"/>
  <c r="H11" i="24"/>
  <c r="G11" i="24"/>
  <c r="F11" i="24"/>
  <c r="E11" i="24"/>
  <c r="L10" i="24"/>
  <c r="K10" i="24"/>
  <c r="K8" i="24" s="1"/>
  <c r="K4" i="24" s="1"/>
  <c r="J10" i="24"/>
  <c r="J8" i="24" s="1"/>
  <c r="I10" i="24"/>
  <c r="H10" i="24"/>
  <c r="G10" i="24"/>
  <c r="G8" i="24" s="1"/>
  <c r="F10" i="24"/>
  <c r="F8" i="24" s="1"/>
  <c r="E10" i="24"/>
  <c r="E9" i="24"/>
  <c r="M9" i="24" s="1"/>
  <c r="L8" i="24"/>
  <c r="L4" i="24" s="1"/>
  <c r="I8" i="24"/>
  <c r="H8" i="24"/>
  <c r="E8" i="24"/>
  <c r="H7" i="24"/>
  <c r="G7" i="24"/>
  <c r="E7" i="24"/>
  <c r="H6" i="24"/>
  <c r="M6" i="24" s="1"/>
  <c r="E6" i="24"/>
  <c r="L5" i="24"/>
  <c r="K5" i="24"/>
  <c r="J5" i="24"/>
  <c r="I5" i="24"/>
  <c r="G5" i="24"/>
  <c r="F5" i="24"/>
  <c r="F4" i="24" s="1"/>
  <c r="E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H96" i="22"/>
  <c r="H80" i="22" s="1"/>
  <c r="H79" i="22" s="1"/>
  <c r="G96" i="22"/>
  <c r="F96" i="22"/>
  <c r="E96" i="22"/>
  <c r="J95" i="22"/>
  <c r="J94" i="22"/>
  <c r="I93" i="22"/>
  <c r="H93" i="22"/>
  <c r="G93" i="22"/>
  <c r="F93" i="22"/>
  <c r="E93" i="22"/>
  <c r="J92" i="22"/>
  <c r="I91" i="22"/>
  <c r="H91" i="22"/>
  <c r="G91" i="22"/>
  <c r="F91" i="22"/>
  <c r="E91" i="22"/>
  <c r="I90" i="22"/>
  <c r="H90" i="22"/>
  <c r="G90" i="22"/>
  <c r="G89" i="22" s="1"/>
  <c r="F90" i="22"/>
  <c r="F89" i="22" s="1"/>
  <c r="E90" i="22"/>
  <c r="J88" i="22"/>
  <c r="J87" i="22"/>
  <c r="I86" i="22"/>
  <c r="H86" i="22"/>
  <c r="G86" i="22"/>
  <c r="F86" i="22"/>
  <c r="E86" i="22"/>
  <c r="J84" i="22"/>
  <c r="I83" i="22"/>
  <c r="H83" i="22"/>
  <c r="G83" i="22"/>
  <c r="F83" i="22"/>
  <c r="E83" i="22"/>
  <c r="J83" i="22" s="1"/>
  <c r="I82" i="22"/>
  <c r="I81" i="22" s="1"/>
  <c r="H82" i="22"/>
  <c r="G82" i="22"/>
  <c r="F82" i="22"/>
  <c r="F81" i="22" s="1"/>
  <c r="E82" i="22"/>
  <c r="E81" i="22" s="1"/>
  <c r="H81" i="22"/>
  <c r="G81" i="22"/>
  <c r="I80" i="22"/>
  <c r="I79" i="22" s="1"/>
  <c r="G80" i="22"/>
  <c r="F80" i="22"/>
  <c r="F79" i="22" s="1"/>
  <c r="E80" i="22"/>
  <c r="E79" i="22" s="1"/>
  <c r="G79" i="22"/>
  <c r="J78" i="22"/>
  <c r="I77" i="22"/>
  <c r="H77" i="22"/>
  <c r="G77" i="22"/>
  <c r="F77" i="22"/>
  <c r="E77" i="22"/>
  <c r="I76" i="22"/>
  <c r="I75" i="22" s="1"/>
  <c r="H76" i="22"/>
  <c r="H75" i="22" s="1"/>
  <c r="G76" i="22"/>
  <c r="G75" i="22" s="1"/>
  <c r="F76" i="22"/>
  <c r="F75" i="22" s="1"/>
  <c r="E76" i="22"/>
  <c r="I74" i="22"/>
  <c r="I73" i="22" s="1"/>
  <c r="H74" i="22"/>
  <c r="H73" i="22" s="1"/>
  <c r="G74" i="22"/>
  <c r="F74" i="22"/>
  <c r="F73" i="22" s="1"/>
  <c r="E74" i="22"/>
  <c r="J74" i="22" s="1"/>
  <c r="G73" i="22"/>
  <c r="I72" i="22"/>
  <c r="I71" i="22" s="1"/>
  <c r="H72" i="22"/>
  <c r="H71" i="22" s="1"/>
  <c r="G72" i="22"/>
  <c r="F72" i="22"/>
  <c r="E72" i="22"/>
  <c r="G71" i="22"/>
  <c r="F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7" i="22" s="1"/>
  <c r="J46" i="22"/>
  <c r="I45" i="22"/>
  <c r="H45" i="22"/>
  <c r="G45" i="22"/>
  <c r="F45" i="22"/>
  <c r="E45" i="22"/>
  <c r="J44" i="22"/>
  <c r="J43" i="22"/>
  <c r="I42" i="22"/>
  <c r="H42" i="22"/>
  <c r="G42" i="22"/>
  <c r="F42" i="22"/>
  <c r="F31" i="22" s="1"/>
  <c r="E42" i="22"/>
  <c r="J41" i="22"/>
  <c r="I40" i="22"/>
  <c r="H40" i="22"/>
  <c r="G40" i="22"/>
  <c r="F40" i="22"/>
  <c r="E40" i="22"/>
  <c r="J39" i="22"/>
  <c r="J38" i="22"/>
  <c r="J37" i="22"/>
  <c r="J36" i="22"/>
  <c r="J35" i="22"/>
  <c r="J34" i="22"/>
  <c r="J33" i="22"/>
  <c r="I32" i="22"/>
  <c r="H32" i="22"/>
  <c r="H31" i="22" s="1"/>
  <c r="G32" i="22"/>
  <c r="G31" i="22" s="1"/>
  <c r="F32" i="22"/>
  <c r="E32" i="22"/>
  <c r="I31" i="22"/>
  <c r="E31" i="22"/>
  <c r="I30" i="22"/>
  <c r="H30" i="22"/>
  <c r="G30" i="22"/>
  <c r="F30" i="22"/>
  <c r="E30" i="22"/>
  <c r="I29" i="22"/>
  <c r="H29" i="22"/>
  <c r="G29" i="22"/>
  <c r="F29" i="22"/>
  <c r="E29" i="22"/>
  <c r="I28" i="22"/>
  <c r="H28" i="22"/>
  <c r="H27" i="22" s="1"/>
  <c r="G28" i="22"/>
  <c r="G27" i="22" s="1"/>
  <c r="F28" i="22"/>
  <c r="E28" i="22"/>
  <c r="I27" i="22"/>
  <c r="F27" i="22"/>
  <c r="E27" i="22"/>
  <c r="I26" i="22"/>
  <c r="I25" i="22" s="1"/>
  <c r="H26" i="22"/>
  <c r="G26" i="22"/>
  <c r="F26" i="22"/>
  <c r="F25" i="22" s="1"/>
  <c r="E26" i="22"/>
  <c r="E25" i="22" s="1"/>
  <c r="H25" i="22"/>
  <c r="G25" i="22"/>
  <c r="I24" i="22"/>
  <c r="H24" i="22"/>
  <c r="G24" i="22"/>
  <c r="F24" i="22"/>
  <c r="E24" i="22"/>
  <c r="I23" i="22"/>
  <c r="I22" i="22" s="1"/>
  <c r="H23" i="22"/>
  <c r="H22" i="22" s="1"/>
  <c r="G23" i="22"/>
  <c r="F23" i="22"/>
  <c r="E23" i="22"/>
  <c r="E22" i="22" s="1"/>
  <c r="G22" i="22"/>
  <c r="F22" i="22"/>
  <c r="I21" i="22"/>
  <c r="H21" i="22"/>
  <c r="G21" i="22"/>
  <c r="G20" i="22" s="1"/>
  <c r="F21" i="22"/>
  <c r="F20" i="22" s="1"/>
  <c r="E21" i="22"/>
  <c r="I20" i="22"/>
  <c r="H20" i="22"/>
  <c r="E20" i="22"/>
  <c r="J19" i="22"/>
  <c r="I18" i="22"/>
  <c r="H18" i="22"/>
  <c r="G18" i="22"/>
  <c r="F18" i="22"/>
  <c r="E18" i="22"/>
  <c r="J17" i="22"/>
  <c r="J16" i="22"/>
  <c r="I15" i="22"/>
  <c r="H15" i="22"/>
  <c r="G15" i="22"/>
  <c r="F15" i="22"/>
  <c r="E15" i="22"/>
  <c r="J15" i="22" s="1"/>
  <c r="I14" i="22"/>
  <c r="I13" i="22" s="1"/>
  <c r="H14" i="22"/>
  <c r="G14" i="22"/>
  <c r="F14" i="22"/>
  <c r="F13" i="22" s="1"/>
  <c r="E14" i="22"/>
  <c r="E13" i="22" s="1"/>
  <c r="H13" i="22"/>
  <c r="G13" i="22"/>
  <c r="I12" i="22"/>
  <c r="H12" i="22"/>
  <c r="G12" i="22"/>
  <c r="F12" i="22"/>
  <c r="E12" i="22"/>
  <c r="I11" i="22"/>
  <c r="I10" i="22" s="1"/>
  <c r="I8" i="22" s="1"/>
  <c r="I4" i="22" s="1"/>
  <c r="H11" i="22"/>
  <c r="H10" i="22" s="1"/>
  <c r="H8" i="22" s="1"/>
  <c r="H4" i="22" s="1"/>
  <c r="G11" i="22"/>
  <c r="F11" i="22"/>
  <c r="E11" i="22"/>
  <c r="J11" i="22" s="1"/>
  <c r="G10" i="22"/>
  <c r="G8" i="22" s="1"/>
  <c r="F10" i="22"/>
  <c r="F8" i="22" s="1"/>
  <c r="J9" i="22"/>
  <c r="J7" i="22"/>
  <c r="J6" i="22"/>
  <c r="I5" i="22"/>
  <c r="H5" i="22"/>
  <c r="G5" i="22"/>
  <c r="G4" i="22" s="1"/>
  <c r="F5" i="22"/>
  <c r="F4" i="22" s="1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0" i="20"/>
  <c r="V99" i="20"/>
  <c r="V98" i="20"/>
  <c r="V97" i="20"/>
  <c r="T96" i="20"/>
  <c r="T80" i="20" s="1"/>
  <c r="T79" i="20" s="1"/>
  <c r="S96" i="20"/>
  <c r="R96" i="20"/>
  <c r="Q96" i="20"/>
  <c r="P96" i="20"/>
  <c r="P80" i="20" s="1"/>
  <c r="P79" i="20" s="1"/>
  <c r="O96" i="20"/>
  <c r="N96" i="20"/>
  <c r="M96" i="20"/>
  <c r="L96" i="20"/>
  <c r="L80" i="20" s="1"/>
  <c r="L79" i="20" s="1"/>
  <c r="K96" i="20"/>
  <c r="J96" i="20"/>
  <c r="I96" i="20"/>
  <c r="H96" i="20"/>
  <c r="H80" i="20" s="1"/>
  <c r="H79" i="20" s="1"/>
  <c r="G96" i="20"/>
  <c r="F96" i="20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E91" i="20"/>
  <c r="U90" i="20"/>
  <c r="T90" i="20"/>
  <c r="S90" i="20"/>
  <c r="S89" i="20" s="1"/>
  <c r="R90" i="20"/>
  <c r="R89" i="20" s="1"/>
  <c r="Q90" i="20"/>
  <c r="P90" i="20"/>
  <c r="O90" i="20"/>
  <c r="N90" i="20"/>
  <c r="N89" i="20" s="1"/>
  <c r="M90" i="20"/>
  <c r="L90" i="20"/>
  <c r="K90" i="20"/>
  <c r="K89" i="20" s="1"/>
  <c r="J90" i="20"/>
  <c r="J89" i="20" s="1"/>
  <c r="I90" i="20"/>
  <c r="H90" i="20"/>
  <c r="G90" i="20"/>
  <c r="F90" i="20"/>
  <c r="F89" i="20" s="1"/>
  <c r="E90" i="20"/>
  <c r="O89" i="20"/>
  <c r="G89" i="20"/>
  <c r="V88" i="20"/>
  <c r="V87" i="20"/>
  <c r="U86" i="20"/>
  <c r="T86" i="20"/>
  <c r="S86" i="20"/>
  <c r="R86" i="20"/>
  <c r="Q86" i="20"/>
  <c r="P86" i="20"/>
  <c r="O86" i="20"/>
  <c r="N86" i="20"/>
  <c r="M86" i="20"/>
  <c r="L86" i="20"/>
  <c r="K86" i="20"/>
  <c r="J86" i="20"/>
  <c r="I86" i="20"/>
  <c r="H86" i="20"/>
  <c r="G86" i="20"/>
  <c r="F86" i="20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T81" i="20" s="1"/>
  <c r="P82" i="20"/>
  <c r="P81" i="20" s="1"/>
  <c r="H82" i="20"/>
  <c r="H81" i="20"/>
  <c r="U80" i="20"/>
  <c r="U79" i="20" s="1"/>
  <c r="S80" i="20"/>
  <c r="R80" i="20"/>
  <c r="R79" i="20" s="1"/>
  <c r="Q80" i="20"/>
  <c r="Q79" i="20" s="1"/>
  <c r="O80" i="20"/>
  <c r="N80" i="20"/>
  <c r="N79" i="20" s="1"/>
  <c r="M80" i="20"/>
  <c r="M79" i="20" s="1"/>
  <c r="K80" i="20"/>
  <c r="J80" i="20"/>
  <c r="J79" i="20" s="1"/>
  <c r="I80" i="20"/>
  <c r="I79" i="20" s="1"/>
  <c r="G80" i="20"/>
  <c r="F80" i="20"/>
  <c r="E80" i="20"/>
  <c r="E79" i="20" s="1"/>
  <c r="S79" i="20"/>
  <c r="O79" i="20"/>
  <c r="K79" i="20"/>
  <c r="G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Q76" i="20"/>
  <c r="Q75" i="20" s="1"/>
  <c r="P76" i="20"/>
  <c r="P75" i="20" s="1"/>
  <c r="O76" i="20"/>
  <c r="O75" i="20" s="1"/>
  <c r="N76" i="20"/>
  <c r="M76" i="20"/>
  <c r="M75" i="20" s="1"/>
  <c r="L76" i="20"/>
  <c r="L75" i="20" s="1"/>
  <c r="K76" i="20"/>
  <c r="J76" i="20"/>
  <c r="I76" i="20"/>
  <c r="I75" i="20" s="1"/>
  <c r="H76" i="20"/>
  <c r="H75" i="20" s="1"/>
  <c r="G76" i="20"/>
  <c r="G75" i="20" s="1"/>
  <c r="F76" i="20"/>
  <c r="E76" i="20"/>
  <c r="V76" i="20" s="1"/>
  <c r="S75" i="20"/>
  <c r="R75" i="20"/>
  <c r="N75" i="20"/>
  <c r="K75" i="20"/>
  <c r="J75" i="20"/>
  <c r="F75" i="20"/>
  <c r="U74" i="20"/>
  <c r="U73" i="20" s="1"/>
  <c r="T74" i="20"/>
  <c r="T73" i="20" s="1"/>
  <c r="S74" i="20"/>
  <c r="R74" i="20"/>
  <c r="R73" i="20" s="1"/>
  <c r="Q74" i="20"/>
  <c r="Q73" i="20" s="1"/>
  <c r="P74" i="20"/>
  <c r="P73" i="20" s="1"/>
  <c r="O74" i="20"/>
  <c r="N74" i="20"/>
  <c r="N73" i="20" s="1"/>
  <c r="M74" i="20"/>
  <c r="M73" i="20" s="1"/>
  <c r="L74" i="20"/>
  <c r="L73" i="20" s="1"/>
  <c r="K74" i="20"/>
  <c r="J74" i="20"/>
  <c r="J73" i="20" s="1"/>
  <c r="I74" i="20"/>
  <c r="I73" i="20" s="1"/>
  <c r="H74" i="20"/>
  <c r="H73" i="20" s="1"/>
  <c r="G74" i="20"/>
  <c r="F74" i="20"/>
  <c r="F73" i="20" s="1"/>
  <c r="E74" i="20"/>
  <c r="S73" i="20"/>
  <c r="O73" i="20"/>
  <c r="K73" i="20"/>
  <c r="G73" i="20"/>
  <c r="U72" i="20"/>
  <c r="U71" i="20" s="1"/>
  <c r="T72" i="20"/>
  <c r="T71" i="20" s="1"/>
  <c r="S72" i="20"/>
  <c r="S71" i="20" s="1"/>
  <c r="R72" i="20"/>
  <c r="Q72" i="20"/>
  <c r="Q71" i="20" s="1"/>
  <c r="P72" i="20"/>
  <c r="P71" i="20" s="1"/>
  <c r="O72" i="20"/>
  <c r="O71" i="20" s="1"/>
  <c r="N72" i="20"/>
  <c r="N71" i="20" s="1"/>
  <c r="M72" i="20"/>
  <c r="M71" i="20" s="1"/>
  <c r="L72" i="20"/>
  <c r="L71" i="20" s="1"/>
  <c r="K72" i="20"/>
  <c r="K71" i="20" s="1"/>
  <c r="J72" i="20"/>
  <c r="I72" i="20"/>
  <c r="I71" i="20" s="1"/>
  <c r="H72" i="20"/>
  <c r="H71" i="20" s="1"/>
  <c r="G72" i="20"/>
  <c r="G71" i="20" s="1"/>
  <c r="F72" i="20"/>
  <c r="F71" i="20" s="1"/>
  <c r="E72" i="20"/>
  <c r="R71" i="20"/>
  <c r="J71" i="20"/>
  <c r="V70" i="20"/>
  <c r="V69" i="20"/>
  <c r="M69" i="20"/>
  <c r="R68" i="20"/>
  <c r="O68" i="20"/>
  <c r="N68" i="20"/>
  <c r="M68" i="20"/>
  <c r="L68" i="20"/>
  <c r="J68" i="20"/>
  <c r="I68" i="20"/>
  <c r="I53" i="20" s="1"/>
  <c r="H68" i="20"/>
  <c r="F68" i="20"/>
  <c r="E68" i="20"/>
  <c r="V67" i="20"/>
  <c r="V66" i="20"/>
  <c r="V65" i="20"/>
  <c r="V64" i="20"/>
  <c r="M63" i="20"/>
  <c r="L63" i="20"/>
  <c r="K63" i="20"/>
  <c r="K53" i="20" s="1"/>
  <c r="J63" i="20"/>
  <c r="V62" i="20"/>
  <c r="V61" i="20"/>
  <c r="V60" i="20"/>
  <c r="V59" i="20"/>
  <c r="V58" i="20"/>
  <c r="V57" i="20"/>
  <c r="V56" i="20"/>
  <c r="V55" i="20"/>
  <c r="N54" i="20"/>
  <c r="M54" i="20"/>
  <c r="L54" i="20"/>
  <c r="K54" i="20"/>
  <c r="J54" i="20"/>
  <c r="V54" i="20" s="1"/>
  <c r="U53" i="20"/>
  <c r="T53" i="20"/>
  <c r="S53" i="20"/>
  <c r="R53" i="20"/>
  <c r="Q53" i="20"/>
  <c r="P53" i="20"/>
  <c r="O53" i="20"/>
  <c r="N53" i="20"/>
  <c r="L53" i="20"/>
  <c r="H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S46" i="20"/>
  <c r="R46" i="20"/>
  <c r="Q46" i="20"/>
  <c r="Q45" i="20" s="1"/>
  <c r="P46" i="20"/>
  <c r="P45" i="20" s="1"/>
  <c r="P31" i="20" s="1"/>
  <c r="O46" i="20"/>
  <c r="N46" i="20"/>
  <c r="M46" i="20"/>
  <c r="M45" i="20" s="1"/>
  <c r="L46" i="20"/>
  <c r="L45" i="20" s="1"/>
  <c r="K46" i="20"/>
  <c r="K45" i="20" s="1"/>
  <c r="K31" i="20" s="1"/>
  <c r="J46" i="20"/>
  <c r="I46" i="20"/>
  <c r="I45" i="20" s="1"/>
  <c r="G46" i="20"/>
  <c r="G45" i="20" s="1"/>
  <c r="F46" i="20"/>
  <c r="F45" i="20" s="1"/>
  <c r="V45" i="20" s="1"/>
  <c r="E46" i="20"/>
  <c r="T45" i="20"/>
  <c r="S45" i="20"/>
  <c r="R45" i="20"/>
  <c r="O45" i="20"/>
  <c r="N45" i="20"/>
  <c r="J45" i="20"/>
  <c r="H45" i="20"/>
  <c r="E45" i="20"/>
  <c r="V44" i="20"/>
  <c r="V43" i="20"/>
  <c r="U42" i="20"/>
  <c r="T42" i="20"/>
  <c r="T31" i="20" s="1"/>
  <c r="S42" i="20"/>
  <c r="S31" i="20" s="1"/>
  <c r="R42" i="20"/>
  <c r="Q42" i="20"/>
  <c r="P42" i="20"/>
  <c r="O42" i="20"/>
  <c r="O31" i="20" s="1"/>
  <c r="N42" i="20"/>
  <c r="M42" i="20"/>
  <c r="L42" i="20"/>
  <c r="K42" i="20"/>
  <c r="J42" i="20"/>
  <c r="I42" i="20"/>
  <c r="H42" i="20"/>
  <c r="G42" i="20"/>
  <c r="F42" i="20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R32" i="20"/>
  <c r="R31" i="20" s="1"/>
  <c r="Q32" i="20"/>
  <c r="P32" i="20"/>
  <c r="O32" i="20"/>
  <c r="N32" i="20"/>
  <c r="N31" i="20" s="1"/>
  <c r="M32" i="20"/>
  <c r="L32" i="20"/>
  <c r="K32" i="20"/>
  <c r="J32" i="20"/>
  <c r="J31" i="20" s="1"/>
  <c r="I32" i="20"/>
  <c r="H32" i="20"/>
  <c r="H31" i="20" s="1"/>
  <c r="G32" i="20"/>
  <c r="F32" i="20"/>
  <c r="E32" i="20"/>
  <c r="E31" i="20" s="1"/>
  <c r="L31" i="20"/>
  <c r="G31" i="20"/>
  <c r="F31" i="20"/>
  <c r="T30" i="20"/>
  <c r="P30" i="20"/>
  <c r="H30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T28" i="20"/>
  <c r="P28" i="20"/>
  <c r="P27" i="20" s="1"/>
  <c r="H28" i="20"/>
  <c r="H27" i="20" s="1"/>
  <c r="T27" i="20"/>
  <c r="T26" i="20"/>
  <c r="T25" i="20" s="1"/>
  <c r="P26" i="20"/>
  <c r="H26" i="20"/>
  <c r="P25" i="20"/>
  <c r="H25" i="20"/>
  <c r="T24" i="20"/>
  <c r="P24" i="20"/>
  <c r="P22" i="20" s="1"/>
  <c r="H24" i="20"/>
  <c r="T23" i="20"/>
  <c r="P23" i="20"/>
  <c r="H23" i="20"/>
  <c r="T22" i="20"/>
  <c r="T21" i="20"/>
  <c r="T20" i="20" s="1"/>
  <c r="P21" i="20"/>
  <c r="P20" i="20" s="1"/>
  <c r="H21" i="20"/>
  <c r="H20" i="20"/>
  <c r="V19" i="20"/>
  <c r="E19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S16" i="20"/>
  <c r="S23" i="20" s="1"/>
  <c r="R16" i="20"/>
  <c r="R82" i="20" s="1"/>
  <c r="R81" i="20" s="1"/>
  <c r="Q16" i="20"/>
  <c r="O16" i="20"/>
  <c r="O23" i="20" s="1"/>
  <c r="N16" i="20"/>
  <c r="N82" i="20" s="1"/>
  <c r="N81" i="20" s="1"/>
  <c r="M16" i="20"/>
  <c r="M82" i="20" s="1"/>
  <c r="M81" i="20" s="1"/>
  <c r="L16" i="20"/>
  <c r="L23" i="20" s="1"/>
  <c r="K16" i="20"/>
  <c r="K23" i="20" s="1"/>
  <c r="J16" i="20"/>
  <c r="J82" i="20" s="1"/>
  <c r="J81" i="20" s="1"/>
  <c r="I16" i="20"/>
  <c r="I82" i="20" s="1"/>
  <c r="I81" i="20" s="1"/>
  <c r="G16" i="20"/>
  <c r="G23" i="20" s="1"/>
  <c r="F16" i="20"/>
  <c r="E16" i="20"/>
  <c r="T15" i="20"/>
  <c r="S15" i="20"/>
  <c r="R15" i="20"/>
  <c r="P15" i="20"/>
  <c r="N15" i="20"/>
  <c r="M15" i="20"/>
  <c r="L15" i="20"/>
  <c r="J15" i="20"/>
  <c r="I15" i="20"/>
  <c r="H15" i="20"/>
  <c r="H13" i="20" s="1"/>
  <c r="U14" i="20"/>
  <c r="T14" i="20"/>
  <c r="T13" i="20" s="1"/>
  <c r="S14" i="20"/>
  <c r="R14" i="20"/>
  <c r="Q14" i="20"/>
  <c r="P14" i="20"/>
  <c r="P13" i="20" s="1"/>
  <c r="M14" i="20"/>
  <c r="L14" i="20"/>
  <c r="K14" i="20"/>
  <c r="I14" i="20"/>
  <c r="H14" i="20"/>
  <c r="G14" i="20"/>
  <c r="E14" i="20"/>
  <c r="R13" i="20"/>
  <c r="M13" i="20"/>
  <c r="L13" i="20"/>
  <c r="I13" i="20"/>
  <c r="U12" i="20"/>
  <c r="T12" i="20"/>
  <c r="T10" i="20" s="1"/>
  <c r="S12" i="20"/>
  <c r="R12" i="20"/>
  <c r="Q12" i="20"/>
  <c r="P12" i="20"/>
  <c r="P10" i="20" s="1"/>
  <c r="O12" i="20"/>
  <c r="N12" i="20"/>
  <c r="M12" i="20"/>
  <c r="L12" i="20"/>
  <c r="L10" i="20" s="1"/>
  <c r="K12" i="20"/>
  <c r="J12" i="20"/>
  <c r="I12" i="20"/>
  <c r="H12" i="20"/>
  <c r="H10" i="20" s="1"/>
  <c r="H8" i="20" s="1"/>
  <c r="G12" i="20"/>
  <c r="F12" i="20"/>
  <c r="E12" i="20"/>
  <c r="U11" i="20"/>
  <c r="U10" i="20" s="1"/>
  <c r="U8" i="20" s="1"/>
  <c r="T11" i="20"/>
  <c r="S11" i="20"/>
  <c r="R11" i="20"/>
  <c r="Q11" i="20"/>
  <c r="Q10" i="20" s="1"/>
  <c r="Q8" i="20" s="1"/>
  <c r="P11" i="20"/>
  <c r="O11" i="20"/>
  <c r="N11" i="20"/>
  <c r="M11" i="20"/>
  <c r="M10" i="20" s="1"/>
  <c r="M8" i="20" s="1"/>
  <c r="L11" i="20"/>
  <c r="K11" i="20"/>
  <c r="J11" i="20"/>
  <c r="I11" i="20"/>
  <c r="I10" i="20" s="1"/>
  <c r="I8" i="20" s="1"/>
  <c r="H11" i="20"/>
  <c r="G11" i="20"/>
  <c r="G10" i="20" s="1"/>
  <c r="G8" i="20" s="1"/>
  <c r="F11" i="20"/>
  <c r="E11" i="20"/>
  <c r="V11" i="20" s="1"/>
  <c r="S10" i="20"/>
  <c r="R10" i="20"/>
  <c r="O10" i="20"/>
  <c r="N10" i="20"/>
  <c r="K10" i="20"/>
  <c r="J10" i="20"/>
  <c r="F10" i="20"/>
  <c r="F8" i="20" s="1"/>
  <c r="E10" i="20"/>
  <c r="U9" i="20"/>
  <c r="T9" i="20"/>
  <c r="T8" i="20" s="1"/>
  <c r="S9" i="20"/>
  <c r="S8" i="20" s="1"/>
  <c r="R9" i="20"/>
  <c r="R8" i="20" s="1"/>
  <c r="Q9" i="20"/>
  <c r="P9" i="20"/>
  <c r="P8" i="20" s="1"/>
  <c r="O9" i="20"/>
  <c r="O8" i="20" s="1"/>
  <c r="N9" i="20"/>
  <c r="N8" i="20" s="1"/>
  <c r="M9" i="20"/>
  <c r="L9" i="20"/>
  <c r="L8" i="20" s="1"/>
  <c r="K9" i="20"/>
  <c r="K8" i="20" s="1"/>
  <c r="J9" i="20"/>
  <c r="J8" i="20" s="1"/>
  <c r="I9" i="20"/>
  <c r="F9" i="20"/>
  <c r="E9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U6" i="20"/>
  <c r="U5" i="20" s="1"/>
  <c r="T6" i="20"/>
  <c r="T5" i="20" s="1"/>
  <c r="T4" i="20" s="1"/>
  <c r="S6" i="20"/>
  <c r="R6" i="20"/>
  <c r="R5" i="20" s="1"/>
  <c r="Q6" i="20"/>
  <c r="Q5" i="20" s="1"/>
  <c r="P6" i="20"/>
  <c r="P5" i="20" s="1"/>
  <c r="P4" i="20" s="1"/>
  <c r="O6" i="20"/>
  <c r="N6" i="20"/>
  <c r="M6" i="20"/>
  <c r="M5" i="20" s="1"/>
  <c r="L6" i="20"/>
  <c r="L5" i="20" s="1"/>
  <c r="K6" i="20"/>
  <c r="J6" i="20"/>
  <c r="I6" i="20"/>
  <c r="I5" i="20" s="1"/>
  <c r="G6" i="20"/>
  <c r="G5" i="20" s="1"/>
  <c r="F6" i="20"/>
  <c r="E6" i="20"/>
  <c r="E5" i="20" s="1"/>
  <c r="S5" i="20"/>
  <c r="O5" i="20"/>
  <c r="N5" i="20"/>
  <c r="K5" i="20"/>
  <c r="J5" i="20"/>
  <c r="H5" i="20"/>
  <c r="F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0" i="25"/>
  <c r="W99" i="25"/>
  <c r="W98" i="25"/>
  <c r="W97" i="25"/>
  <c r="V96" i="25"/>
  <c r="V72" i="25" s="1"/>
  <c r="V71" i="25" s="1"/>
  <c r="U96" i="25"/>
  <c r="T96" i="25"/>
  <c r="S96" i="25"/>
  <c r="S11" i="25" s="1"/>
  <c r="R96" i="25"/>
  <c r="R72" i="25" s="1"/>
  <c r="R71" i="25" s="1"/>
  <c r="Q96" i="25"/>
  <c r="P96" i="25"/>
  <c r="O96" i="25"/>
  <c r="O11" i="25" s="1"/>
  <c r="N96" i="25"/>
  <c r="N72" i="25" s="1"/>
  <c r="N71" i="25" s="1"/>
  <c r="M96" i="25"/>
  <c r="L96" i="25"/>
  <c r="K96" i="25"/>
  <c r="K11" i="25" s="1"/>
  <c r="J96" i="25"/>
  <c r="J72" i="25" s="1"/>
  <c r="J71" i="25" s="1"/>
  <c r="I96" i="25"/>
  <c r="H96" i="25"/>
  <c r="G96" i="25"/>
  <c r="G11" i="25" s="1"/>
  <c r="F96" i="25"/>
  <c r="F72" i="25" s="1"/>
  <c r="F71" i="25" s="1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S89" i="25" s="1"/>
  <c r="R90" i="25"/>
  <c r="R89" i="25" s="1"/>
  <c r="R85" i="25" s="1"/>
  <c r="Q90" i="25"/>
  <c r="P90" i="25"/>
  <c r="P89" i="25" s="1"/>
  <c r="O90" i="25"/>
  <c r="N90" i="25"/>
  <c r="N89" i="25" s="1"/>
  <c r="N85" i="25" s="1"/>
  <c r="M90" i="25"/>
  <c r="L90" i="25"/>
  <c r="L89" i="25" s="1"/>
  <c r="K90" i="25"/>
  <c r="K89" i="25" s="1"/>
  <c r="J90" i="25"/>
  <c r="J89" i="25" s="1"/>
  <c r="J85" i="25" s="1"/>
  <c r="I90" i="25"/>
  <c r="H90" i="25"/>
  <c r="H89" i="25" s="1"/>
  <c r="G90" i="25"/>
  <c r="F90" i="25"/>
  <c r="F89" i="25" s="1"/>
  <c r="F85" i="25" s="1"/>
  <c r="E90" i="25"/>
  <c r="V89" i="25"/>
  <c r="U89" i="25"/>
  <c r="T89" i="25"/>
  <c r="Q89" i="25"/>
  <c r="O89" i="25"/>
  <c r="M89" i="25"/>
  <c r="M85" i="25" s="1"/>
  <c r="I89" i="25"/>
  <c r="G89" i="25"/>
  <c r="E89" i="25"/>
  <c r="E85" i="25" s="1"/>
  <c r="W88" i="25"/>
  <c r="W87" i="25"/>
  <c r="V86" i="25"/>
  <c r="V85" i="25" s="1"/>
  <c r="S86" i="25"/>
  <c r="R86" i="25"/>
  <c r="Q86" i="25"/>
  <c r="P86" i="25"/>
  <c r="O86" i="25"/>
  <c r="O85" i="25" s="1"/>
  <c r="N86" i="25"/>
  <c r="M86" i="25"/>
  <c r="L86" i="25"/>
  <c r="K86" i="25"/>
  <c r="J86" i="25"/>
  <c r="I86" i="25"/>
  <c r="H86" i="25"/>
  <c r="G86" i="25"/>
  <c r="G85" i="25" s="1"/>
  <c r="F86" i="25"/>
  <c r="E86" i="25"/>
  <c r="Q85" i="25"/>
  <c r="I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T82" i="25"/>
  <c r="T81" i="25" s="1"/>
  <c r="S82" i="25"/>
  <c r="R82" i="25"/>
  <c r="R81" i="25" s="1"/>
  <c r="Q82" i="25"/>
  <c r="P82" i="25"/>
  <c r="P81" i="25" s="1"/>
  <c r="O82" i="25"/>
  <c r="O81" i="25" s="1"/>
  <c r="N82" i="25"/>
  <c r="N81" i="25" s="1"/>
  <c r="M82" i="25"/>
  <c r="L82" i="25"/>
  <c r="L81" i="25" s="1"/>
  <c r="K82" i="25"/>
  <c r="J82" i="25"/>
  <c r="J81" i="25" s="1"/>
  <c r="I82" i="25"/>
  <c r="H82" i="25"/>
  <c r="H81" i="25" s="1"/>
  <c r="G82" i="25"/>
  <c r="G81" i="25" s="1"/>
  <c r="F82" i="25"/>
  <c r="W82" i="25" s="1"/>
  <c r="E82" i="25"/>
  <c r="U81" i="25"/>
  <c r="S81" i="25"/>
  <c r="Q81" i="25"/>
  <c r="M81" i="25"/>
  <c r="K81" i="25"/>
  <c r="I81" i="25"/>
  <c r="E81" i="25"/>
  <c r="V80" i="25"/>
  <c r="V79" i="25" s="1"/>
  <c r="U80" i="25"/>
  <c r="U79" i="25" s="1"/>
  <c r="T80" i="25"/>
  <c r="T79" i="25" s="1"/>
  <c r="S80" i="25"/>
  <c r="R80" i="25"/>
  <c r="R79" i="25" s="1"/>
  <c r="Q80" i="25"/>
  <c r="Q79" i="25" s="1"/>
  <c r="P80" i="25"/>
  <c r="P79" i="25" s="1"/>
  <c r="O80" i="25"/>
  <c r="N80" i="25"/>
  <c r="N79" i="25" s="1"/>
  <c r="M80" i="25"/>
  <c r="M79" i="25" s="1"/>
  <c r="L80" i="25"/>
  <c r="L79" i="25" s="1"/>
  <c r="K80" i="25"/>
  <c r="J80" i="25"/>
  <c r="J79" i="25" s="1"/>
  <c r="I80" i="25"/>
  <c r="I79" i="25" s="1"/>
  <c r="H80" i="25"/>
  <c r="H79" i="25" s="1"/>
  <c r="G80" i="25"/>
  <c r="F80" i="25"/>
  <c r="F79" i="25" s="1"/>
  <c r="E80" i="25"/>
  <c r="W80" i="25" s="1"/>
  <c r="S79" i="25"/>
  <c r="O79" i="25"/>
  <c r="K79" i="25"/>
  <c r="G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U75" i="25" s="1"/>
  <c r="T76" i="25"/>
  <c r="T75" i="25" s="1"/>
  <c r="S76" i="25"/>
  <c r="R76" i="25"/>
  <c r="R75" i="25" s="1"/>
  <c r="Q76" i="25"/>
  <c r="Q75" i="25" s="1"/>
  <c r="P76" i="25"/>
  <c r="P75" i="25" s="1"/>
  <c r="O76" i="25"/>
  <c r="N76" i="25"/>
  <c r="N75" i="25" s="1"/>
  <c r="M76" i="25"/>
  <c r="M75" i="25" s="1"/>
  <c r="L76" i="25"/>
  <c r="L75" i="25" s="1"/>
  <c r="K76" i="25"/>
  <c r="J76" i="25"/>
  <c r="J75" i="25" s="1"/>
  <c r="I76" i="25"/>
  <c r="I75" i="25" s="1"/>
  <c r="H76" i="25"/>
  <c r="H75" i="25" s="1"/>
  <c r="G76" i="25"/>
  <c r="F76" i="25"/>
  <c r="F75" i="25" s="1"/>
  <c r="E76" i="25"/>
  <c r="W76" i="25" s="1"/>
  <c r="S75" i="25"/>
  <c r="O75" i="25"/>
  <c r="K75" i="25"/>
  <c r="G75" i="25"/>
  <c r="V74" i="25"/>
  <c r="V73" i="25" s="1"/>
  <c r="U74" i="25"/>
  <c r="T74" i="25"/>
  <c r="T73" i="25" s="1"/>
  <c r="S74" i="25"/>
  <c r="R74" i="25"/>
  <c r="R73" i="25" s="1"/>
  <c r="Q74" i="25"/>
  <c r="Q73" i="25" s="1"/>
  <c r="P74" i="25"/>
  <c r="P73" i="25" s="1"/>
  <c r="O74" i="25"/>
  <c r="N74" i="25"/>
  <c r="N73" i="25" s="1"/>
  <c r="M74" i="25"/>
  <c r="L74" i="25"/>
  <c r="L73" i="25" s="1"/>
  <c r="K74" i="25"/>
  <c r="J74" i="25"/>
  <c r="J73" i="25" s="1"/>
  <c r="I74" i="25"/>
  <c r="I73" i="25" s="1"/>
  <c r="H74" i="25"/>
  <c r="H73" i="25" s="1"/>
  <c r="G74" i="25"/>
  <c r="F74" i="25"/>
  <c r="E74" i="25"/>
  <c r="U73" i="25"/>
  <c r="S73" i="25"/>
  <c r="O73" i="25"/>
  <c r="M73" i="25"/>
  <c r="K73" i="25"/>
  <c r="G73" i="25"/>
  <c r="E73" i="25"/>
  <c r="U72" i="25"/>
  <c r="T72" i="25"/>
  <c r="T71" i="25" s="1"/>
  <c r="S72" i="25"/>
  <c r="Q72" i="25"/>
  <c r="Q71" i="25" s="1"/>
  <c r="P72" i="25"/>
  <c r="P71" i="25" s="1"/>
  <c r="O72" i="25"/>
  <c r="O71" i="25" s="1"/>
  <c r="M72" i="25"/>
  <c r="L72" i="25"/>
  <c r="L71" i="25" s="1"/>
  <c r="K72" i="25"/>
  <c r="I72" i="25"/>
  <c r="I71" i="25" s="1"/>
  <c r="H72" i="25"/>
  <c r="H71" i="25" s="1"/>
  <c r="G72" i="25"/>
  <c r="G71" i="25" s="1"/>
  <c r="E72" i="25"/>
  <c r="U71" i="25"/>
  <c r="S71" i="25"/>
  <c r="M71" i="25"/>
  <c r="K71" i="25"/>
  <c r="E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M52" i="25" s="1"/>
  <c r="L53" i="25"/>
  <c r="K53" i="25"/>
  <c r="J53" i="25"/>
  <c r="I53" i="25"/>
  <c r="H53" i="25"/>
  <c r="G53" i="25"/>
  <c r="F53" i="25"/>
  <c r="E53" i="25"/>
  <c r="W51" i="25"/>
  <c r="W50" i="25"/>
  <c r="W49" i="25"/>
  <c r="W48" i="25"/>
  <c r="V47" i="25"/>
  <c r="U47" i="25"/>
  <c r="T47" i="25"/>
  <c r="T31" i="25" s="1"/>
  <c r="S47" i="25"/>
  <c r="R47" i="25"/>
  <c r="R31" i="25" s="1"/>
  <c r="Q47" i="25"/>
  <c r="P47" i="25"/>
  <c r="O47" i="25"/>
  <c r="N47" i="25"/>
  <c r="N31" i="25" s="1"/>
  <c r="M47" i="25"/>
  <c r="L47" i="25"/>
  <c r="K47" i="25"/>
  <c r="J47" i="25"/>
  <c r="J31" i="25" s="1"/>
  <c r="I47" i="25"/>
  <c r="H47" i="25"/>
  <c r="G47" i="25"/>
  <c r="F47" i="25"/>
  <c r="F31" i="25" s="1"/>
  <c r="E47" i="25"/>
  <c r="W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W45" i="25" s="1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V31" i="25" s="1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W39" i="25"/>
  <c r="W38" i="25"/>
  <c r="W37" i="25"/>
  <c r="W36" i="25"/>
  <c r="W35" i="25"/>
  <c r="W34" i="25"/>
  <c r="W33" i="25"/>
  <c r="V32" i="25"/>
  <c r="S32" i="25"/>
  <c r="S31" i="25" s="1"/>
  <c r="R32" i="25"/>
  <c r="Q32" i="25"/>
  <c r="P32" i="25"/>
  <c r="P31" i="25" s="1"/>
  <c r="O32" i="25"/>
  <c r="O31" i="25" s="1"/>
  <c r="N32" i="25"/>
  <c r="M32" i="25"/>
  <c r="L32" i="25"/>
  <c r="L31" i="25" s="1"/>
  <c r="K32" i="25"/>
  <c r="K31" i="25" s="1"/>
  <c r="J32" i="25"/>
  <c r="I32" i="25"/>
  <c r="H32" i="25"/>
  <c r="H31" i="25" s="1"/>
  <c r="G32" i="25"/>
  <c r="G31" i="25" s="1"/>
  <c r="F32" i="25"/>
  <c r="E32" i="25"/>
  <c r="U31" i="25"/>
  <c r="Q31" i="25"/>
  <c r="M31" i="25"/>
  <c r="I31" i="25"/>
  <c r="E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V28" i="25"/>
  <c r="U28" i="25"/>
  <c r="T28" i="25"/>
  <c r="T27" i="25" s="1"/>
  <c r="S28" i="25"/>
  <c r="S27" i="25" s="1"/>
  <c r="R28" i="25"/>
  <c r="Q28" i="25"/>
  <c r="P28" i="25"/>
  <c r="P27" i="25" s="1"/>
  <c r="O28" i="25"/>
  <c r="O27" i="25" s="1"/>
  <c r="N28" i="25"/>
  <c r="M28" i="25"/>
  <c r="L28" i="25"/>
  <c r="L27" i="25" s="1"/>
  <c r="K28" i="25"/>
  <c r="K27" i="25" s="1"/>
  <c r="J28" i="25"/>
  <c r="I28" i="25"/>
  <c r="H28" i="25"/>
  <c r="H27" i="25" s="1"/>
  <c r="G28" i="25"/>
  <c r="G27" i="25" s="1"/>
  <c r="F28" i="25"/>
  <c r="E28" i="25"/>
  <c r="V27" i="25"/>
  <c r="U27" i="25"/>
  <c r="R27" i="25"/>
  <c r="Q27" i="25"/>
  <c r="N27" i="25"/>
  <c r="M27" i="25"/>
  <c r="J27" i="25"/>
  <c r="I27" i="25"/>
  <c r="F27" i="25"/>
  <c r="E27" i="25"/>
  <c r="W27" i="25" s="1"/>
  <c r="V26" i="25"/>
  <c r="U26" i="25"/>
  <c r="T26" i="25"/>
  <c r="T25" i="25" s="1"/>
  <c r="S26" i="25"/>
  <c r="S25" i="25" s="1"/>
  <c r="R26" i="25"/>
  <c r="Q26" i="25"/>
  <c r="P26" i="25"/>
  <c r="P25" i="25" s="1"/>
  <c r="O26" i="25"/>
  <c r="O25" i="25" s="1"/>
  <c r="N26" i="25"/>
  <c r="M26" i="25"/>
  <c r="L26" i="25"/>
  <c r="L25" i="25" s="1"/>
  <c r="K26" i="25"/>
  <c r="K25" i="25" s="1"/>
  <c r="J26" i="25"/>
  <c r="I26" i="25"/>
  <c r="H26" i="25"/>
  <c r="H25" i="25" s="1"/>
  <c r="G26" i="25"/>
  <c r="G25" i="25" s="1"/>
  <c r="F26" i="25"/>
  <c r="E26" i="25"/>
  <c r="V25" i="25"/>
  <c r="U25" i="25"/>
  <c r="R25" i="25"/>
  <c r="Q25" i="25"/>
  <c r="N25" i="25"/>
  <c r="M25" i="25"/>
  <c r="J25" i="25"/>
  <c r="I25" i="25"/>
  <c r="F25" i="25"/>
  <c r="E25" i="25"/>
  <c r="W25" i="25" s="1"/>
  <c r="V24" i="25"/>
  <c r="U24" i="25"/>
  <c r="T24" i="25"/>
  <c r="S24" i="25"/>
  <c r="S22" i="25" s="1"/>
  <c r="R24" i="25"/>
  <c r="Q24" i="25"/>
  <c r="P24" i="25"/>
  <c r="O24" i="25"/>
  <c r="N24" i="25"/>
  <c r="M24" i="25"/>
  <c r="L24" i="25"/>
  <c r="K24" i="25"/>
  <c r="K22" i="25" s="1"/>
  <c r="J24" i="25"/>
  <c r="I24" i="25"/>
  <c r="H24" i="25"/>
  <c r="G24" i="25"/>
  <c r="F24" i="25"/>
  <c r="E24" i="25"/>
  <c r="V23" i="25"/>
  <c r="V22" i="25" s="1"/>
  <c r="U23" i="25"/>
  <c r="U22" i="25" s="1"/>
  <c r="T23" i="25"/>
  <c r="S23" i="25"/>
  <c r="R23" i="25"/>
  <c r="R22" i="25" s="1"/>
  <c r="Q23" i="25"/>
  <c r="Q22" i="25" s="1"/>
  <c r="P23" i="25"/>
  <c r="O23" i="25"/>
  <c r="N23" i="25"/>
  <c r="N22" i="25" s="1"/>
  <c r="M23" i="25"/>
  <c r="M22" i="25" s="1"/>
  <c r="L23" i="25"/>
  <c r="K23" i="25"/>
  <c r="J23" i="25"/>
  <c r="J22" i="25" s="1"/>
  <c r="I23" i="25"/>
  <c r="I22" i="25" s="1"/>
  <c r="H23" i="25"/>
  <c r="G23" i="25"/>
  <c r="F23" i="25"/>
  <c r="F22" i="25" s="1"/>
  <c r="E23" i="25"/>
  <c r="T22" i="25"/>
  <c r="P22" i="25"/>
  <c r="O22" i="25"/>
  <c r="L22" i="25"/>
  <c r="H22" i="25"/>
  <c r="G22" i="25"/>
  <c r="V21" i="25"/>
  <c r="V20" i="25" s="1"/>
  <c r="U21" i="25"/>
  <c r="U20" i="25" s="1"/>
  <c r="T21" i="25"/>
  <c r="S21" i="25"/>
  <c r="R21" i="25"/>
  <c r="R20" i="25" s="1"/>
  <c r="Q21" i="25"/>
  <c r="Q20" i="25" s="1"/>
  <c r="P21" i="25"/>
  <c r="O21" i="25"/>
  <c r="N21" i="25"/>
  <c r="N20" i="25" s="1"/>
  <c r="M21" i="25"/>
  <c r="M20" i="25" s="1"/>
  <c r="L21" i="25"/>
  <c r="K21" i="25"/>
  <c r="J21" i="25"/>
  <c r="J20" i="25" s="1"/>
  <c r="I21" i="25"/>
  <c r="I20" i="25" s="1"/>
  <c r="H21" i="25"/>
  <c r="G21" i="25"/>
  <c r="F21" i="25"/>
  <c r="F20" i="25" s="1"/>
  <c r="E21" i="25"/>
  <c r="T20" i="25"/>
  <c r="S20" i="25"/>
  <c r="P20" i="25"/>
  <c r="O20" i="25"/>
  <c r="L20" i="25"/>
  <c r="K20" i="25"/>
  <c r="H20" i="25"/>
  <c r="G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T15" i="25"/>
  <c r="S15" i="25"/>
  <c r="R15" i="25"/>
  <c r="R13" i="25" s="1"/>
  <c r="Q15" i="25"/>
  <c r="P15" i="25"/>
  <c r="O15" i="25"/>
  <c r="N15" i="25"/>
  <c r="M15" i="25"/>
  <c r="L15" i="25"/>
  <c r="K15" i="25"/>
  <c r="J15" i="25"/>
  <c r="J13" i="25" s="1"/>
  <c r="I15" i="25"/>
  <c r="H15" i="25"/>
  <c r="G15" i="25"/>
  <c r="F15" i="25"/>
  <c r="E15" i="25"/>
  <c r="V14" i="25"/>
  <c r="U14" i="25"/>
  <c r="U13" i="25" s="1"/>
  <c r="T14" i="25"/>
  <c r="T13" i="25" s="1"/>
  <c r="S14" i="25"/>
  <c r="R14" i="25"/>
  <c r="Q14" i="25"/>
  <c r="Q13" i="25" s="1"/>
  <c r="P14" i="25"/>
  <c r="P13" i="25" s="1"/>
  <c r="P4" i="25" s="1"/>
  <c r="O14" i="25"/>
  <c r="N14" i="25"/>
  <c r="M14" i="25"/>
  <c r="M13" i="25" s="1"/>
  <c r="L14" i="25"/>
  <c r="L13" i="25" s="1"/>
  <c r="K14" i="25"/>
  <c r="J14" i="25"/>
  <c r="I14" i="25"/>
  <c r="I13" i="25" s="1"/>
  <c r="H14" i="25"/>
  <c r="H13" i="25" s="1"/>
  <c r="G14" i="25"/>
  <c r="F14" i="25"/>
  <c r="E14" i="25"/>
  <c r="E13" i="25" s="1"/>
  <c r="V13" i="25"/>
  <c r="S13" i="25"/>
  <c r="O13" i="25"/>
  <c r="N13" i="25"/>
  <c r="K13" i="25"/>
  <c r="G13" i="25"/>
  <c r="F13" i="25"/>
  <c r="V12" i="25"/>
  <c r="U12" i="25"/>
  <c r="S12" i="25"/>
  <c r="Q12" i="25"/>
  <c r="P12" i="25"/>
  <c r="O12" i="25"/>
  <c r="O10" i="25" s="1"/>
  <c r="O8" i="25" s="1"/>
  <c r="O4" i="25" s="1"/>
  <c r="M12" i="25"/>
  <c r="L12" i="25"/>
  <c r="K12" i="25"/>
  <c r="I12" i="25"/>
  <c r="H12" i="25"/>
  <c r="G12" i="25"/>
  <c r="G10" i="25" s="1"/>
  <c r="G8" i="25" s="1"/>
  <c r="G4" i="25" s="1"/>
  <c r="E12" i="25"/>
  <c r="V11" i="25"/>
  <c r="V10" i="25" s="1"/>
  <c r="V8" i="25" s="1"/>
  <c r="U11" i="25"/>
  <c r="U10" i="25" s="1"/>
  <c r="R11" i="25"/>
  <c r="Q11" i="25"/>
  <c r="Q10" i="25" s="1"/>
  <c r="P11" i="25"/>
  <c r="P10" i="25" s="1"/>
  <c r="P8" i="25" s="1"/>
  <c r="N11" i="25"/>
  <c r="M11" i="25"/>
  <c r="M10" i="25" s="1"/>
  <c r="M8" i="25" s="1"/>
  <c r="L11" i="25"/>
  <c r="L10" i="25" s="1"/>
  <c r="L8" i="25" s="1"/>
  <c r="J11" i="25"/>
  <c r="I11" i="25"/>
  <c r="I10" i="25" s="1"/>
  <c r="H11" i="25"/>
  <c r="H10" i="25" s="1"/>
  <c r="H8" i="25" s="1"/>
  <c r="H4" i="25" s="1"/>
  <c r="F11" i="25"/>
  <c r="E11" i="25"/>
  <c r="T10" i="25"/>
  <c r="T8" i="25" s="1"/>
  <c r="S10" i="25"/>
  <c r="S8" i="25" s="1"/>
  <c r="K10" i="25"/>
  <c r="K8" i="25" s="1"/>
  <c r="W9" i="25"/>
  <c r="U8" i="25"/>
  <c r="Q8" i="25"/>
  <c r="I8" i="25"/>
  <c r="W7" i="25"/>
  <c r="W6" i="25"/>
  <c r="V5" i="25"/>
  <c r="U5" i="25"/>
  <c r="T5" i="25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T4" i="25"/>
  <c r="L4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T96" i="31"/>
  <c r="S96" i="31"/>
  <c r="S29" i="31" s="1"/>
  <c r="R96" i="31"/>
  <c r="P96" i="31"/>
  <c r="N96" i="31"/>
  <c r="N80" i="31" s="1"/>
  <c r="N79" i="31" s="1"/>
  <c r="M96" i="31"/>
  <c r="M72" i="31" s="1"/>
  <c r="M71" i="31" s="1"/>
  <c r="L96" i="31"/>
  <c r="J96" i="31"/>
  <c r="I96" i="31"/>
  <c r="I29" i="31" s="1"/>
  <c r="H96" i="31"/>
  <c r="H80" i="31" s="1"/>
  <c r="H79" i="31" s="1"/>
  <c r="F96" i="3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V93" i="31" s="1"/>
  <c r="E93" i="31"/>
  <c r="V92" i="31"/>
  <c r="U91" i="31"/>
  <c r="T91" i="31"/>
  <c r="S91" i="31"/>
  <c r="R91" i="31"/>
  <c r="P91" i="31"/>
  <c r="O91" i="31"/>
  <c r="N91" i="31"/>
  <c r="M91" i="31"/>
  <c r="L91" i="31"/>
  <c r="I91" i="31"/>
  <c r="H91" i="31"/>
  <c r="F91" i="31"/>
  <c r="E91" i="31"/>
  <c r="U90" i="31"/>
  <c r="U89" i="31" s="1"/>
  <c r="T90" i="31"/>
  <c r="S90" i="31"/>
  <c r="R90" i="31"/>
  <c r="R89" i="31" s="1"/>
  <c r="P90" i="31"/>
  <c r="P89" i="31" s="1"/>
  <c r="O90" i="31"/>
  <c r="N90" i="31"/>
  <c r="M90" i="31"/>
  <c r="M89" i="31" s="1"/>
  <c r="M85" i="31" s="1"/>
  <c r="L90" i="31"/>
  <c r="L89" i="31" s="1"/>
  <c r="I90" i="31"/>
  <c r="H90" i="31"/>
  <c r="F90" i="31"/>
  <c r="E90" i="31"/>
  <c r="E89" i="31" s="1"/>
  <c r="E85" i="31" s="1"/>
  <c r="Q89" i="31"/>
  <c r="N89" i="31"/>
  <c r="K89" i="31"/>
  <c r="J89" i="31"/>
  <c r="J85" i="31" s="1"/>
  <c r="G89" i="31"/>
  <c r="F89" i="31"/>
  <c r="F85" i="31" s="1"/>
  <c r="V88" i="31"/>
  <c r="V87" i="31"/>
  <c r="U86" i="31"/>
  <c r="T86" i="31"/>
  <c r="S86" i="31"/>
  <c r="R86" i="31"/>
  <c r="P86" i="31"/>
  <c r="N86" i="31"/>
  <c r="M86" i="31"/>
  <c r="L86" i="31"/>
  <c r="I86" i="31"/>
  <c r="H86" i="31"/>
  <c r="F86" i="31"/>
  <c r="E86" i="31"/>
  <c r="R85" i="31"/>
  <c r="Q85" i="31"/>
  <c r="K85" i="31"/>
  <c r="G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U82" i="31"/>
  <c r="T82" i="31"/>
  <c r="T81" i="31" s="1"/>
  <c r="S82" i="31"/>
  <c r="S81" i="31" s="1"/>
  <c r="R82" i="31"/>
  <c r="Q82" i="31"/>
  <c r="Q81" i="31" s="1"/>
  <c r="P82" i="31"/>
  <c r="P81" i="31" s="1"/>
  <c r="O82" i="31"/>
  <c r="O81" i="31" s="1"/>
  <c r="N82" i="31"/>
  <c r="M82" i="31"/>
  <c r="K82" i="31"/>
  <c r="K81" i="31" s="1"/>
  <c r="J82" i="31"/>
  <c r="I82" i="31"/>
  <c r="I81" i="31" s="1"/>
  <c r="H82" i="31"/>
  <c r="F82" i="31"/>
  <c r="F81" i="31" s="1"/>
  <c r="E82" i="31"/>
  <c r="U81" i="31"/>
  <c r="R81" i="31"/>
  <c r="N81" i="31"/>
  <c r="M81" i="31"/>
  <c r="J81" i="31"/>
  <c r="H81" i="31"/>
  <c r="E81" i="31"/>
  <c r="U80" i="31"/>
  <c r="U79" i="31" s="1"/>
  <c r="T80" i="31"/>
  <c r="T79" i="31" s="1"/>
  <c r="Q80" i="31"/>
  <c r="Q79" i="31" s="1"/>
  <c r="P80" i="31"/>
  <c r="P79" i="31" s="1"/>
  <c r="O80" i="31"/>
  <c r="L80" i="31"/>
  <c r="L79" i="31" s="1"/>
  <c r="I80" i="31"/>
  <c r="I79" i="31" s="1"/>
  <c r="E80" i="31"/>
  <c r="O79" i="31"/>
  <c r="K79" i="31"/>
  <c r="J79" i="31"/>
  <c r="G79" i="31"/>
  <c r="E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T76" i="31"/>
  <c r="T75" i="31" s="1"/>
  <c r="S76" i="31"/>
  <c r="S75" i="31" s="1"/>
  <c r="R76" i="31"/>
  <c r="Q76" i="31"/>
  <c r="P76" i="31"/>
  <c r="P75" i="31" s="1"/>
  <c r="O76" i="31"/>
  <c r="O75" i="31" s="1"/>
  <c r="N76" i="31"/>
  <c r="M76" i="31"/>
  <c r="L76" i="31"/>
  <c r="L75" i="31" s="1"/>
  <c r="I76" i="31"/>
  <c r="I75" i="31" s="1"/>
  <c r="H76" i="31"/>
  <c r="H75" i="31" s="1"/>
  <c r="F76" i="31"/>
  <c r="E76" i="31"/>
  <c r="U75" i="31"/>
  <c r="R75" i="31"/>
  <c r="Q75" i="31"/>
  <c r="N75" i="31"/>
  <c r="M75" i="31"/>
  <c r="K75" i="31"/>
  <c r="J75" i="31"/>
  <c r="J52" i="31" s="1"/>
  <c r="G75" i="31"/>
  <c r="F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N74" i="31"/>
  <c r="M74" i="31"/>
  <c r="M73" i="31" s="1"/>
  <c r="L74" i="31"/>
  <c r="L73" i="31" s="1"/>
  <c r="I74" i="31"/>
  <c r="I73" i="31" s="1"/>
  <c r="H74" i="31"/>
  <c r="F74" i="31"/>
  <c r="F73" i="31" s="1"/>
  <c r="E74" i="31"/>
  <c r="V74" i="31" s="1"/>
  <c r="S73" i="31"/>
  <c r="R73" i="31"/>
  <c r="O73" i="31"/>
  <c r="N73" i="31"/>
  <c r="K73" i="31"/>
  <c r="J73" i="31"/>
  <c r="H73" i="31"/>
  <c r="G73" i="31"/>
  <c r="U72" i="31"/>
  <c r="U71" i="31" s="1"/>
  <c r="T72" i="31"/>
  <c r="S72" i="31"/>
  <c r="S71" i="31" s="1"/>
  <c r="R72" i="31"/>
  <c r="Q72" i="31"/>
  <c r="Q71" i="31" s="1"/>
  <c r="P72" i="31"/>
  <c r="P71" i="31" s="1"/>
  <c r="N72" i="31"/>
  <c r="N71" i="31" s="1"/>
  <c r="I72" i="31"/>
  <c r="I71" i="31" s="1"/>
  <c r="H72" i="31"/>
  <c r="F72" i="31"/>
  <c r="F71" i="31" s="1"/>
  <c r="E72" i="31"/>
  <c r="T71" i="31"/>
  <c r="R71" i="31"/>
  <c r="O71" i="31"/>
  <c r="K71" i="31"/>
  <c r="J71" i="31"/>
  <c r="H71" i="31"/>
  <c r="G71" i="31"/>
  <c r="V70" i="31"/>
  <c r="V69" i="31"/>
  <c r="S68" i="31"/>
  <c r="F68" i="31"/>
  <c r="E68" i="31"/>
  <c r="V68" i="31" s="1"/>
  <c r="V67" i="31"/>
  <c r="V66" i="31"/>
  <c r="V65" i="31"/>
  <c r="V64" i="31"/>
  <c r="F63" i="31"/>
  <c r="V63" i="31" s="1"/>
  <c r="V62" i="31"/>
  <c r="V61" i="31"/>
  <c r="I61" i="31"/>
  <c r="V60" i="31"/>
  <c r="V59" i="31"/>
  <c r="V58" i="31"/>
  <c r="V57" i="31"/>
  <c r="V56" i="31"/>
  <c r="V55" i="31"/>
  <c r="V54" i="31"/>
  <c r="P54" i="31"/>
  <c r="N54" i="31"/>
  <c r="I54" i="31"/>
  <c r="U53" i="31"/>
  <c r="T53" i="31"/>
  <c r="S53" i="31"/>
  <c r="R53" i="31"/>
  <c r="P53" i="31"/>
  <c r="O53" i="31"/>
  <c r="N53" i="31"/>
  <c r="L53" i="31"/>
  <c r="K53" i="31"/>
  <c r="J53" i="31"/>
  <c r="I53" i="31"/>
  <c r="H53" i="31"/>
  <c r="G53" i="31"/>
  <c r="V51" i="31"/>
  <c r="V50" i="31"/>
  <c r="V49" i="31"/>
  <c r="Q48" i="31"/>
  <c r="Q47" i="31" s="1"/>
  <c r="Q31" i="31" s="1"/>
  <c r="L48" i="31"/>
  <c r="V48" i="31" s="1"/>
  <c r="U47" i="31"/>
  <c r="T47" i="31"/>
  <c r="S47" i="31"/>
  <c r="R47" i="31"/>
  <c r="P47" i="31"/>
  <c r="O47" i="31"/>
  <c r="N47" i="31"/>
  <c r="M47" i="31"/>
  <c r="K47" i="31"/>
  <c r="J47" i="31"/>
  <c r="I47" i="31"/>
  <c r="H47" i="31"/>
  <c r="G47" i="31"/>
  <c r="F47" i="31"/>
  <c r="E47" i="31"/>
  <c r="Q46" i="31"/>
  <c r="M46" i="31"/>
  <c r="L46" i="31"/>
  <c r="L45" i="31" s="1"/>
  <c r="E46" i="31"/>
  <c r="V46" i="31" s="1"/>
  <c r="U45" i="31"/>
  <c r="T45" i="31"/>
  <c r="S45" i="31"/>
  <c r="R45" i="31"/>
  <c r="Q45" i="31"/>
  <c r="P45" i="31"/>
  <c r="O45" i="31"/>
  <c r="N45" i="31"/>
  <c r="M45" i="31"/>
  <c r="K45" i="31"/>
  <c r="K31" i="31" s="1"/>
  <c r="J45" i="31"/>
  <c r="I45" i="31"/>
  <c r="H45" i="31"/>
  <c r="G45" i="31"/>
  <c r="G31" i="31" s="1"/>
  <c r="F45" i="31"/>
  <c r="E45" i="31"/>
  <c r="V45" i="31" s="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E41" i="31"/>
  <c r="E40" i="31" s="1"/>
  <c r="U40" i="31"/>
  <c r="T40" i="31"/>
  <c r="S40" i="31"/>
  <c r="S31" i="31" s="1"/>
  <c r="R40" i="31"/>
  <c r="P40" i="31"/>
  <c r="N40" i="3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T32" i="31"/>
  <c r="T31" i="31" s="1"/>
  <c r="S32" i="31"/>
  <c r="R32" i="31"/>
  <c r="R31" i="31" s="1"/>
  <c r="P32" i="31"/>
  <c r="P31" i="31" s="1"/>
  <c r="N32" i="31"/>
  <c r="N31" i="31" s="1"/>
  <c r="M32" i="31"/>
  <c r="L32" i="31"/>
  <c r="J32" i="31"/>
  <c r="I32" i="31"/>
  <c r="I31" i="31" s="1"/>
  <c r="H32" i="31"/>
  <c r="F32" i="31"/>
  <c r="E32" i="31"/>
  <c r="U31" i="31"/>
  <c r="O31" i="31"/>
  <c r="M31" i="31"/>
  <c r="J31" i="31"/>
  <c r="F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R29" i="31"/>
  <c r="Q29" i="31"/>
  <c r="P29" i="31"/>
  <c r="L29" i="31"/>
  <c r="K29" i="31"/>
  <c r="H29" i="31"/>
  <c r="F29" i="31"/>
  <c r="E29" i="31"/>
  <c r="U28" i="31"/>
  <c r="U27" i="31" s="1"/>
  <c r="T28" i="31"/>
  <c r="T27" i="31" s="1"/>
  <c r="S28" i="31"/>
  <c r="R28" i="31"/>
  <c r="R27" i="31" s="1"/>
  <c r="Q28" i="31"/>
  <c r="Q27" i="31" s="1"/>
  <c r="P28" i="31"/>
  <c r="P27" i="31" s="1"/>
  <c r="O28" i="31"/>
  <c r="N28" i="31"/>
  <c r="M28" i="31"/>
  <c r="M27" i="31" s="1"/>
  <c r="K28" i="31"/>
  <c r="K27" i="31" s="1"/>
  <c r="J28" i="31"/>
  <c r="J27" i="31" s="1"/>
  <c r="I28" i="31"/>
  <c r="I27" i="31" s="1"/>
  <c r="H28" i="31"/>
  <c r="H27" i="31" s="1"/>
  <c r="F28" i="31"/>
  <c r="F27" i="31" s="1"/>
  <c r="E28" i="31"/>
  <c r="S27" i="31"/>
  <c r="O27" i="31"/>
  <c r="N27" i="31"/>
  <c r="U26" i="31"/>
  <c r="U25" i="31" s="1"/>
  <c r="T26" i="31"/>
  <c r="T25" i="31" s="1"/>
  <c r="S26" i="31"/>
  <c r="R26" i="31"/>
  <c r="R25" i="31" s="1"/>
  <c r="Q26" i="31"/>
  <c r="Q25" i="31" s="1"/>
  <c r="P26" i="31"/>
  <c r="P25" i="31" s="1"/>
  <c r="O26" i="31"/>
  <c r="N26" i="31"/>
  <c r="N25" i="31" s="1"/>
  <c r="M26" i="31"/>
  <c r="M25" i="31" s="1"/>
  <c r="K26" i="31"/>
  <c r="K25" i="31" s="1"/>
  <c r="J26" i="31"/>
  <c r="I26" i="31"/>
  <c r="I25" i="31" s="1"/>
  <c r="H26" i="31"/>
  <c r="H25" i="31" s="1"/>
  <c r="F26" i="31"/>
  <c r="F25" i="31" s="1"/>
  <c r="E26" i="31"/>
  <c r="S25" i="31"/>
  <c r="O25" i="31"/>
  <c r="J25" i="31"/>
  <c r="U24" i="31"/>
  <c r="T24" i="3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E22" i="31" s="1"/>
  <c r="U23" i="31"/>
  <c r="T23" i="31"/>
  <c r="S23" i="31"/>
  <c r="R23" i="31"/>
  <c r="R22" i="31" s="1"/>
  <c r="Q23" i="31"/>
  <c r="Q22" i="31" s="1"/>
  <c r="P23" i="31"/>
  <c r="O23" i="31"/>
  <c r="N23" i="31"/>
  <c r="N22" i="31" s="1"/>
  <c r="M23" i="31"/>
  <c r="M22" i="31" s="1"/>
  <c r="K23" i="31"/>
  <c r="J23" i="31"/>
  <c r="I23" i="31"/>
  <c r="H23" i="31"/>
  <c r="H22" i="31" s="1"/>
  <c r="F23" i="31"/>
  <c r="E23" i="31"/>
  <c r="U22" i="31"/>
  <c r="T22" i="31"/>
  <c r="P22" i="31"/>
  <c r="I22" i="31"/>
  <c r="U21" i="31"/>
  <c r="T21" i="31"/>
  <c r="S21" i="31"/>
  <c r="S20" i="31" s="1"/>
  <c r="R21" i="31"/>
  <c r="R20" i="31" s="1"/>
  <c r="Q21" i="31"/>
  <c r="Q20" i="31" s="1"/>
  <c r="P21" i="31"/>
  <c r="O21" i="31"/>
  <c r="O20" i="31" s="1"/>
  <c r="N21" i="31"/>
  <c r="N20" i="31" s="1"/>
  <c r="M21" i="31"/>
  <c r="M20" i="31" s="1"/>
  <c r="K21" i="31"/>
  <c r="K20" i="31" s="1"/>
  <c r="J21" i="31"/>
  <c r="J20" i="31" s="1"/>
  <c r="I21" i="31"/>
  <c r="I20" i="31" s="1"/>
  <c r="H21" i="31"/>
  <c r="F21" i="31"/>
  <c r="E21" i="31"/>
  <c r="U20" i="31"/>
  <c r="T20" i="31"/>
  <c r="P20" i="31"/>
  <c r="H20" i="31"/>
  <c r="E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V16" i="31"/>
  <c r="L16" i="31"/>
  <c r="L28" i="31" s="1"/>
  <c r="L27" i="31" s="1"/>
  <c r="G16" i="31"/>
  <c r="G30" i="31" s="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G15" i="31"/>
  <c r="F15" i="31"/>
  <c r="E15" i="31"/>
  <c r="U14" i="31"/>
  <c r="U13" i="31" s="1"/>
  <c r="T14" i="31"/>
  <c r="S14" i="31"/>
  <c r="R14" i="31"/>
  <c r="R13" i="31" s="1"/>
  <c r="Q14" i="31"/>
  <c r="P14" i="31"/>
  <c r="O14" i="31"/>
  <c r="N14" i="31"/>
  <c r="M14" i="31"/>
  <c r="L14" i="31"/>
  <c r="K14" i="31"/>
  <c r="J14" i="31"/>
  <c r="J13" i="31" s="1"/>
  <c r="I14" i="31"/>
  <c r="I13" i="31" s="1"/>
  <c r="H14" i="31"/>
  <c r="G14" i="31"/>
  <c r="F14" i="31"/>
  <c r="E14" i="31"/>
  <c r="V14" i="31" s="1"/>
  <c r="Q13" i="31"/>
  <c r="N13" i="31"/>
  <c r="M13" i="31"/>
  <c r="F13" i="31"/>
  <c r="U12" i="31"/>
  <c r="T12" i="31"/>
  <c r="S12" i="31"/>
  <c r="R12" i="31"/>
  <c r="Q12" i="31"/>
  <c r="P12" i="31"/>
  <c r="N12" i="31"/>
  <c r="I12" i="31"/>
  <c r="I10" i="31" s="1"/>
  <c r="I8" i="31" s="1"/>
  <c r="H12" i="31"/>
  <c r="F12" i="31"/>
  <c r="E12" i="31"/>
  <c r="U11" i="31"/>
  <c r="U10" i="31" s="1"/>
  <c r="U8" i="31" s="1"/>
  <c r="T11" i="31"/>
  <c r="S11" i="31"/>
  <c r="S10" i="31" s="1"/>
  <c r="S8" i="31" s="1"/>
  <c r="Q11" i="31"/>
  <c r="Q10" i="31" s="1"/>
  <c r="P11" i="31"/>
  <c r="N11" i="31"/>
  <c r="L11" i="31"/>
  <c r="I11" i="31"/>
  <c r="H11" i="31"/>
  <c r="H10" i="31" s="1"/>
  <c r="H8" i="31" s="1"/>
  <c r="E11" i="31"/>
  <c r="E10" i="31" s="1"/>
  <c r="T10" i="31"/>
  <c r="T8" i="31" s="1"/>
  <c r="P10" i="31"/>
  <c r="O10" i="31"/>
  <c r="K10" i="31"/>
  <c r="J10" i="31"/>
  <c r="G10" i="31"/>
  <c r="G8" i="31" s="1"/>
  <c r="Q9" i="31"/>
  <c r="P9" i="31"/>
  <c r="P8" i="31" s="1"/>
  <c r="M9" i="31"/>
  <c r="E9" i="31"/>
  <c r="V9" i="31" s="1"/>
  <c r="O8" i="31"/>
  <c r="K8" i="31"/>
  <c r="J8" i="31"/>
  <c r="Q7" i="31"/>
  <c r="P7" i="31"/>
  <c r="M7" i="31"/>
  <c r="E7" i="31"/>
  <c r="Q6" i="31"/>
  <c r="P6" i="31"/>
  <c r="P5" i="31" s="1"/>
  <c r="M6" i="31"/>
  <c r="M5" i="31" s="1"/>
  <c r="E6" i="31"/>
  <c r="U5" i="31"/>
  <c r="T5" i="31"/>
  <c r="S5" i="31"/>
  <c r="R5" i="31"/>
  <c r="Q5" i="31"/>
  <c r="O5" i="31"/>
  <c r="N5" i="31"/>
  <c r="L5" i="31"/>
  <c r="K5" i="31"/>
  <c r="J5" i="31"/>
  <c r="I5" i="31"/>
  <c r="H5" i="31"/>
  <c r="G5" i="31"/>
  <c r="F5" i="31"/>
  <c r="E5" i="31"/>
  <c r="L109" i="21"/>
  <c r="J109" i="21"/>
  <c r="L108" i="21"/>
  <c r="J108" i="2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K80" i="21" s="1"/>
  <c r="K79" i="21" s="1"/>
  <c r="J96" i="21"/>
  <c r="J72" i="21" s="1"/>
  <c r="J71" i="21" s="1"/>
  <c r="I96" i="21"/>
  <c r="H96" i="21"/>
  <c r="H12" i="21" s="1"/>
  <c r="G96" i="21"/>
  <c r="G80" i="21" s="1"/>
  <c r="G79" i="21" s="1"/>
  <c r="F96" i="21"/>
  <c r="F80" i="21" s="1"/>
  <c r="F79" i="21" s="1"/>
  <c r="E96" i="21"/>
  <c r="L95" i="21"/>
  <c r="L94" i="21"/>
  <c r="K93" i="21"/>
  <c r="J93" i="21"/>
  <c r="I93" i="21"/>
  <c r="H93" i="21"/>
  <c r="G93" i="21"/>
  <c r="F93" i="21"/>
  <c r="E93" i="21"/>
  <c r="L92" i="21"/>
  <c r="K91" i="21"/>
  <c r="K89" i="21" s="1"/>
  <c r="K85" i="21" s="1"/>
  <c r="J91" i="21"/>
  <c r="I91" i="21"/>
  <c r="H91" i="21"/>
  <c r="G91" i="21"/>
  <c r="G89" i="21" s="1"/>
  <c r="G85" i="21" s="1"/>
  <c r="F91" i="21"/>
  <c r="E91" i="21"/>
  <c r="K90" i="21"/>
  <c r="J90" i="21"/>
  <c r="J89" i="21" s="1"/>
  <c r="J85" i="21" s="1"/>
  <c r="I90" i="21"/>
  <c r="H90" i="21"/>
  <c r="H89" i="21" s="1"/>
  <c r="G90" i="21"/>
  <c r="F90" i="21"/>
  <c r="F89" i="21" s="1"/>
  <c r="F85" i="21" s="1"/>
  <c r="E90" i="21"/>
  <c r="I89" i="21"/>
  <c r="I85" i="21" s="1"/>
  <c r="E89" i="21"/>
  <c r="L88" i="21"/>
  <c r="L87" i="21"/>
  <c r="K86" i="21"/>
  <c r="J86" i="21"/>
  <c r="I86" i="21"/>
  <c r="H86" i="21"/>
  <c r="G86" i="21"/>
  <c r="F86" i="21"/>
  <c r="E86" i="21"/>
  <c r="E85" i="21"/>
  <c r="L84" i="21"/>
  <c r="K83" i="21"/>
  <c r="J83" i="21"/>
  <c r="I83" i="21"/>
  <c r="H83" i="21"/>
  <c r="G83" i="21"/>
  <c r="F83" i="21"/>
  <c r="E83" i="21"/>
  <c r="L83" i="21" s="1"/>
  <c r="K82" i="21"/>
  <c r="J82" i="21"/>
  <c r="I82" i="21"/>
  <c r="I81" i="21" s="1"/>
  <c r="G82" i="21"/>
  <c r="G81" i="21" s="1"/>
  <c r="F82" i="21"/>
  <c r="E82" i="21"/>
  <c r="K81" i="21"/>
  <c r="J81" i="21"/>
  <c r="F81" i="21"/>
  <c r="E81" i="21"/>
  <c r="I80" i="21"/>
  <c r="E80" i="21"/>
  <c r="I79" i="21"/>
  <c r="E79" i="21"/>
  <c r="L78" i="21"/>
  <c r="K77" i="21"/>
  <c r="J77" i="21"/>
  <c r="I77" i="21"/>
  <c r="H77" i="21"/>
  <c r="G77" i="21"/>
  <c r="F77" i="21"/>
  <c r="E77" i="21"/>
  <c r="L77" i="21" s="1"/>
  <c r="K76" i="21"/>
  <c r="J76" i="21"/>
  <c r="J75" i="21" s="1"/>
  <c r="I76" i="21"/>
  <c r="H76" i="21"/>
  <c r="H75" i="21" s="1"/>
  <c r="G76" i="21"/>
  <c r="F76" i="21"/>
  <c r="F75" i="21" s="1"/>
  <c r="E76" i="21"/>
  <c r="K75" i="21"/>
  <c r="I75" i="21"/>
  <c r="G75" i="21"/>
  <c r="E75" i="21"/>
  <c r="K74" i="21"/>
  <c r="J74" i="21"/>
  <c r="J73" i="21" s="1"/>
  <c r="I74" i="21"/>
  <c r="H74" i="21"/>
  <c r="H73" i="21" s="1"/>
  <c r="G74" i="21"/>
  <c r="F74" i="21"/>
  <c r="F73" i="21" s="1"/>
  <c r="E74" i="21"/>
  <c r="K73" i="21"/>
  <c r="I73" i="21"/>
  <c r="G73" i="21"/>
  <c r="E73" i="21"/>
  <c r="I72" i="21"/>
  <c r="I71" i="21" s="1"/>
  <c r="I52" i="21" s="1"/>
  <c r="G72" i="21"/>
  <c r="G71" i="21" s="1"/>
  <c r="E72" i="21"/>
  <c r="E71" i="21"/>
  <c r="E52" i="21" s="1"/>
  <c r="L70" i="21"/>
  <c r="L69" i="21"/>
  <c r="H68" i="21"/>
  <c r="H53" i="21" s="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G53" i="21"/>
  <c r="F53" i="21"/>
  <c r="E53" i="21"/>
  <c r="L51" i="21"/>
  <c r="L50" i="21"/>
  <c r="L49" i="21"/>
  <c r="J48" i="21"/>
  <c r="J47" i="21" s="1"/>
  <c r="K47" i="21"/>
  <c r="I47" i="21"/>
  <c r="H47" i="21"/>
  <c r="G47" i="21"/>
  <c r="F47" i="21"/>
  <c r="E47" i="21"/>
  <c r="J46" i="21"/>
  <c r="J45" i="21" s="1"/>
  <c r="H46" i="21"/>
  <c r="H45" i="21" s="1"/>
  <c r="K45" i="21"/>
  <c r="I45" i="21"/>
  <c r="G45" i="21"/>
  <c r="F45" i="21"/>
  <c r="E45" i="21"/>
  <c r="L44" i="21"/>
  <c r="L43" i="21"/>
  <c r="K42" i="21"/>
  <c r="J42" i="21"/>
  <c r="I42" i="21"/>
  <c r="H42" i="21"/>
  <c r="G42" i="21"/>
  <c r="F42" i="21"/>
  <c r="E42" i="21"/>
  <c r="L42" i="21" s="1"/>
  <c r="L41" i="21"/>
  <c r="K40" i="21"/>
  <c r="J40" i="21"/>
  <c r="I40" i="21"/>
  <c r="H40" i="21"/>
  <c r="G40" i="21"/>
  <c r="F40" i="21"/>
  <c r="E40" i="21"/>
  <c r="L39" i="21"/>
  <c r="L38" i="21"/>
  <c r="L37" i="21"/>
  <c r="L36" i="21"/>
  <c r="L35" i="21"/>
  <c r="L34" i="21"/>
  <c r="L33" i="21"/>
  <c r="K32" i="21"/>
  <c r="K31" i="21" s="1"/>
  <c r="J32" i="21"/>
  <c r="I32" i="21"/>
  <c r="H32" i="21"/>
  <c r="G32" i="21"/>
  <c r="G31" i="21" s="1"/>
  <c r="F32" i="21"/>
  <c r="E32" i="21"/>
  <c r="F31" i="21"/>
  <c r="K30" i="21"/>
  <c r="J30" i="21"/>
  <c r="I30" i="21"/>
  <c r="G30" i="21"/>
  <c r="F30" i="21"/>
  <c r="E30" i="21"/>
  <c r="J29" i="21"/>
  <c r="I29" i="21"/>
  <c r="H29" i="21"/>
  <c r="F29" i="21"/>
  <c r="E29" i="21"/>
  <c r="K28" i="21"/>
  <c r="K27" i="21" s="1"/>
  <c r="J28" i="21"/>
  <c r="I28" i="21"/>
  <c r="G28" i="21"/>
  <c r="G27" i="21" s="1"/>
  <c r="F28" i="21"/>
  <c r="F27" i="21" s="1"/>
  <c r="E28" i="21"/>
  <c r="J27" i="21"/>
  <c r="I27" i="21"/>
  <c r="E27" i="21"/>
  <c r="K26" i="21"/>
  <c r="K25" i="21" s="1"/>
  <c r="J26" i="21"/>
  <c r="I26" i="21"/>
  <c r="G26" i="21"/>
  <c r="G25" i="21" s="1"/>
  <c r="F26" i="21"/>
  <c r="F25" i="21" s="1"/>
  <c r="E26" i="21"/>
  <c r="J25" i="21"/>
  <c r="I25" i="21"/>
  <c r="E25" i="21"/>
  <c r="K24" i="21"/>
  <c r="J24" i="21"/>
  <c r="I24" i="21"/>
  <c r="G24" i="21"/>
  <c r="F24" i="21"/>
  <c r="E24" i="21"/>
  <c r="K23" i="21"/>
  <c r="J23" i="21"/>
  <c r="J22" i="21" s="1"/>
  <c r="I23" i="21"/>
  <c r="I22" i="21" s="1"/>
  <c r="G23" i="21"/>
  <c r="F23" i="21"/>
  <c r="E23" i="21"/>
  <c r="E22" i="21" s="1"/>
  <c r="K22" i="21"/>
  <c r="G22" i="21"/>
  <c r="F22" i="21"/>
  <c r="K21" i="21"/>
  <c r="J21" i="21"/>
  <c r="J20" i="21" s="1"/>
  <c r="I21" i="21"/>
  <c r="I20" i="21" s="1"/>
  <c r="G21" i="21"/>
  <c r="F21" i="21"/>
  <c r="E21" i="21"/>
  <c r="E20" i="21" s="1"/>
  <c r="K20" i="21"/>
  <c r="G20" i="21"/>
  <c r="F20" i="21"/>
  <c r="L19" i="21"/>
  <c r="K18" i="21"/>
  <c r="J18" i="21"/>
  <c r="I18" i="21"/>
  <c r="H18" i="21"/>
  <c r="G18" i="21"/>
  <c r="F18" i="21"/>
  <c r="E18" i="21"/>
  <c r="L17" i="21"/>
  <c r="H16" i="21"/>
  <c r="H30" i="21" s="1"/>
  <c r="K15" i="21"/>
  <c r="J15" i="21"/>
  <c r="I15" i="21"/>
  <c r="H15" i="21"/>
  <c r="G15" i="21"/>
  <c r="F15" i="21"/>
  <c r="E15" i="21"/>
  <c r="K14" i="21"/>
  <c r="K13" i="21" s="1"/>
  <c r="J14" i="21"/>
  <c r="I14" i="21"/>
  <c r="I13" i="21" s="1"/>
  <c r="G14" i="21"/>
  <c r="G13" i="21" s="1"/>
  <c r="F14" i="21"/>
  <c r="E14" i="21"/>
  <c r="E13" i="21" s="1"/>
  <c r="J13" i="21"/>
  <c r="F13" i="21"/>
  <c r="K12" i="21"/>
  <c r="J12" i="21"/>
  <c r="I12" i="21"/>
  <c r="I10" i="21" s="1"/>
  <c r="I8" i="21" s="1"/>
  <c r="I4" i="21" s="1"/>
  <c r="G12" i="21"/>
  <c r="F12" i="21"/>
  <c r="E12" i="21"/>
  <c r="E10" i="21" s="1"/>
  <c r="J11" i="21"/>
  <c r="J10" i="21" s="1"/>
  <c r="J8" i="21" s="1"/>
  <c r="J4" i="21" s="1"/>
  <c r="I11" i="21"/>
  <c r="H11" i="21"/>
  <c r="F11" i="21"/>
  <c r="F10" i="21" s="1"/>
  <c r="F8" i="21" s="1"/>
  <c r="E11" i="21"/>
  <c r="H9" i="21"/>
  <c r="L7" i="21"/>
  <c r="H7" i="21"/>
  <c r="H6" i="21"/>
  <c r="H5" i="21" s="1"/>
  <c r="K5" i="21"/>
  <c r="J5" i="21"/>
  <c r="I5" i="21"/>
  <c r="G5" i="21"/>
  <c r="F5" i="21"/>
  <c r="E5" i="21"/>
  <c r="K109" i="26"/>
  <c r="S109" i="26" s="1"/>
  <c r="R108" i="26"/>
  <c r="K108" i="26"/>
  <c r="S107" i="26"/>
  <c r="S106" i="26"/>
  <c r="S105" i="26"/>
  <c r="R104" i="26"/>
  <c r="N104" i="26"/>
  <c r="N101" i="26" s="1"/>
  <c r="M104" i="26"/>
  <c r="M101" i="26" s="1"/>
  <c r="L104" i="26"/>
  <c r="L101" i="26" s="1"/>
  <c r="K104" i="26"/>
  <c r="S103" i="26"/>
  <c r="S102" i="26"/>
  <c r="R101" i="26"/>
  <c r="Q101" i="26"/>
  <c r="P101" i="26"/>
  <c r="O101" i="26"/>
  <c r="J101" i="26"/>
  <c r="I101" i="26"/>
  <c r="H101" i="26"/>
  <c r="G101" i="26"/>
  <c r="F101" i="26"/>
  <c r="E101" i="26"/>
  <c r="S100" i="26"/>
  <c r="S99" i="26"/>
  <c r="S98" i="26"/>
  <c r="S97" i="26"/>
  <c r="R96" i="26"/>
  <c r="R72" i="26" s="1"/>
  <c r="R71" i="26" s="1"/>
  <c r="Q96" i="26"/>
  <c r="P96" i="26"/>
  <c r="P72" i="26" s="1"/>
  <c r="P71" i="26" s="1"/>
  <c r="O96" i="26"/>
  <c r="N96" i="26"/>
  <c r="N72" i="26" s="1"/>
  <c r="N71" i="26" s="1"/>
  <c r="M96" i="26"/>
  <c r="L96" i="26"/>
  <c r="L72" i="26" s="1"/>
  <c r="L71" i="26" s="1"/>
  <c r="K96" i="26"/>
  <c r="J96" i="26"/>
  <c r="J72" i="26" s="1"/>
  <c r="J71" i="26" s="1"/>
  <c r="I96" i="26"/>
  <c r="H96" i="26"/>
  <c r="H72" i="26" s="1"/>
  <c r="H71" i="26" s="1"/>
  <c r="G96" i="26"/>
  <c r="F96" i="26"/>
  <c r="F72" i="26" s="1"/>
  <c r="F71" i="26" s="1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M91" i="26"/>
  <c r="L91" i="26"/>
  <c r="K91" i="26"/>
  <c r="J91" i="26"/>
  <c r="I91" i="26"/>
  <c r="H91" i="26"/>
  <c r="G91" i="26"/>
  <c r="F91" i="26"/>
  <c r="E91" i="26"/>
  <c r="R90" i="26"/>
  <c r="R89" i="26" s="1"/>
  <c r="R85" i="26" s="1"/>
  <c r="Q90" i="26"/>
  <c r="Q89" i="26" s="1"/>
  <c r="P90" i="26"/>
  <c r="O90" i="26"/>
  <c r="N90" i="26"/>
  <c r="M90" i="26"/>
  <c r="M89" i="26" s="1"/>
  <c r="L90" i="26"/>
  <c r="K90" i="26"/>
  <c r="J90" i="26"/>
  <c r="J89" i="26" s="1"/>
  <c r="J85" i="26" s="1"/>
  <c r="I90" i="26"/>
  <c r="I89" i="26" s="1"/>
  <c r="H90" i="26"/>
  <c r="G90" i="26"/>
  <c r="F90" i="26"/>
  <c r="E90" i="26"/>
  <c r="S90" i="26" s="1"/>
  <c r="P89" i="26"/>
  <c r="N89" i="26"/>
  <c r="L89" i="26"/>
  <c r="H89" i="26"/>
  <c r="F89" i="26"/>
  <c r="S88" i="26"/>
  <c r="S87" i="26"/>
  <c r="R86" i="26"/>
  <c r="Q86" i="26"/>
  <c r="P86" i="26"/>
  <c r="P85" i="26" s="1"/>
  <c r="O86" i="26"/>
  <c r="N86" i="26"/>
  <c r="M86" i="26"/>
  <c r="L86" i="26"/>
  <c r="L85" i="26" s="1"/>
  <c r="K86" i="26"/>
  <c r="J86" i="26"/>
  <c r="I86" i="26"/>
  <c r="H86" i="26"/>
  <c r="H85" i="26" s="1"/>
  <c r="G86" i="26"/>
  <c r="F86" i="26"/>
  <c r="E86" i="26"/>
  <c r="N85" i="26"/>
  <c r="F85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R81" i="26" s="1"/>
  <c r="Q82" i="26"/>
  <c r="Q81" i="26" s="1"/>
  <c r="N82" i="26"/>
  <c r="M82" i="26"/>
  <c r="M81" i="26" s="1"/>
  <c r="H82" i="26"/>
  <c r="H81" i="26" s="1"/>
  <c r="N81" i="26"/>
  <c r="R80" i="26"/>
  <c r="Q80" i="26"/>
  <c r="Q79" i="26" s="1"/>
  <c r="P80" i="26"/>
  <c r="P79" i="26" s="1"/>
  <c r="O80" i="26"/>
  <c r="O79" i="26" s="1"/>
  <c r="N80" i="26"/>
  <c r="M80" i="26"/>
  <c r="M79" i="26" s="1"/>
  <c r="L80" i="26"/>
  <c r="L79" i="26" s="1"/>
  <c r="K80" i="26"/>
  <c r="K79" i="26" s="1"/>
  <c r="J80" i="26"/>
  <c r="I80" i="26"/>
  <c r="I79" i="26" s="1"/>
  <c r="H80" i="26"/>
  <c r="H79" i="26" s="1"/>
  <c r="G80" i="26"/>
  <c r="G79" i="26" s="1"/>
  <c r="F80" i="26"/>
  <c r="E80" i="26"/>
  <c r="R79" i="26"/>
  <c r="N79" i="26"/>
  <c r="J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Q76" i="26"/>
  <c r="Q75" i="26" s="1"/>
  <c r="P76" i="26"/>
  <c r="P75" i="26" s="1"/>
  <c r="O76" i="26"/>
  <c r="O75" i="26" s="1"/>
  <c r="N76" i="26"/>
  <c r="M76" i="26"/>
  <c r="M75" i="26" s="1"/>
  <c r="L76" i="26"/>
  <c r="L75" i="26" s="1"/>
  <c r="K76" i="26"/>
  <c r="K75" i="26" s="1"/>
  <c r="J76" i="26"/>
  <c r="I76" i="26"/>
  <c r="I75" i="26" s="1"/>
  <c r="H76" i="26"/>
  <c r="H75" i="26" s="1"/>
  <c r="G76" i="26"/>
  <c r="G75" i="26" s="1"/>
  <c r="F76" i="26"/>
  <c r="E76" i="26"/>
  <c r="E75" i="26" s="1"/>
  <c r="R75" i="26"/>
  <c r="N75" i="26"/>
  <c r="J75" i="26"/>
  <c r="F75" i="26"/>
  <c r="R74" i="26"/>
  <c r="R73" i="26" s="1"/>
  <c r="Q74" i="26"/>
  <c r="Q73" i="26" s="1"/>
  <c r="P74" i="26"/>
  <c r="O74" i="26"/>
  <c r="N74" i="26"/>
  <c r="N73" i="26" s="1"/>
  <c r="M74" i="26"/>
  <c r="M73" i="26" s="1"/>
  <c r="L74" i="26"/>
  <c r="K74" i="26"/>
  <c r="J74" i="26"/>
  <c r="J73" i="26" s="1"/>
  <c r="I74" i="26"/>
  <c r="I73" i="26" s="1"/>
  <c r="H74" i="26"/>
  <c r="G74" i="26"/>
  <c r="F74" i="26"/>
  <c r="E74" i="26"/>
  <c r="S74" i="26" s="1"/>
  <c r="P73" i="26"/>
  <c r="O73" i="26"/>
  <c r="L73" i="26"/>
  <c r="K73" i="26"/>
  <c r="H73" i="26"/>
  <c r="G73" i="26"/>
  <c r="F73" i="26"/>
  <c r="Q72" i="26"/>
  <c r="O72" i="26"/>
  <c r="O71" i="26" s="1"/>
  <c r="M72" i="26"/>
  <c r="K72" i="26"/>
  <c r="K71" i="26" s="1"/>
  <c r="I72" i="26"/>
  <c r="G72" i="26"/>
  <c r="E72" i="26"/>
  <c r="E71" i="26" s="1"/>
  <c r="Q71" i="26"/>
  <c r="M71" i="26"/>
  <c r="I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J53" i="26" s="1"/>
  <c r="I65" i="26"/>
  <c r="H65" i="26"/>
  <c r="G65" i="26"/>
  <c r="F65" i="26"/>
  <c r="E65" i="26"/>
  <c r="R64" i="26"/>
  <c r="Q64" i="26"/>
  <c r="P64" i="26"/>
  <c r="P53" i="26" s="1"/>
  <c r="O64" i="26"/>
  <c r="N64" i="26"/>
  <c r="M64" i="26"/>
  <c r="L64" i="26"/>
  <c r="K64" i="26"/>
  <c r="J64" i="26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F53" i="26" s="1"/>
  <c r="E55" i="26"/>
  <c r="R54" i="26"/>
  <c r="Q54" i="26"/>
  <c r="P54" i="26"/>
  <c r="O54" i="26"/>
  <c r="O53" i="26" s="1"/>
  <c r="N54" i="26"/>
  <c r="M54" i="26"/>
  <c r="L54" i="26"/>
  <c r="K54" i="26"/>
  <c r="J54" i="26"/>
  <c r="I54" i="26"/>
  <c r="H54" i="26"/>
  <c r="G54" i="26"/>
  <c r="G53" i="26" s="1"/>
  <c r="F54" i="26"/>
  <c r="E54" i="26"/>
  <c r="K53" i="26"/>
  <c r="S51" i="26"/>
  <c r="S50" i="26"/>
  <c r="S49" i="26"/>
  <c r="S48" i="26"/>
  <c r="R47" i="26"/>
  <c r="Q47" i="26"/>
  <c r="P47" i="26"/>
  <c r="P31" i="26" s="1"/>
  <c r="O47" i="26"/>
  <c r="N47" i="26"/>
  <c r="M47" i="26"/>
  <c r="L47" i="26"/>
  <c r="L31" i="26" s="1"/>
  <c r="K47" i="26"/>
  <c r="J47" i="26"/>
  <c r="I47" i="26"/>
  <c r="H47" i="26"/>
  <c r="G47" i="26"/>
  <c r="F47" i="26"/>
  <c r="E47" i="26"/>
  <c r="R46" i="26"/>
  <c r="R45" i="26" s="1"/>
  <c r="Q46" i="26"/>
  <c r="O46" i="26"/>
  <c r="O45" i="26" s="1"/>
  <c r="N46" i="26"/>
  <c r="M46" i="26"/>
  <c r="M45" i="26" s="1"/>
  <c r="L46" i="26"/>
  <c r="K46" i="26"/>
  <c r="K45" i="26" s="1"/>
  <c r="J46" i="26"/>
  <c r="J45" i="26" s="1"/>
  <c r="I46" i="26"/>
  <c r="I45" i="26" s="1"/>
  <c r="H46" i="26"/>
  <c r="G46" i="26"/>
  <c r="G45" i="26" s="1"/>
  <c r="F46" i="26"/>
  <c r="E46" i="26"/>
  <c r="Q45" i="26"/>
  <c r="P45" i="26"/>
  <c r="N45" i="26"/>
  <c r="L45" i="26"/>
  <c r="H45" i="26"/>
  <c r="F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Q40" i="26"/>
  <c r="Q31" i="26" s="1"/>
  <c r="P40" i="26"/>
  <c r="O40" i="26"/>
  <c r="N40" i="26"/>
  <c r="M40" i="26"/>
  <c r="L40" i="26"/>
  <c r="K40" i="26"/>
  <c r="J40" i="26"/>
  <c r="I40" i="26"/>
  <c r="H40" i="26"/>
  <c r="G40" i="26"/>
  <c r="F40" i="26"/>
  <c r="E40" i="26"/>
  <c r="S39" i="26"/>
  <c r="S38" i="26"/>
  <c r="S37" i="26"/>
  <c r="S36" i="26"/>
  <c r="S35" i="26"/>
  <c r="S34" i="26"/>
  <c r="S33" i="26"/>
  <c r="R32" i="26"/>
  <c r="R31" i="26" s="1"/>
  <c r="Q32" i="26"/>
  <c r="P32" i="26"/>
  <c r="O32" i="26"/>
  <c r="N32" i="26"/>
  <c r="N31" i="26" s="1"/>
  <c r="M32" i="26"/>
  <c r="L32" i="26"/>
  <c r="K32" i="26"/>
  <c r="J32" i="26"/>
  <c r="J31" i="26" s="1"/>
  <c r="I32" i="26"/>
  <c r="H32" i="26"/>
  <c r="G32" i="26"/>
  <c r="F32" i="26"/>
  <c r="F31" i="26" s="1"/>
  <c r="E32" i="26"/>
  <c r="H31" i="26"/>
  <c r="R30" i="26"/>
  <c r="Q30" i="26"/>
  <c r="N30" i="26"/>
  <c r="M30" i="26"/>
  <c r="H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R28" i="26"/>
  <c r="Q28" i="26"/>
  <c r="N28" i="26"/>
  <c r="N27" i="26" s="1"/>
  <c r="M28" i="26"/>
  <c r="H28" i="26"/>
  <c r="R27" i="26"/>
  <c r="Q27" i="26"/>
  <c r="M27" i="26"/>
  <c r="H27" i="26"/>
  <c r="R26" i="26"/>
  <c r="R25" i="26" s="1"/>
  <c r="Q26" i="26"/>
  <c r="N26" i="26"/>
  <c r="M26" i="26"/>
  <c r="M25" i="26" s="1"/>
  <c r="H26" i="26"/>
  <c r="H25" i="26" s="1"/>
  <c r="Q25" i="26"/>
  <c r="N25" i="26"/>
  <c r="R24" i="26"/>
  <c r="Q24" i="26"/>
  <c r="N24" i="26"/>
  <c r="N22" i="26" s="1"/>
  <c r="M24" i="26"/>
  <c r="H24" i="26"/>
  <c r="R23" i="26"/>
  <c r="R22" i="26" s="1"/>
  <c r="Q23" i="26"/>
  <c r="N23" i="26"/>
  <c r="M23" i="26"/>
  <c r="H23" i="26"/>
  <c r="M22" i="26"/>
  <c r="H22" i="26"/>
  <c r="R21" i="26"/>
  <c r="Q21" i="26"/>
  <c r="N21" i="26"/>
  <c r="M21" i="26"/>
  <c r="M20" i="26" s="1"/>
  <c r="H21" i="26"/>
  <c r="R20" i="26"/>
  <c r="Q20" i="26"/>
  <c r="N20" i="26"/>
  <c r="H20" i="26"/>
  <c r="I19" i="26"/>
  <c r="H19" i="26"/>
  <c r="H18" i="26" s="1"/>
  <c r="G19" i="26"/>
  <c r="F19" i="26"/>
  <c r="R18" i="26"/>
  <c r="Q18" i="26"/>
  <c r="P18" i="26"/>
  <c r="O18" i="26"/>
  <c r="N18" i="26"/>
  <c r="M18" i="26"/>
  <c r="L18" i="26"/>
  <c r="K18" i="26"/>
  <c r="J18" i="26"/>
  <c r="I18" i="26"/>
  <c r="G18" i="26"/>
  <c r="F18" i="26"/>
  <c r="E18" i="26"/>
  <c r="S17" i="26"/>
  <c r="P16" i="26"/>
  <c r="P21" i="26" s="1"/>
  <c r="P20" i="26" s="1"/>
  <c r="O16" i="26"/>
  <c r="L16" i="26"/>
  <c r="K16" i="26"/>
  <c r="K28" i="26" s="1"/>
  <c r="K27" i="26" s="1"/>
  <c r="J16" i="26"/>
  <c r="J23" i="26" s="1"/>
  <c r="I16" i="26"/>
  <c r="G16" i="26"/>
  <c r="F16" i="26"/>
  <c r="F23" i="26" s="1"/>
  <c r="E16" i="26"/>
  <c r="E82" i="26" s="1"/>
  <c r="R15" i="26"/>
  <c r="Q15" i="26"/>
  <c r="N15" i="26"/>
  <c r="M15" i="26"/>
  <c r="M13" i="26" s="1"/>
  <c r="K15" i="26"/>
  <c r="J15" i="26"/>
  <c r="I15" i="26"/>
  <c r="H15" i="26"/>
  <c r="F15" i="26"/>
  <c r="R14" i="26"/>
  <c r="Q14" i="26"/>
  <c r="P14" i="26"/>
  <c r="O14" i="26"/>
  <c r="N14" i="26"/>
  <c r="M14" i="26"/>
  <c r="K14" i="26"/>
  <c r="K13" i="26" s="1"/>
  <c r="J14" i="26"/>
  <c r="J13" i="26" s="1"/>
  <c r="H14" i="26"/>
  <c r="G14" i="26"/>
  <c r="F14" i="26"/>
  <c r="F13" i="26" s="1"/>
  <c r="Q13" i="26"/>
  <c r="H13" i="26"/>
  <c r="R12" i="26"/>
  <c r="Q12" i="26"/>
  <c r="Q10" i="26" s="1"/>
  <c r="Q8" i="26" s="1"/>
  <c r="O12" i="26"/>
  <c r="N12" i="26"/>
  <c r="M12" i="26"/>
  <c r="K12" i="26"/>
  <c r="J12" i="26"/>
  <c r="I12" i="26"/>
  <c r="G12" i="26"/>
  <c r="F12" i="26"/>
  <c r="F10" i="26" s="1"/>
  <c r="F8" i="26" s="1"/>
  <c r="E12" i="26"/>
  <c r="R11" i="26"/>
  <c r="Q11" i="26"/>
  <c r="P11" i="26"/>
  <c r="O11" i="26"/>
  <c r="O10" i="26" s="1"/>
  <c r="N11" i="26"/>
  <c r="M11" i="26"/>
  <c r="L11" i="26"/>
  <c r="K11" i="26"/>
  <c r="K10" i="26" s="1"/>
  <c r="J11" i="26"/>
  <c r="I11" i="26"/>
  <c r="H11" i="26"/>
  <c r="G11" i="26"/>
  <c r="G10" i="26" s="1"/>
  <c r="F11" i="26"/>
  <c r="E11" i="26"/>
  <c r="R10" i="26"/>
  <c r="R8" i="26" s="1"/>
  <c r="N10" i="26"/>
  <c r="M10" i="26"/>
  <c r="M8" i="26" s="1"/>
  <c r="J10" i="26"/>
  <c r="J8" i="26" s="1"/>
  <c r="I10" i="26"/>
  <c r="E10" i="26"/>
  <c r="R9" i="26"/>
  <c r="Q9" i="26"/>
  <c r="P9" i="26"/>
  <c r="O9" i="26"/>
  <c r="O8" i="26" s="1"/>
  <c r="N9" i="26"/>
  <c r="M9" i="26"/>
  <c r="L9" i="26"/>
  <c r="K9" i="26"/>
  <c r="K8" i="26" s="1"/>
  <c r="J9" i="26"/>
  <c r="I9" i="26"/>
  <c r="H9" i="26"/>
  <c r="G9" i="26"/>
  <c r="G8" i="26" s="1"/>
  <c r="F9" i="26"/>
  <c r="E9" i="26"/>
  <c r="N8" i="26"/>
  <c r="I8" i="26"/>
  <c r="E8" i="26"/>
  <c r="R7" i="26"/>
  <c r="Q7" i="26"/>
  <c r="P7" i="26"/>
  <c r="O7" i="26"/>
  <c r="O5" i="26" s="1"/>
  <c r="N7" i="26"/>
  <c r="M7" i="26"/>
  <c r="L7" i="26"/>
  <c r="K7" i="26"/>
  <c r="J7" i="26"/>
  <c r="I7" i="26"/>
  <c r="H7" i="26"/>
  <c r="G7" i="26"/>
  <c r="F7" i="26"/>
  <c r="E7" i="26"/>
  <c r="R6" i="26"/>
  <c r="R5" i="26" s="1"/>
  <c r="Q6" i="26"/>
  <c r="P6" i="26"/>
  <c r="O6" i="26"/>
  <c r="N6" i="26"/>
  <c r="M6" i="26"/>
  <c r="M5" i="26" s="1"/>
  <c r="M4" i="26" s="1"/>
  <c r="L6" i="26"/>
  <c r="K6" i="26"/>
  <c r="J6" i="26"/>
  <c r="I6" i="26"/>
  <c r="I5" i="26" s="1"/>
  <c r="H6" i="26"/>
  <c r="G6" i="26"/>
  <c r="F6" i="26"/>
  <c r="E6" i="26"/>
  <c r="Q5" i="26"/>
  <c r="N5" i="26"/>
  <c r="K5" i="26"/>
  <c r="J5" i="26"/>
  <c r="F5" i="26"/>
  <c r="E5" i="26"/>
  <c r="AB6" i="32"/>
  <c r="AA6" i="32"/>
  <c r="Z6" i="32"/>
  <c r="Z7" i="32" s="1"/>
  <c r="Y6" i="32"/>
  <c r="U6" i="32"/>
  <c r="R6" i="32"/>
  <c r="Q6" i="32"/>
  <c r="Q7" i="32" s="1"/>
  <c r="O6" i="32"/>
  <c r="N6" i="32"/>
  <c r="M6" i="32"/>
  <c r="L6" i="32"/>
  <c r="L7" i="32" s="1"/>
  <c r="H6" i="32"/>
  <c r="H7" i="32" s="1"/>
  <c r="E6" i="32"/>
  <c r="D6" i="32"/>
  <c r="V5" i="32"/>
  <c r="W5" i="32" s="1"/>
  <c r="S5" i="32"/>
  <c r="T5" i="32" s="1"/>
  <c r="I5" i="32"/>
  <c r="J5" i="32" s="1"/>
  <c r="F5" i="32"/>
  <c r="G5" i="32" s="1"/>
  <c r="AB4" i="32"/>
  <c r="AB7" i="32" s="1"/>
  <c r="AA4" i="32"/>
  <c r="Z4" i="32"/>
  <c r="Y4" i="32"/>
  <c r="Y7" i="32" s="1"/>
  <c r="U4" i="32"/>
  <c r="U7" i="32" s="1"/>
  <c r="R4" i="32"/>
  <c r="Q4" i="32"/>
  <c r="N4" i="32"/>
  <c r="N7" i="32" s="1"/>
  <c r="M4" i="32"/>
  <c r="M7" i="32" s="1"/>
  <c r="L4" i="32"/>
  <c r="H4" i="32"/>
  <c r="E4" i="32"/>
  <c r="E7" i="32" s="1"/>
  <c r="D4" i="32"/>
  <c r="D7" i="32" s="1"/>
  <c r="O4" i="32"/>
  <c r="O7" i="32" s="1"/>
  <c r="V3" i="32"/>
  <c r="W3" i="32" s="1"/>
  <c r="S3" i="32"/>
  <c r="S4" i="32" s="1"/>
  <c r="I3" i="32"/>
  <c r="J3" i="32" s="1"/>
  <c r="F3" i="32"/>
  <c r="G3" i="32" s="1"/>
  <c r="M31" i="26" l="1"/>
  <c r="S6" i="26"/>
  <c r="N13" i="26"/>
  <c r="N4" i="26" s="1"/>
  <c r="N3" i="26" s="1"/>
  <c r="R13" i="26"/>
  <c r="R4" i="26" s="1"/>
  <c r="R3" i="26" s="1"/>
  <c r="G28" i="26"/>
  <c r="G27" i="26" s="1"/>
  <c r="G15" i="26"/>
  <c r="L21" i="26"/>
  <c r="L20" i="26" s="1"/>
  <c r="L15" i="26"/>
  <c r="L14" i="26"/>
  <c r="S18" i="26"/>
  <c r="Q22" i="26"/>
  <c r="H10" i="21"/>
  <c r="L73" i="21"/>
  <c r="Q4" i="26"/>
  <c r="S40" i="26"/>
  <c r="G13" i="26"/>
  <c r="S46" i="26"/>
  <c r="E45" i="26"/>
  <c r="E31" i="26" s="1"/>
  <c r="S31" i="26" s="1"/>
  <c r="R7" i="32"/>
  <c r="AA7" i="32"/>
  <c r="G5" i="26"/>
  <c r="S7" i="26"/>
  <c r="I82" i="26"/>
  <c r="I81" i="26" s="1"/>
  <c r="I14" i="26"/>
  <c r="I13" i="26" s="1"/>
  <c r="O28" i="26"/>
  <c r="O27" i="26" s="1"/>
  <c r="O15" i="26"/>
  <c r="O13" i="26" s="1"/>
  <c r="J31" i="21"/>
  <c r="K4" i="25"/>
  <c r="S4" i="25"/>
  <c r="P10" i="26"/>
  <c r="P8" i="26" s="1"/>
  <c r="I31" i="26"/>
  <c r="F4" i="21"/>
  <c r="E8" i="21"/>
  <c r="E4" i="21" s="1"/>
  <c r="H85" i="21"/>
  <c r="S11" i="26"/>
  <c r="H5" i="26"/>
  <c r="L5" i="26"/>
  <c r="P5" i="26"/>
  <c r="H12" i="26"/>
  <c r="H10" i="26" s="1"/>
  <c r="L12" i="26"/>
  <c r="L10" i="26" s="1"/>
  <c r="L8" i="26" s="1"/>
  <c r="P12" i="26"/>
  <c r="E14" i="26"/>
  <c r="S14" i="26" s="1"/>
  <c r="P15" i="26"/>
  <c r="P13" i="26" s="1"/>
  <c r="S29" i="26"/>
  <c r="S32" i="26"/>
  <c r="S42" i="26"/>
  <c r="N53" i="26"/>
  <c r="N52" i="26" s="1"/>
  <c r="R53" i="26"/>
  <c r="R52" i="26" s="1"/>
  <c r="H53" i="26"/>
  <c r="H52" i="26" s="1"/>
  <c r="L53" i="26"/>
  <c r="S77" i="26"/>
  <c r="S83" i="26"/>
  <c r="S91" i="26"/>
  <c r="G11" i="21"/>
  <c r="G10" i="21" s="1"/>
  <c r="G8" i="21" s="1"/>
  <c r="K11" i="21"/>
  <c r="K10" i="21" s="1"/>
  <c r="K8" i="21" s="1"/>
  <c r="K4" i="21" s="1"/>
  <c r="G29" i="21"/>
  <c r="K29" i="21"/>
  <c r="L40" i="21"/>
  <c r="L53" i="21"/>
  <c r="F72" i="21"/>
  <c r="F71" i="21" s="1"/>
  <c r="K72" i="21"/>
  <c r="K71" i="21" s="1"/>
  <c r="K52" i="21" s="1"/>
  <c r="L74" i="21"/>
  <c r="J80" i="21"/>
  <c r="J79" i="21" s="1"/>
  <c r="L86" i="21"/>
  <c r="L90" i="21"/>
  <c r="V6" i="31"/>
  <c r="V7" i="31"/>
  <c r="Q8" i="31"/>
  <c r="M12" i="31"/>
  <c r="E13" i="31"/>
  <c r="V15" i="31"/>
  <c r="L21" i="31"/>
  <c r="L20" i="31" s="1"/>
  <c r="J22" i="31"/>
  <c r="O22" i="31"/>
  <c r="S22" i="31"/>
  <c r="M29" i="31"/>
  <c r="E53" i="31"/>
  <c r="V76" i="31"/>
  <c r="E75" i="31"/>
  <c r="S80" i="31"/>
  <c r="S79" i="31" s="1"/>
  <c r="N85" i="31"/>
  <c r="I89" i="31"/>
  <c r="O89" i="31"/>
  <c r="O85" i="31" s="1"/>
  <c r="T89" i="31"/>
  <c r="T85" i="31" s="1"/>
  <c r="T52" i="31" s="1"/>
  <c r="F80" i="31"/>
  <c r="F79" i="31" s="1"/>
  <c r="F11" i="31"/>
  <c r="L72" i="31"/>
  <c r="L71" i="31" s="1"/>
  <c r="L12" i="31"/>
  <c r="L10" i="31" s="1"/>
  <c r="L8" i="31" s="1"/>
  <c r="R80" i="31"/>
  <c r="R79" i="31" s="1"/>
  <c r="R52" i="31" s="1"/>
  <c r="R11" i="31"/>
  <c r="R10" i="31" s="1"/>
  <c r="R8" i="31" s="1"/>
  <c r="V101" i="31"/>
  <c r="W5" i="25"/>
  <c r="I4" i="25"/>
  <c r="M4" i="25"/>
  <c r="M3" i="25" s="1"/>
  <c r="Q4" i="25"/>
  <c r="Q3" i="25" s="1"/>
  <c r="U4" i="25"/>
  <c r="W13" i="25"/>
  <c r="Q52" i="25"/>
  <c r="K85" i="25"/>
  <c r="S85" i="25"/>
  <c r="S72" i="26"/>
  <c r="I31" i="21"/>
  <c r="I3" i="21" s="1"/>
  <c r="L89" i="21"/>
  <c r="J4" i="31"/>
  <c r="J3" i="31" s="1"/>
  <c r="V83" i="31"/>
  <c r="I85" i="31"/>
  <c r="P85" i="31"/>
  <c r="U85" i="31"/>
  <c r="M80" i="31"/>
  <c r="M79" i="31" s="1"/>
  <c r="M11" i="31"/>
  <c r="M10" i="31" s="1"/>
  <c r="M8" i="31" s="1"/>
  <c r="V4" i="25"/>
  <c r="W11" i="25"/>
  <c r="E10" i="25"/>
  <c r="W21" i="25"/>
  <c r="E20" i="25"/>
  <c r="W20" i="25" s="1"/>
  <c r="S47" i="26"/>
  <c r="S75" i="26"/>
  <c r="S80" i="26"/>
  <c r="S86" i="26"/>
  <c r="I85" i="26"/>
  <c r="M85" i="26"/>
  <c r="Q85" i="26"/>
  <c r="S93" i="26"/>
  <c r="S96" i="26"/>
  <c r="S104" i="26"/>
  <c r="S108" i="26"/>
  <c r="H8" i="21"/>
  <c r="L12" i="21"/>
  <c r="H14" i="21"/>
  <c r="H13" i="21" s="1"/>
  <c r="L13" i="21" s="1"/>
  <c r="L16" i="21"/>
  <c r="L29" i="21"/>
  <c r="L45" i="21"/>
  <c r="L47" i="21"/>
  <c r="L48" i="21"/>
  <c r="L68" i="21"/>
  <c r="L76" i="21"/>
  <c r="L101" i="21"/>
  <c r="N10" i="31"/>
  <c r="N8" i="31" s="1"/>
  <c r="N4" i="31" s="1"/>
  <c r="N3" i="31" s="1"/>
  <c r="H13" i="31"/>
  <c r="H4" i="31" s="1"/>
  <c r="H3" i="31" s="1"/>
  <c r="L13" i="31"/>
  <c r="P13" i="31"/>
  <c r="T13" i="31"/>
  <c r="T4" i="31" s="1"/>
  <c r="V32" i="31"/>
  <c r="V41" i="31"/>
  <c r="I52" i="25"/>
  <c r="U52" i="25"/>
  <c r="S9" i="26"/>
  <c r="S19" i="26"/>
  <c r="G31" i="26"/>
  <c r="K31" i="26"/>
  <c r="O31" i="26"/>
  <c r="G89" i="26"/>
  <c r="K89" i="26"/>
  <c r="O89" i="26"/>
  <c r="L11" i="21"/>
  <c r="L15" i="21"/>
  <c r="L18" i="21"/>
  <c r="L32" i="21"/>
  <c r="L75" i="21"/>
  <c r="L91" i="21"/>
  <c r="L93" i="21"/>
  <c r="L96" i="21"/>
  <c r="Q4" i="31"/>
  <c r="Q3" i="31" s="1"/>
  <c r="U4" i="31"/>
  <c r="V42" i="31"/>
  <c r="N52" i="31"/>
  <c r="K52" i="31"/>
  <c r="W23" i="25"/>
  <c r="E22" i="25"/>
  <c r="W22" i="25" s="1"/>
  <c r="V12" i="31"/>
  <c r="G13" i="31"/>
  <c r="K13" i="31"/>
  <c r="O13" i="31"/>
  <c r="O4" i="31" s="1"/>
  <c r="S13" i="31"/>
  <c r="S4" i="31" s="1"/>
  <c r="V18" i="31"/>
  <c r="K22" i="31"/>
  <c r="N29" i="31"/>
  <c r="V29" i="31" s="1"/>
  <c r="H31" i="31"/>
  <c r="F53" i="31"/>
  <c r="F52" i="31" s="1"/>
  <c r="V72" i="31"/>
  <c r="Q52" i="31"/>
  <c r="V77" i="31"/>
  <c r="H89" i="31"/>
  <c r="S89" i="31"/>
  <c r="S85" i="31" s="1"/>
  <c r="V96" i="31"/>
  <c r="F12" i="25"/>
  <c r="F10" i="25" s="1"/>
  <c r="F8" i="25" s="1"/>
  <c r="F4" i="25" s="1"/>
  <c r="J12" i="25"/>
  <c r="J10" i="25" s="1"/>
  <c r="J8" i="25" s="1"/>
  <c r="J4" i="25" s="1"/>
  <c r="N12" i="25"/>
  <c r="N10" i="25" s="1"/>
  <c r="N8" i="25" s="1"/>
  <c r="N4" i="25" s="1"/>
  <c r="R12" i="25"/>
  <c r="R10" i="25" s="1"/>
  <c r="R8" i="25" s="1"/>
  <c r="R4" i="25" s="1"/>
  <c r="W15" i="25"/>
  <c r="W18" i="25"/>
  <c r="W47" i="25"/>
  <c r="E75" i="25"/>
  <c r="E52" i="25" s="1"/>
  <c r="E79" i="25"/>
  <c r="W90" i="25"/>
  <c r="W91" i="25"/>
  <c r="O14" i="20"/>
  <c r="S13" i="20"/>
  <c r="G15" i="20"/>
  <c r="G13" i="20" s="1"/>
  <c r="K15" i="20"/>
  <c r="O15" i="20"/>
  <c r="H22" i="20"/>
  <c r="H4" i="20" s="1"/>
  <c r="J20" i="22"/>
  <c r="G4" i="24"/>
  <c r="J4" i="24"/>
  <c r="J3" i="24" s="1"/>
  <c r="F52" i="24"/>
  <c r="W31" i="25"/>
  <c r="G52" i="25"/>
  <c r="G3" i="25" s="1"/>
  <c r="K52" i="25"/>
  <c r="K3" i="25" s="1"/>
  <c r="O52" i="25"/>
  <c r="O3" i="25" s="1"/>
  <c r="S52" i="25"/>
  <c r="S3" i="25" s="1"/>
  <c r="K13" i="20"/>
  <c r="E82" i="20"/>
  <c r="E15" i="20"/>
  <c r="W14" i="25"/>
  <c r="W29" i="25"/>
  <c r="W40" i="25"/>
  <c r="W75" i="25"/>
  <c r="W79" i="25"/>
  <c r="W83" i="25"/>
  <c r="W96" i="25"/>
  <c r="V9" i="20"/>
  <c r="V12" i="20"/>
  <c r="F82" i="20"/>
  <c r="F81" i="20" s="1"/>
  <c r="F14" i="20"/>
  <c r="U82" i="20"/>
  <c r="U81" i="20" s="1"/>
  <c r="U15" i="20"/>
  <c r="U13" i="20" s="1"/>
  <c r="J13" i="22"/>
  <c r="J22" i="22"/>
  <c r="J25" i="22"/>
  <c r="V86" i="31"/>
  <c r="L85" i="31"/>
  <c r="V90" i="31"/>
  <c r="V91" i="31"/>
  <c r="W24" i="25"/>
  <c r="W26" i="25"/>
  <c r="W28" i="25"/>
  <c r="W30" i="25"/>
  <c r="W32" i="25"/>
  <c r="W42" i="25"/>
  <c r="W53" i="25"/>
  <c r="W72" i="25"/>
  <c r="W74" i="25"/>
  <c r="W77" i="25"/>
  <c r="W86" i="25"/>
  <c r="W93" i="25"/>
  <c r="W101" i="25"/>
  <c r="V6" i="20"/>
  <c r="V7" i="20"/>
  <c r="F15" i="20"/>
  <c r="Q82" i="20"/>
  <c r="Q81" i="20" s="1"/>
  <c r="Q15" i="20"/>
  <c r="Q13" i="20" s="1"/>
  <c r="F3" i="24"/>
  <c r="V29" i="20"/>
  <c r="J53" i="20"/>
  <c r="V72" i="20"/>
  <c r="V77" i="20"/>
  <c r="G85" i="20"/>
  <c r="K85" i="20"/>
  <c r="O85" i="20"/>
  <c r="S85" i="20"/>
  <c r="H89" i="20"/>
  <c r="H85" i="20" s="1"/>
  <c r="L89" i="20"/>
  <c r="L85" i="20" s="1"/>
  <c r="P89" i="20"/>
  <c r="P85" i="20" s="1"/>
  <c r="T89" i="20"/>
  <c r="T85" i="20" s="1"/>
  <c r="J5" i="22"/>
  <c r="J29" i="22"/>
  <c r="J45" i="22"/>
  <c r="H89" i="22"/>
  <c r="H85" i="22" s="1"/>
  <c r="J93" i="22"/>
  <c r="J101" i="22"/>
  <c r="H5" i="24"/>
  <c r="H4" i="24" s="1"/>
  <c r="M7" i="24"/>
  <c r="M19" i="24"/>
  <c r="M40" i="24"/>
  <c r="E53" i="24"/>
  <c r="M69" i="24"/>
  <c r="M74" i="24"/>
  <c r="E75" i="24"/>
  <c r="M75" i="24" s="1"/>
  <c r="M86" i="24"/>
  <c r="V32" i="20"/>
  <c r="V40" i="20"/>
  <c r="M53" i="20"/>
  <c r="V74" i="20"/>
  <c r="V83" i="20"/>
  <c r="V90" i="20"/>
  <c r="I89" i="20"/>
  <c r="I85" i="20" s="1"/>
  <c r="M89" i="20"/>
  <c r="M85" i="20" s="1"/>
  <c r="Q89" i="20"/>
  <c r="Q85" i="20" s="1"/>
  <c r="U89" i="20"/>
  <c r="U85" i="20" s="1"/>
  <c r="V93" i="20"/>
  <c r="E10" i="22"/>
  <c r="J14" i="22"/>
  <c r="J18" i="22"/>
  <c r="J21" i="22"/>
  <c r="J26" i="22"/>
  <c r="J30" i="22"/>
  <c r="J42" i="22"/>
  <c r="J76" i="22"/>
  <c r="F85" i="22"/>
  <c r="F52" i="22" s="1"/>
  <c r="F3" i="22" s="1"/>
  <c r="J90" i="22"/>
  <c r="I89" i="22"/>
  <c r="I85" i="22" s="1"/>
  <c r="M10" i="24"/>
  <c r="M11" i="24"/>
  <c r="M12" i="24"/>
  <c r="M13" i="24"/>
  <c r="M14" i="24"/>
  <c r="M15" i="24"/>
  <c r="M20" i="24"/>
  <c r="M21" i="24"/>
  <c r="M22" i="24"/>
  <c r="M23" i="24"/>
  <c r="M24" i="24"/>
  <c r="M25" i="24"/>
  <c r="M26" i="24"/>
  <c r="M32" i="24"/>
  <c r="I31" i="24"/>
  <c r="M42" i="24"/>
  <c r="M68" i="24"/>
  <c r="M80" i="24"/>
  <c r="H89" i="24"/>
  <c r="H85" i="24" s="1"/>
  <c r="H52" i="24" s="1"/>
  <c r="H3" i="24" s="1"/>
  <c r="L89" i="24"/>
  <c r="L85" i="24" s="1"/>
  <c r="L52" i="24" s="1"/>
  <c r="L3" i="24" s="1"/>
  <c r="M96" i="24"/>
  <c r="M101" i="24"/>
  <c r="I31" i="20"/>
  <c r="M31" i="20"/>
  <c r="Q31" i="20"/>
  <c r="V80" i="20"/>
  <c r="J27" i="22"/>
  <c r="J31" i="22"/>
  <c r="H52" i="22"/>
  <c r="H3" i="22" s="1"/>
  <c r="G85" i="22"/>
  <c r="G52" i="22" s="1"/>
  <c r="G3" i="22" s="1"/>
  <c r="M72" i="24"/>
  <c r="Q8" i="19"/>
  <c r="E4" i="19"/>
  <c r="J14" i="20"/>
  <c r="J13" i="20" s="1"/>
  <c r="N14" i="20"/>
  <c r="N13" i="20" s="1"/>
  <c r="V18" i="20"/>
  <c r="V42" i="20"/>
  <c r="V46" i="20"/>
  <c r="V63" i="20"/>
  <c r="V68" i="20"/>
  <c r="V86" i="20"/>
  <c r="J85" i="20"/>
  <c r="N85" i="20"/>
  <c r="R85" i="20"/>
  <c r="V91" i="20"/>
  <c r="V96" i="20"/>
  <c r="V101" i="20"/>
  <c r="J12" i="22"/>
  <c r="J23" i="22"/>
  <c r="J24" i="22"/>
  <c r="J28" i="22"/>
  <c r="J32" i="22"/>
  <c r="J40" i="22"/>
  <c r="J72" i="22"/>
  <c r="I52" i="22"/>
  <c r="I3" i="22" s="1"/>
  <c r="J77" i="22"/>
  <c r="J91" i="22"/>
  <c r="J96" i="22"/>
  <c r="M8" i="24"/>
  <c r="M18" i="24"/>
  <c r="M28" i="24"/>
  <c r="I4" i="24"/>
  <c r="M29" i="24"/>
  <c r="M30" i="24"/>
  <c r="M45" i="24"/>
  <c r="M79" i="24"/>
  <c r="M82" i="24"/>
  <c r="M83" i="24"/>
  <c r="M93" i="24"/>
  <c r="S65" i="26"/>
  <c r="S67" i="26"/>
  <c r="S68" i="26"/>
  <c r="I53" i="26"/>
  <c r="I52" i="26" s="1"/>
  <c r="M53" i="26"/>
  <c r="M52" i="26" s="1"/>
  <c r="M3" i="26" s="1"/>
  <c r="Q53" i="26"/>
  <c r="S70" i="26"/>
  <c r="S69" i="26"/>
  <c r="S54" i="26"/>
  <c r="S56" i="26"/>
  <c r="S58" i="26"/>
  <c r="S60" i="26"/>
  <c r="S62" i="26"/>
  <c r="S64" i="26"/>
  <c r="S66" i="26"/>
  <c r="Q52" i="26"/>
  <c r="Q3" i="26" s="1"/>
  <c r="E53" i="26"/>
  <c r="S55" i="26"/>
  <c r="S57" i="26"/>
  <c r="S59" i="26"/>
  <c r="S61" i="26"/>
  <c r="S63" i="26"/>
  <c r="K52" i="24"/>
  <c r="K3" i="24" s="1"/>
  <c r="I85" i="24"/>
  <c r="I52" i="24"/>
  <c r="I3" i="24" s="1"/>
  <c r="E27" i="24"/>
  <c r="E31" i="24"/>
  <c r="M31" i="24" s="1"/>
  <c r="E73" i="24"/>
  <c r="M73" i="24" s="1"/>
  <c r="E81" i="24"/>
  <c r="M81" i="24" s="1"/>
  <c r="E89" i="24"/>
  <c r="M89" i="24" s="1"/>
  <c r="G53" i="24"/>
  <c r="G52" i="24" s="1"/>
  <c r="G3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L22" i="20"/>
  <c r="N52" i="20"/>
  <c r="R52" i="20"/>
  <c r="E81" i="20"/>
  <c r="V53" i="20"/>
  <c r="J52" i="20"/>
  <c r="I52" i="20"/>
  <c r="Q52" i="20"/>
  <c r="U52" i="20"/>
  <c r="V10" i="20"/>
  <c r="V47" i="20"/>
  <c r="H52" i="20"/>
  <c r="P52" i="20"/>
  <c r="P3" i="20" s="1"/>
  <c r="T52" i="20"/>
  <c r="T3" i="20" s="1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V79" i="20" s="1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U22" i="20" s="1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N52" i="25"/>
  <c r="R52" i="25"/>
  <c r="V52" i="25"/>
  <c r="V3" i="25" s="1"/>
  <c r="T52" i="25"/>
  <c r="T3" i="25" s="1"/>
  <c r="H85" i="25"/>
  <c r="W85" i="25" s="1"/>
  <c r="L85" i="25"/>
  <c r="L52" i="25" s="1"/>
  <c r="L3" i="25" s="1"/>
  <c r="P85" i="25"/>
  <c r="P52" i="25" s="1"/>
  <c r="P3" i="25" s="1"/>
  <c r="W73" i="25"/>
  <c r="W89" i="25"/>
  <c r="F73" i="25"/>
  <c r="F81" i="25"/>
  <c r="W81" i="25" s="1"/>
  <c r="E31" i="31"/>
  <c r="V40" i="31"/>
  <c r="V5" i="31"/>
  <c r="I4" i="31"/>
  <c r="M4" i="31"/>
  <c r="R4" i="31"/>
  <c r="R3" i="31" s="1"/>
  <c r="V13" i="31"/>
  <c r="M52" i="31"/>
  <c r="V75" i="31"/>
  <c r="O52" i="31"/>
  <c r="O3" i="31" s="1"/>
  <c r="S52" i="31"/>
  <c r="H85" i="31"/>
  <c r="V89" i="31"/>
  <c r="V79" i="31"/>
  <c r="S3" i="31"/>
  <c r="H52" i="31"/>
  <c r="U52" i="31"/>
  <c r="U3" i="31" s="1"/>
  <c r="V80" i="31"/>
  <c r="E8" i="31"/>
  <c r="P4" i="31"/>
  <c r="P52" i="31"/>
  <c r="I52" i="31"/>
  <c r="F10" i="31"/>
  <c r="F8" i="31" s="1"/>
  <c r="G24" i="31"/>
  <c r="E25" i="31"/>
  <c r="G26" i="31"/>
  <c r="G25" i="31" s="1"/>
  <c r="E27" i="3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G22" i="31" s="1"/>
  <c r="L30" i="31"/>
  <c r="V30" i="31" s="1"/>
  <c r="G82" i="31"/>
  <c r="G81" i="31" s="1"/>
  <c r="G52" i="31" s="1"/>
  <c r="L24" i="31"/>
  <c r="V24" i="31" s="1"/>
  <c r="L26" i="31"/>
  <c r="L25" i="31" s="1"/>
  <c r="L5" i="21"/>
  <c r="L23" i="21"/>
  <c r="G52" i="21"/>
  <c r="L82" i="21"/>
  <c r="K3" i="21"/>
  <c r="L30" i="21"/>
  <c r="J52" i="21"/>
  <c r="J3" i="21" s="1"/>
  <c r="L81" i="21"/>
  <c r="L85" i="21"/>
  <c r="L8" i="21"/>
  <c r="E31" i="21"/>
  <c r="L46" i="21"/>
  <c r="H80" i="21"/>
  <c r="H79" i="21" s="1"/>
  <c r="L79" i="21" s="1"/>
  <c r="H82" i="21"/>
  <c r="H81" i="21" s="1"/>
  <c r="L6" i="21"/>
  <c r="L9" i="21"/>
  <c r="H21" i="21"/>
  <c r="H20" i="21" s="1"/>
  <c r="H23" i="21"/>
  <c r="H24" i="21"/>
  <c r="L24" i="21" s="1"/>
  <c r="H26" i="21"/>
  <c r="H25" i="21" s="1"/>
  <c r="L25" i="21" s="1"/>
  <c r="H28" i="21"/>
  <c r="H27" i="21" s="1"/>
  <c r="L27" i="21" s="1"/>
  <c r="H31" i="21"/>
  <c r="F52" i="21"/>
  <c r="F3" i="21" s="1"/>
  <c r="H72" i="21"/>
  <c r="H71" i="21" s="1"/>
  <c r="E81" i="26"/>
  <c r="S5" i="26"/>
  <c r="G85" i="26"/>
  <c r="K85" i="26"/>
  <c r="O85" i="26"/>
  <c r="S45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E73" i="26"/>
  <c r="E79" i="26"/>
  <c r="S79" i="26" s="1"/>
  <c r="L82" i="26"/>
  <c r="L81" i="26" s="1"/>
  <c r="L52" i="26" s="1"/>
  <c r="P82" i="26"/>
  <c r="P81" i="26" s="1"/>
  <c r="P52" i="26" s="1"/>
  <c r="E89" i="26"/>
  <c r="S89" i="26" s="1"/>
  <c r="K101" i="26"/>
  <c r="S101" i="26" s="1"/>
  <c r="F21" i="26"/>
  <c r="F20" i="26" s="1"/>
  <c r="J21" i="26"/>
  <c r="J20" i="26" s="1"/>
  <c r="L23" i="26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O82" i="26"/>
  <c r="O81" i="26" s="1"/>
  <c r="E21" i="26"/>
  <c r="I21" i="26"/>
  <c r="I20" i="26" s="1"/>
  <c r="G23" i="26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I30" i="26"/>
  <c r="X5" i="32"/>
  <c r="AC5" i="32" s="1"/>
  <c r="AD5" i="32" s="1"/>
  <c r="I4" i="32"/>
  <c r="I7" i="32" s="1"/>
  <c r="K5" i="32"/>
  <c r="P5" i="32" s="1"/>
  <c r="V6" i="32"/>
  <c r="V4" i="32"/>
  <c r="V7" i="32" s="1"/>
  <c r="T3" i="32"/>
  <c r="X3" i="32" s="1"/>
  <c r="AC3" i="32" s="1"/>
  <c r="I6" i="32"/>
  <c r="K3" i="32"/>
  <c r="P3" i="32" s="1"/>
  <c r="W6" i="32"/>
  <c r="G4" i="32"/>
  <c r="G7" i="32" s="1"/>
  <c r="T6" i="32"/>
  <c r="J4" i="32"/>
  <c r="J7" i="32" s="1"/>
  <c r="W4" i="32"/>
  <c r="W7" i="32" s="1"/>
  <c r="G6" i="32"/>
  <c r="S6" i="32"/>
  <c r="J6" i="32"/>
  <c r="L4" i="26" l="1"/>
  <c r="L3" i="26" s="1"/>
  <c r="H8" i="26"/>
  <c r="S8" i="26" s="1"/>
  <c r="S10" i="26"/>
  <c r="T3" i="31"/>
  <c r="V85" i="31"/>
  <c r="V25" i="31"/>
  <c r="N3" i="25"/>
  <c r="H3" i="20"/>
  <c r="J10" i="22"/>
  <c r="E8" i="22"/>
  <c r="V15" i="20"/>
  <c r="G4" i="21"/>
  <c r="G3" i="21" s="1"/>
  <c r="S12" i="26"/>
  <c r="L22" i="26"/>
  <c r="H52" i="21"/>
  <c r="G4" i="31"/>
  <c r="G3" i="31" s="1"/>
  <c r="V81" i="31"/>
  <c r="V26" i="31"/>
  <c r="J3" i="25"/>
  <c r="O4" i="20"/>
  <c r="O3" i="20" s="1"/>
  <c r="M5" i="24"/>
  <c r="M52" i="20"/>
  <c r="F13" i="20"/>
  <c r="I3" i="25"/>
  <c r="V11" i="31"/>
  <c r="L13" i="26"/>
  <c r="O52" i="26"/>
  <c r="E85" i="26"/>
  <c r="E52" i="26" s="1"/>
  <c r="S52" i="26" s="1"/>
  <c r="V27" i="31"/>
  <c r="F4" i="31"/>
  <c r="F3" i="31" s="1"/>
  <c r="F52" i="25"/>
  <c r="F3" i="25" s="1"/>
  <c r="K4" i="20"/>
  <c r="K3" i="20" s="1"/>
  <c r="U4" i="20"/>
  <c r="U3" i="20" s="1"/>
  <c r="F52" i="20"/>
  <c r="O13" i="20"/>
  <c r="U3" i="25"/>
  <c r="L14" i="21"/>
  <c r="H4" i="26"/>
  <c r="H3" i="26" s="1"/>
  <c r="L10" i="21"/>
  <c r="S30" i="26"/>
  <c r="G22" i="26"/>
  <c r="G4" i="26" s="1"/>
  <c r="G3" i="26" s="1"/>
  <c r="K52" i="26"/>
  <c r="G52" i="26"/>
  <c r="H22" i="21"/>
  <c r="L22" i="21" s="1"/>
  <c r="L80" i="21"/>
  <c r="P3" i="31"/>
  <c r="R3" i="25"/>
  <c r="G4" i="20"/>
  <c r="G3" i="20" s="1"/>
  <c r="E3" i="19"/>
  <c r="Q3" i="19" s="1"/>
  <c r="Q4" i="19"/>
  <c r="E13" i="20"/>
  <c r="V13" i="20" s="1"/>
  <c r="W12" i="25"/>
  <c r="V14" i="20"/>
  <c r="K4" i="31"/>
  <c r="K3" i="31" s="1"/>
  <c r="W10" i="25"/>
  <c r="E8" i="25"/>
  <c r="V53" i="31"/>
  <c r="S53" i="26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M4" i="20" s="1"/>
  <c r="M3" i="20" s="1"/>
  <c r="V81" i="20"/>
  <c r="V24" i="20"/>
  <c r="Q22" i="20"/>
  <c r="Q4" i="20" s="1"/>
  <c r="Q3" i="20" s="1"/>
  <c r="F22" i="20"/>
  <c r="F4" i="20" s="1"/>
  <c r="F3" i="20" s="1"/>
  <c r="V28" i="20"/>
  <c r="E27" i="20"/>
  <c r="V27" i="20" s="1"/>
  <c r="V71" i="20"/>
  <c r="E52" i="20"/>
  <c r="V52" i="20" s="1"/>
  <c r="V8" i="20"/>
  <c r="J22" i="20"/>
  <c r="J4" i="20" s="1"/>
  <c r="J3" i="20" s="1"/>
  <c r="I22" i="20"/>
  <c r="I4" i="20" s="1"/>
  <c r="I3" i="20" s="1"/>
  <c r="N22" i="20"/>
  <c r="N4" i="20"/>
  <c r="N3" i="20" s="1"/>
  <c r="V82" i="20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E3" i="21"/>
  <c r="L31" i="21"/>
  <c r="L26" i="21"/>
  <c r="L71" i="21"/>
  <c r="L28" i="21"/>
  <c r="L20" i="21"/>
  <c r="L21" i="21"/>
  <c r="L72" i="21"/>
  <c r="L52" i="21"/>
  <c r="S15" i="26"/>
  <c r="E13" i="26"/>
  <c r="S28" i="26"/>
  <c r="E27" i="26"/>
  <c r="S27" i="26" s="1"/>
  <c r="S73" i="26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AC7" i="32" s="1"/>
  <c r="X4" i="32"/>
  <c r="W8" i="25" l="1"/>
  <c r="E4" i="25"/>
  <c r="X7" i="32"/>
  <c r="K7" i="32"/>
  <c r="J8" i="22"/>
  <c r="E4" i="22"/>
  <c r="J4" i="22" s="1"/>
  <c r="H4" i="21"/>
  <c r="H3" i="21" s="1"/>
  <c r="L3" i="21" s="1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P4" i="32"/>
  <c r="AD4" i="32"/>
  <c r="W4" i="25" l="1"/>
  <c r="E3" i="25"/>
  <c r="W3" i="25" s="1"/>
  <c r="L4" i="21"/>
  <c r="E3" i="24"/>
  <c r="M3" i="24" s="1"/>
  <c r="J52" i="22"/>
  <c r="E3" i="22"/>
  <c r="J3" i="22" s="1"/>
  <c r="V4" i="20"/>
  <c r="E3" i="20"/>
  <c r="V3" i="20" s="1"/>
  <c r="E3" i="26"/>
  <c r="S3" i="26" s="1"/>
  <c r="S4" i="26"/>
  <c r="AD6" i="32"/>
  <c r="AD7" i="32" s="1"/>
  <c r="P6" i="32"/>
  <c r="P7" i="32" s="1"/>
  <c r="F111" i="30" l="1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G108" i="17" s="1"/>
  <c r="D93" i="17"/>
  <c r="G92" i="17"/>
  <c r="G91" i="17"/>
  <c r="G90" i="17"/>
  <c r="G89" i="17"/>
  <c r="G88" i="17"/>
  <c r="G87" i="17"/>
  <c r="G86" i="17"/>
  <c r="G93" i="17" s="1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34" i="17" l="1"/>
  <c r="D120" i="17"/>
  <c r="G8" i="17"/>
  <c r="G16" i="17"/>
  <c r="G52" i="17"/>
  <c r="G71" i="17"/>
  <c r="G119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G120" i="17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<sst xmlns="http://schemas.openxmlformats.org/spreadsheetml/2006/main" count="5098" uniqueCount="923">
  <si>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</si>
  <si>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</si>
  <si>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</si>
  <si>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</si>
  <si>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</si>
  <si>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</si>
  <si>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</si>
  <si>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</si>
  <si>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</si>
  <si>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</si>
  <si>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</si>
  <si>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</si>
  <si>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</si>
  <si>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</si>
  <si>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</si>
  <si>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</si>
  <si>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</si>
  <si>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</si>
  <si>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</si>
  <si>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</si>
  <si>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</si>
  <si>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</si>
  <si>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</si>
  <si>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</si>
  <si>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</si>
  <si>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</si>
  <si>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</si>
  <si>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</si>
  <si>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</si>
  <si>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</si>
  <si>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</si>
  <si>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</si>
  <si>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</si>
  <si>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</si>
  <si>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</si>
  <si>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</si>
  <si>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</si>
  <si>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</si>
  <si>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</si>
  <si>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</si>
  <si>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</si>
  <si>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</si>
  <si>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</si>
  <si>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</si>
  <si>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</si>
  <si>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</si>
  <si>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</si>
  <si>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</si>
  <si>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</si>
  <si>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</si>
  <si>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</si>
  <si>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</si>
  <si>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</si>
  <si>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</si>
  <si>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</si>
  <si>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</si>
  <si>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</si>
  <si>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</si>
  <si>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</si>
  <si>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</si>
  <si>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</si>
  <si>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</si>
  <si>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</si>
  <si>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</si>
  <si>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</si>
  <si>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</si>
  <si>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</si>
  <si>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</si>
  <si>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</si>
  <si>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</si>
  <si>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</si>
  <si>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</si>
  <si>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</si>
  <si>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</si>
  <si>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</si>
  <si>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</si>
  <si>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</si>
  <si>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</si>
  <si>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</si>
  <si>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</si>
  <si>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</si>
  <si>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</si>
  <si>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</si>
  <si>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</si>
  <si>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</si>
  <si>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</si>
  <si>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</si>
  <si>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</si>
  <si>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</si>
  <si>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</si>
  <si>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</si>
  <si>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</si>
  <si>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</si>
  <si>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</si>
  <si>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</si>
  <si>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</si>
  <si>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</si>
  <si>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</si>
  <si>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</si>
  <si>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</si>
  <si>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</si>
  <si>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</si>
  <si>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</si>
  <si>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</si>
  <si>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</si>
  <si>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</si>
  <si>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</si>
  <si>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</si>
  <si>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</si>
  <si>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</si>
  <si>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</si>
  <si>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</si>
  <si>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</si>
  <si>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</si>
  <si>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</si>
  <si>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</si>
  <si>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</si>
  <si>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</si>
  <si>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</si>
  <si>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</si>
  <si>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</si>
  <si>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</si>
  <si>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</si>
  <si>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</si>
  <si>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</si>
  <si>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</si>
  <si>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</si>
  <si>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</si>
  <si>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</si>
  <si>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单位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</si>
  <si>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</si>
  <si>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</si>
  <si>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</si>
  <si>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</si>
  <si>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</si>
  <si>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</si>
  <si>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</si>
  <si>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</si>
  <si>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</si>
  <si>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</si>
  <si>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</si>
  <si>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</si>
  <si>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</si>
  <si>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</si>
  <si>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</si>
  <si>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</si>
  <si>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</si>
  <si>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</si>
  <si>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</si>
  <si>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</si>
  <si>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</si>
  <si>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</si>
  <si>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</si>
  <si>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</si>
  <si>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</si>
  <si>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</si>
  <si>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</si>
  <si>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</si>
  <si>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</si>
  <si>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</si>
  <si>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</si>
  <si>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</si>
  <si>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</si>
  <si>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</si>
  <si>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</si>
  <si>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</si>
  <si>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</si>
  <si>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</si>
  <si>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</si>
  <si>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</si>
  <si>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</si>
  <si>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</si>
  <si>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</si>
  <si>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</si>
  <si>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</si>
  <si>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</si>
  <si>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</si>
  <si>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</si>
  <si>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</si>
  <si>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</si>
  <si>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</si>
  <si>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</si>
  <si>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</si>
  <si>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</si>
  <si>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</si>
  <si>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</si>
  <si>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</si>
  <si>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</si>
  <si>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</si>
  <si>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</si>
  <si>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</si>
  <si>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</si>
  <si>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</si>
  <si>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</si>
  <si>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</si>
  <si>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</si>
  <si>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</si>
  <si>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</si>
  <si>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</si>
  <si>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</si>
  <si>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</si>
  <si>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</si>
  <si>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</si>
  <si>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</si>
  <si>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</si>
  <si>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</si>
  <si>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</si>
  <si>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</si>
  <si>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</si>
  <si>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</si>
  <si>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</si>
  <si>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</si>
  <si>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</si>
  <si>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</si>
  <si>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</si>
  <si>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</si>
  <si>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</si>
  <si>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</si>
  <si>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</si>
  <si>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</si>
  <si>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</si>
  <si>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</si>
  <si>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</si>
  <si>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</si>
  <si>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</si>
  <si>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</si>
  <si>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</si>
  <si>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</si>
  <si>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</si>
  <si>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</si>
  <si>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</si>
  <si>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</si>
  <si>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</si>
  <si>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</si>
  <si>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</si>
  <si>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</si>
  <si>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</si>
  <si>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</si>
  <si>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</si>
  <si>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</si>
  <si>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</si>
  <si>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</si>
  <si>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</si>
  <si>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</si>
  <si>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</si>
  <si>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</si>
  <si>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</si>
  <si>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</si>
  <si>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</si>
  <si>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</si>
  <si>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</si>
  <si>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</si>
  <si>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</si>
  <si>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</si>
  <si>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</si>
  <si>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</si>
  <si>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</si>
  <si>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</si>
  <si>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</si>
  <si>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</si>
  <si>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</si>
  <si>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</si>
  <si>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</si>
  <si>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</si>
  <si>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</si>
  <si>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</si>
  <si>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</si>
  <si>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</si>
  <si>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</si>
  <si>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</si>
  <si>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</si>
  <si>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</si>
  <si>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</si>
  <si>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</si>
  <si>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</si>
  <si>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</si>
  <si>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</si>
  <si>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</si>
  <si>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</si>
  <si>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</si>
  <si>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</si>
  <si>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</si>
  <si>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</si>
  <si>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</si>
  <si>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</si>
  <si>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</si>
  <si>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</si>
  <si>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</si>
  <si>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</si>
  <si>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</si>
  <si>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</si>
  <si>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</si>
  <si>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</si>
  <si>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</si>
  <si>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</si>
  <si>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</si>
  <si>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</si>
  <si>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</si>
  <si>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</si>
  <si>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</si>
  <si>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</si>
  <si>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</si>
  <si>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</si>
  <si>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</si>
  <si>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</si>
  <si>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</si>
  <si>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</si>
  <si>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</si>
  <si>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</si>
  <si>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</si>
  <si>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</si>
  <si>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</si>
  <si>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</si>
  <si>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</si>
  <si>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</si>
  <si>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</si>
  <si>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</si>
  <si>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</si>
  <si>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</si>
  <si>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</si>
  <si>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</si>
  <si>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</si>
  <si>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</si>
  <si>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</si>
  <si>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</si>
  <si>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</si>
  <si>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</si>
  <si>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</si>
  <si>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</si>
  <si>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</si>
  <si>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</si>
  <si>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</si>
  <si>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</si>
  <si>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</si>
  <si>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</si>
  <si>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</si>
  <si>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</si>
  <si>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</si>
  <si>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</si>
  <si>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</si>
  <si>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</si>
  <si>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</si>
  <si>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</si>
  <si>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</si>
  <si>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</si>
  <si>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</si>
  <si>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</si>
  <si>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</si>
  <si>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</si>
  <si>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</si>
  <si>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</si>
  <si>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</si>
  <si>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</si>
  <si>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</si>
  <si>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</si>
  <si>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</si>
  <si>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</si>
  <si>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</si>
  <si>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</si>
  <si>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</si>
  <si>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</si>
  <si>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</si>
  <si>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</si>
  <si>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</si>
  <si>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</si>
  <si>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</si>
  <si>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</si>
  <si>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</si>
  <si>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</si>
  <si>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</si>
  <si>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</si>
  <si>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</si>
  <si>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</si>
  <si>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</si>
  <si>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</si>
  <si>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</si>
  <si>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</si>
  <si>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</si>
  <si>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</si>
  <si>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</si>
  <si>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</si>
  <si>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</si>
  <si>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</si>
  <si>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</si>
  <si>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</si>
  <si>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</si>
  <si>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</si>
  <si>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</si>
  <si>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</si>
  <si>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</si>
  <si>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</si>
  <si>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</si>
  <si>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</si>
  <si>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</si>
  <si>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</si>
  <si>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</si>
  <si>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</si>
  <si>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</si>
  <si>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</si>
  <si>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</si>
  <si>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</si>
  <si>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</si>
  <si>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</si>
  <si>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</si>
  <si>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</si>
  <si>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</si>
  <si>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</si>
  <si>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</si>
  <si>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</si>
  <si>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</si>
  <si>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</si>
  <si>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</si>
  <si>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</si>
  <si>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</si>
  <si>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</si>
  <si>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</si>
  <si>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</si>
  <si>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</si>
  <si>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</si>
  <si>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</si>
  <si>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</si>
  <si>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</si>
  <si>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</si>
  <si>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</si>
  <si>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</si>
  <si>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</si>
  <si>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</si>
  <si>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</si>
  <si>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</si>
  <si>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</si>
  <si>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</si>
  <si>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</si>
  <si>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</si>
  <si>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</si>
  <si>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</si>
  <si>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</si>
  <si>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</si>
  <si>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</si>
  <si>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</si>
  <si>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</si>
  <si>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</si>
  <si>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</si>
  <si>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</si>
  <si>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</si>
  <si>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</si>
  <si>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</si>
  <si>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</si>
  <si>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</si>
  <si>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</si>
  <si>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</si>
  <si>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</si>
  <si>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</si>
  <si>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</si>
  <si>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</si>
  <si>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</si>
  <si>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</si>
  <si>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</si>
  <si>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</si>
  <si>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</si>
  <si>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</si>
  <si>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</si>
  <si>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</si>
  <si>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</si>
  <si>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</si>
  <si>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</si>
  <si>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</si>
  <si>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</si>
  <si>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</si>
  <si>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</si>
  <si>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</si>
  <si>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</si>
  <si>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</si>
  <si>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</si>
  <si>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</si>
  <si>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</si>
  <si>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</si>
  <si>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</si>
  <si>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</si>
  <si>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</si>
  <si>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</si>
  <si>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</si>
  <si>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</si>
  <si>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</si>
  <si>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</si>
  <si>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</si>
  <si>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</si>
  <si>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</si>
  <si>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</si>
  <si>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</si>
  <si>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</si>
  <si>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</si>
  <si>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</si>
  <si>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</si>
  <si>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</si>
  <si>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</si>
  <si>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</si>
  <si>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</si>
  <si>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</si>
  <si>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</si>
  <si>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</si>
  <si>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</si>
  <si>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</si>
  <si>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</si>
  <si>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</si>
  <si>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</si>
  <si>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</si>
  <si>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</si>
  <si>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</si>
  <si>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</si>
  <si>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</si>
  <si>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</si>
  <si>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</si>
  <si>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</si>
  <si>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</si>
  <si>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</si>
  <si>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</si>
  <si>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</si>
  <si>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</si>
  <si>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</si>
  <si>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</si>
  <si>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</si>
  <si>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</si>
  <si>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</si>
  <si>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</si>
  <si>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</si>
  <si>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</si>
  <si>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</si>
  <si>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</si>
  <si>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</si>
  <si>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</si>
  <si>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</si>
  <si>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</si>
  <si>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</si>
  <si>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</si>
  <si>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</si>
  <si>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</si>
  <si>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</si>
  <si>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</si>
  <si>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</si>
  <si>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</si>
  <si>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</si>
  <si>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</si>
  <si>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</si>
  <si>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</si>
  <si>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</si>
  <si>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</si>
  <si>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</si>
  <si>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</si>
  <si>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</si>
  <si>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</si>
  <si>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</si>
  <si>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</si>
  <si>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</si>
  <si>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</si>
  <si>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</si>
  <si>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</si>
  <si>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</si>
  <si>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</si>
  <si>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</si>
  <si>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</si>
  <si>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</si>
  <si>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</si>
  <si>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</si>
  <si>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</si>
  <si>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</si>
  <si>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</si>
  <si>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</si>
  <si>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</si>
  <si>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</si>
  <si>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</si>
  <si>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</si>
  <si>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</si>
  <si>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</si>
  <si>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项目内容</t>
  </si>
  <si>
    <t>项目明细</t>
  </si>
  <si>
    <t>数量</t>
  </si>
  <si>
    <t>单价</t>
  </si>
  <si>
    <t>金额</t>
  </si>
  <si>
    <r>
      <rPr>
        <b/>
        <sz val="9"/>
        <rFont val="宋体"/>
        <family val="3"/>
        <charset val="134"/>
      </rPr>
      <t>序号</t>
    </r>
  </si>
  <si>
    <r>
      <rPr>
        <b/>
        <sz val="9"/>
        <color indexed="8"/>
        <rFont val="宋体"/>
        <family val="3"/>
        <charset val="134"/>
      </rPr>
      <t>单位名称</t>
    </r>
  </si>
  <si>
    <r>
      <rPr>
        <b/>
        <sz val="9"/>
        <color indexed="8"/>
        <rFont val="宋体"/>
        <family val="3"/>
        <charset val="134"/>
      </rPr>
      <t>项目内容</t>
    </r>
  </si>
  <si>
    <r>
      <rPr>
        <b/>
        <sz val="9"/>
        <color indexed="8"/>
        <rFont val="宋体"/>
        <family val="3"/>
        <charset val="134"/>
      </rPr>
      <t>项目明细</t>
    </r>
  </si>
  <si>
    <r>
      <rPr>
        <b/>
        <sz val="9"/>
        <color indexed="8"/>
        <rFont val="宋体"/>
        <family val="3"/>
        <charset val="134"/>
      </rPr>
      <t>规格型号</t>
    </r>
  </si>
  <si>
    <r>
      <rPr>
        <b/>
        <sz val="9"/>
        <color indexed="8"/>
        <rFont val="宋体"/>
        <family val="3"/>
        <charset val="134"/>
      </rPr>
      <t>单价</t>
    </r>
  </si>
  <si>
    <r>
      <rPr>
        <b/>
        <sz val="9"/>
        <color indexed="8"/>
        <rFont val="宋体"/>
        <family val="3"/>
        <charset val="134"/>
      </rPr>
      <t>数量</t>
    </r>
  </si>
  <si>
    <t>预算金额</t>
    <phoneticPr fontId="1" type="noConversion"/>
  </si>
  <si>
    <t>标准化考场视频巡查系统建设</t>
    <phoneticPr fontId="1" type="noConversion"/>
  </si>
  <si>
    <t>考试网络环境建设</t>
    <phoneticPr fontId="90" type="noConversion"/>
  </si>
  <si>
    <t>考试和评卷管理主要软件系统建设</t>
    <phoneticPr fontId="1" type="noConversion"/>
  </si>
  <si>
    <t>马桥万科</t>
    <phoneticPr fontId="2" type="noConversion"/>
  </si>
  <si>
    <t>马桥镇合计</t>
    <phoneticPr fontId="1" type="noConversion"/>
  </si>
  <si>
    <t>2021年闵行区马桥镇设备专项申报明细汇总表</t>
    <phoneticPr fontId="2" type="noConversion"/>
  </si>
  <si>
    <t>序号</t>
    <phoneticPr fontId="2" type="noConversion"/>
  </si>
  <si>
    <t>镇属</t>
    <phoneticPr fontId="2" type="noConversion"/>
  </si>
  <si>
    <t>学段</t>
    <phoneticPr fontId="2" type="noConversion"/>
  </si>
  <si>
    <t>学校名称</t>
    <phoneticPr fontId="2" type="noConversion"/>
  </si>
  <si>
    <t>规格型号或数量单位</t>
  </si>
  <si>
    <t>预下达教育费
附加经费承担</t>
    <phoneticPr fontId="1" type="noConversion"/>
  </si>
  <si>
    <t>本年统筹
经费承担</t>
    <phoneticPr fontId="1" type="noConversion"/>
  </si>
  <si>
    <t>备注</t>
    <phoneticPr fontId="2" type="noConversion"/>
  </si>
  <si>
    <t>马桥镇</t>
    <phoneticPr fontId="2" type="noConversion"/>
  </si>
  <si>
    <t>小学</t>
    <phoneticPr fontId="2" type="noConversion"/>
  </si>
  <si>
    <t>闵行区马桥实验小学</t>
    <phoneticPr fontId="2" type="noConversion"/>
  </si>
  <si>
    <t>设备购置与更新</t>
  </si>
  <si>
    <t>灯光改造设备</t>
    <phoneticPr fontId="2" type="noConversion"/>
  </si>
  <si>
    <t>中小学灯光改造设备</t>
    <phoneticPr fontId="2" type="noConversion"/>
  </si>
  <si>
    <t xml:space="preserve">    </t>
  </si>
  <si>
    <t>小计</t>
    <phoneticPr fontId="2" type="noConversion"/>
  </si>
  <si>
    <t>小学</t>
    <phoneticPr fontId="90" type="noConversion"/>
  </si>
  <si>
    <t>马桥文来外小</t>
  </si>
  <si>
    <t>初中</t>
    <phoneticPr fontId="2" type="noConversion"/>
  </si>
  <si>
    <t>闵行区马桥复旦万科实验中学</t>
    <phoneticPr fontId="2" type="noConversion"/>
  </si>
  <si>
    <t>理化实验室视频采集系统</t>
    <phoneticPr fontId="1" type="noConversion"/>
  </si>
  <si>
    <t>物理实验室视频采集系统</t>
  </si>
  <si>
    <t>局统一采购</t>
    <phoneticPr fontId="1" type="noConversion"/>
  </si>
  <si>
    <t>九年一贯制</t>
    <phoneticPr fontId="2" type="noConversion"/>
  </si>
  <si>
    <t>上海市马桥强恕学校</t>
    <phoneticPr fontId="2" type="noConversion"/>
  </si>
  <si>
    <t/>
  </si>
  <si>
    <t>幼儿园</t>
    <phoneticPr fontId="1" type="noConversion"/>
  </si>
  <si>
    <t>闵行区马桥中心幼儿园</t>
    <phoneticPr fontId="2" type="noConversion"/>
  </si>
  <si>
    <t>65寸交互式一体机</t>
    <phoneticPr fontId="2" type="noConversion"/>
  </si>
  <si>
    <t>上海市闵行区马桥元祥幼儿园</t>
    <phoneticPr fontId="2" type="noConversion"/>
  </si>
  <si>
    <t>厨房设备</t>
  </si>
  <si>
    <t>上海市闵行区马桥启英幼儿园</t>
    <phoneticPr fontId="2" type="noConversion"/>
  </si>
  <si>
    <t>多功厅音视频设备</t>
    <phoneticPr fontId="2" type="noConversion"/>
  </si>
  <si>
    <t>批</t>
    <phoneticPr fontId="2" type="noConversion"/>
  </si>
  <si>
    <t>幼儿专用活动室</t>
  </si>
  <si>
    <t>音乐活动室玩教具</t>
    <phoneticPr fontId="2" type="noConversion"/>
  </si>
  <si>
    <t>上海市闵行区马桥富杰幼儿园</t>
    <phoneticPr fontId="2" type="noConversion"/>
  </si>
  <si>
    <t>马桥镇</t>
  </si>
  <si>
    <t>民办随迁</t>
  </si>
  <si>
    <t>闵行区民办马桥小学</t>
    <phoneticPr fontId="1" type="noConversion"/>
  </si>
  <si>
    <t>初中</t>
    <phoneticPr fontId="1" type="noConversion"/>
  </si>
  <si>
    <t>马桥实验学校</t>
  </si>
  <si>
    <t>新开办学校</t>
    <phoneticPr fontId="1" type="noConversion"/>
  </si>
  <si>
    <t>马桥文来外国语小学分校</t>
    <phoneticPr fontId="2" type="noConversion"/>
  </si>
  <si>
    <t>合计</t>
    <phoneticPr fontId="2" type="noConversion"/>
  </si>
  <si>
    <t>（新开办初中4个班）马桥实验小学</t>
  </si>
  <si>
    <t>设备名称</t>
  </si>
  <si>
    <t>规格、尺寸</t>
  </si>
  <si>
    <t>参照单价</t>
  </si>
  <si>
    <t>4班</t>
  </si>
  <si>
    <t>一</t>
  </si>
  <si>
    <t>教室</t>
  </si>
  <si>
    <t>普通教室</t>
  </si>
  <si>
    <t>间</t>
  </si>
  <si>
    <t>a</t>
  </si>
  <si>
    <t>交互式多媒体设备</t>
  </si>
  <si>
    <t>套</t>
  </si>
  <si>
    <t>交互白板一体机含投影80寸</t>
  </si>
  <si>
    <t>含推拉式书写板、播出、控制、扩音、显示设备，并支持课堂互动</t>
  </si>
  <si>
    <t>b</t>
  </si>
  <si>
    <t xml:space="preserve">多媒体讲桌 </t>
  </si>
  <si>
    <t>张</t>
  </si>
  <si>
    <t>可放置多媒体设备</t>
  </si>
  <si>
    <t>可调整为教师办公桌椅</t>
  </si>
  <si>
    <t>c</t>
  </si>
  <si>
    <t>课桌椅</t>
  </si>
  <si>
    <t>600*400升降式45人/班</t>
  </si>
  <si>
    <t>d</t>
  </si>
  <si>
    <t>学习园地组合栏</t>
  </si>
  <si>
    <t>块</t>
  </si>
  <si>
    <t>4000*1200</t>
  </si>
  <si>
    <t>书写板、软木板、书写板与软木相拼皆可</t>
  </si>
  <si>
    <t>e</t>
  </si>
  <si>
    <t>学生存物柜</t>
  </si>
  <si>
    <t>6400*450*1100</t>
  </si>
  <si>
    <t>含清洁卫生柜</t>
  </si>
  <si>
    <t>小计</t>
  </si>
  <si>
    <t>科学实验室(含仪器准备室)</t>
  </si>
  <si>
    <t>演示台</t>
  </si>
  <si>
    <t>台面耐酸碱、阻燃，配电源插座、水槽及水嘴，可放置多媒体设备</t>
  </si>
  <si>
    <t>实验桌凳</t>
  </si>
  <si>
    <t>桌面耐酸碱、阻燃</t>
  </si>
  <si>
    <t>一桌四椅可组合</t>
  </si>
  <si>
    <t>陈列橱</t>
  </si>
  <si>
    <t>组</t>
  </si>
  <si>
    <t>7500*500*2600搁板位置可调节</t>
  </si>
  <si>
    <t>长度根据墙面实际尺寸确定</t>
  </si>
  <si>
    <t>仪器橱</t>
  </si>
  <si>
    <t>个</t>
  </si>
  <si>
    <t>1050*500*2100</t>
  </si>
  <si>
    <t>耐酸碱，搁板位置可调节</t>
  </si>
  <si>
    <t>f</t>
  </si>
  <si>
    <t>文件柜</t>
  </si>
  <si>
    <t>800*400*2100</t>
  </si>
  <si>
    <t>g</t>
  </si>
  <si>
    <t>药品橱</t>
  </si>
  <si>
    <t>顶</t>
  </si>
  <si>
    <t>药品室配</t>
  </si>
  <si>
    <t>h</t>
  </si>
  <si>
    <t>危险药品柜</t>
  </si>
  <si>
    <t>防腐，双锁</t>
  </si>
  <si>
    <t>i</t>
  </si>
  <si>
    <t>准备台</t>
  </si>
  <si>
    <t>3000*1200*800</t>
  </si>
  <si>
    <t>台面耐酸碱、耐高温、阻燃，配电源插座</t>
  </si>
  <si>
    <t>j</t>
  </si>
  <si>
    <t>办公桌椅</t>
  </si>
  <si>
    <t>k</t>
  </si>
  <si>
    <t>空调</t>
  </si>
  <si>
    <t>台</t>
  </si>
  <si>
    <t>3P</t>
  </si>
  <si>
    <t>功率可根据房间面积确定</t>
  </si>
  <si>
    <t>音乐教室（含乐器室）</t>
  </si>
  <si>
    <t>音响设备</t>
  </si>
  <si>
    <t>独立三分频、音场较宽、音质良好的音箱，12路调音台（带功放）、话筒等</t>
  </si>
  <si>
    <t xml:space="preserve">钢琴 </t>
  </si>
  <si>
    <t xml:space="preserve">立式，不低于 130cm，带琴凳、琴罩 </t>
  </si>
  <si>
    <t>1200*700*900</t>
  </si>
  <si>
    <t>学生椅（凳）</t>
  </si>
  <si>
    <t>只</t>
  </si>
  <si>
    <t>合唱台阶</t>
  </si>
  <si>
    <t>每阶高度差不小于200mm，每阶宽度不小于400mm</t>
  </si>
  <si>
    <t>乐器柜</t>
  </si>
  <si>
    <t>1200*600*2400</t>
  </si>
  <si>
    <t>搁板位置可调节</t>
  </si>
  <si>
    <t>形体教室（含更衣装备室）</t>
  </si>
  <si>
    <t>器材橱</t>
  </si>
  <si>
    <t xml:space="preserve">   </t>
  </si>
  <si>
    <t>更衣橱</t>
  </si>
  <si>
    <t>3000*400*2000</t>
  </si>
  <si>
    <t>美术教室（含教具室）</t>
  </si>
  <si>
    <t>配电源插座、水槽及水嘴，可放置多媒体设备</t>
  </si>
  <si>
    <t>写生桌椅</t>
  </si>
  <si>
    <t>活动展示板</t>
  </si>
  <si>
    <t>可折叠，一面适合磁性材料吸附，一面软木，带轮子</t>
  </si>
  <si>
    <t>美术工作台</t>
  </si>
  <si>
    <t>台面设置描图拷贝箱，两侧装电源插座</t>
  </si>
  <si>
    <t>美术器材橱</t>
  </si>
  <si>
    <t>1200*600*2400搁板位置可调节</t>
  </si>
  <si>
    <t>教具柜</t>
  </si>
  <si>
    <t>有多层、多门、多抽屉</t>
  </si>
  <si>
    <t>地理教室(历史教室)</t>
  </si>
  <si>
    <t>配电源插座，可放置多媒体设备</t>
  </si>
  <si>
    <t>学生桌椅</t>
  </si>
  <si>
    <t>制图桌</t>
  </si>
  <si>
    <t>有照明</t>
  </si>
  <si>
    <t>计算机教室（含资料室）</t>
  </si>
  <si>
    <t>结合英语听力教室</t>
  </si>
  <si>
    <t>计算机</t>
  </si>
  <si>
    <t>含耳麦</t>
  </si>
  <si>
    <t>教师控制台</t>
  </si>
  <si>
    <t>计算机桌椅</t>
  </si>
  <si>
    <t>座</t>
  </si>
  <si>
    <t>可组合</t>
  </si>
  <si>
    <t>工作台</t>
  </si>
  <si>
    <t>3000*800*800台面耐冲击，附防静电胶皮，配电源插座</t>
  </si>
  <si>
    <t>劳动技术教室（含教具室）</t>
  </si>
  <si>
    <t>3000*800*800桌面为后成型防火板贴面，其余三聚氰氨板制作</t>
  </si>
  <si>
    <t>仪器柜</t>
  </si>
  <si>
    <t>矮柜，上面抽屉下面橱门</t>
  </si>
  <si>
    <t>图书馆</t>
  </si>
  <si>
    <t>含藏书.办公.师.生阅览.阅读教室.电子阅览</t>
  </si>
  <si>
    <t>图书</t>
  </si>
  <si>
    <t>批</t>
  </si>
  <si>
    <t>40册*45人*班级数</t>
  </si>
  <si>
    <t>含有版权电子书</t>
  </si>
  <si>
    <t>四</t>
  </si>
  <si>
    <t>办公及生活用房</t>
  </si>
  <si>
    <t>教师办公室</t>
  </si>
  <si>
    <t xml:space="preserve"> </t>
  </si>
  <si>
    <t>每人一套</t>
  </si>
  <si>
    <t>办公橱</t>
  </si>
  <si>
    <t>具备衣柜功能和资料存放功能</t>
  </si>
  <si>
    <t xml:space="preserve">二人一顶  </t>
  </si>
  <si>
    <t>教师移动终端</t>
  </si>
  <si>
    <t>移动终端</t>
  </si>
  <si>
    <t>每人一台</t>
  </si>
  <si>
    <t xml:space="preserve">功率可根据房间面积确定 </t>
  </si>
  <si>
    <t>广播室</t>
  </si>
  <si>
    <t>校园公共（应急）广播</t>
  </si>
  <si>
    <t>六</t>
  </si>
  <si>
    <t>其它</t>
  </si>
  <si>
    <t>教学仪器配备</t>
  </si>
  <si>
    <t>基础配置</t>
  </si>
  <si>
    <t>科学教学仪器</t>
  </si>
  <si>
    <t>参照《上海市普通中小学校教学装备标准》配备</t>
  </si>
  <si>
    <t>音乐教学仪器</t>
  </si>
  <si>
    <t>美术教学仪器</t>
  </si>
  <si>
    <t>地理教学仪器</t>
  </si>
  <si>
    <t>劳技教学仪器</t>
  </si>
  <si>
    <t>总计</t>
  </si>
  <si>
    <t>马桥文来外小装备（新开办2班）3.11</t>
    <phoneticPr fontId="2" type="noConversion"/>
  </si>
  <si>
    <t>参照单价</t>
    <phoneticPr fontId="2" type="noConversion"/>
  </si>
  <si>
    <t>2班</t>
  </si>
  <si>
    <t>数量</t>
    <phoneticPr fontId="2" type="noConversion"/>
  </si>
  <si>
    <t>交互式智能一体机70寸</t>
  </si>
  <si>
    <t>可放置实物展台</t>
  </si>
  <si>
    <t>600*400升降式40人/班</t>
  </si>
  <si>
    <t>软木板</t>
  </si>
  <si>
    <t>二</t>
  </si>
  <si>
    <t>专用教室</t>
  </si>
  <si>
    <t>自然实验室(含仪器准备室)</t>
  </si>
  <si>
    <t>含推拉式五线谱绿板、播出、控制、扩音、显示设备，并支持课堂互动</t>
  </si>
  <si>
    <t>六面体凳</t>
  </si>
  <si>
    <t>适合小学低年级学生身高、坐姿</t>
  </si>
  <si>
    <t>音乐器材橱</t>
  </si>
  <si>
    <t>600*400，桌面材料需防火，桌面水平角度可调</t>
  </si>
  <si>
    <t>三</t>
  </si>
  <si>
    <t>打印机</t>
  </si>
  <si>
    <t>A4，宜带有网络功能</t>
  </si>
  <si>
    <t>行政办公室</t>
  </si>
  <si>
    <t>包括校长室、副校长室、行政办公室、文印室、体育器材室</t>
  </si>
  <si>
    <t>行政办公桌椅</t>
  </si>
  <si>
    <t>行政办公橱</t>
  </si>
  <si>
    <t>每人一顶</t>
  </si>
  <si>
    <t>沙发</t>
  </si>
  <si>
    <t>含茶几</t>
  </si>
  <si>
    <t>1800*800*800</t>
  </si>
  <si>
    <t>货架</t>
  </si>
  <si>
    <t>宜钢制</t>
  </si>
  <si>
    <t>一体式计算机</t>
  </si>
  <si>
    <t>l</t>
  </si>
  <si>
    <t>打印机（彩打）</t>
  </si>
  <si>
    <t>A3，宜带有网络功能</t>
  </si>
  <si>
    <t>彩打</t>
  </si>
  <si>
    <t>n</t>
  </si>
  <si>
    <t>复印机</t>
  </si>
  <si>
    <t>o</t>
  </si>
  <si>
    <t>一体化速印机</t>
  </si>
  <si>
    <t>含制版、印刷等功能</t>
  </si>
  <si>
    <t>q</t>
  </si>
  <si>
    <t>传真机</t>
  </si>
  <si>
    <t>u</t>
  </si>
  <si>
    <t>2P</t>
  </si>
  <si>
    <t>会议接待室</t>
  </si>
  <si>
    <t>会议桌</t>
  </si>
  <si>
    <t>会议椅</t>
  </si>
  <si>
    <t>把</t>
  </si>
  <si>
    <t>茶水柜</t>
  </si>
  <si>
    <t>1200*400*700</t>
  </si>
  <si>
    <t>会议室多媒体设备</t>
  </si>
  <si>
    <t>含扩音设备、显示设备</t>
  </si>
  <si>
    <t>根据会议室实际情况配置</t>
  </si>
  <si>
    <t>卫生保健室</t>
  </si>
  <si>
    <t>安装因病缺课系统等学校公共卫生管理软件</t>
  </si>
  <si>
    <t>打印机（A4）</t>
  </si>
  <si>
    <t>冰箱</t>
  </si>
  <si>
    <t>双门</t>
  </si>
  <si>
    <t>有制冰功能，存放冰敷袋及需冷藏药品等</t>
  </si>
  <si>
    <t>总务仓库</t>
  </si>
  <si>
    <t>其他</t>
    <phoneticPr fontId="2" type="noConversion"/>
  </si>
  <si>
    <t>小学体查.医疗器械.消毒器具</t>
  </si>
  <si>
    <t>B</t>
  </si>
  <si>
    <t>热成像筛查仪</t>
  </si>
  <si>
    <t>教工与学生食堂</t>
    <phoneticPr fontId="2" type="noConversion"/>
  </si>
  <si>
    <t>包括排烟系统、炉灶、水斗、餐具等</t>
  </si>
  <si>
    <t>根据实际分布图纸配置</t>
  </si>
  <si>
    <t>油水分离器</t>
  </si>
  <si>
    <t>符合现行行业标准《餐饮废水隔油器》（CJ/T 295）的要求</t>
  </si>
  <si>
    <t>油烟净化器</t>
  </si>
  <si>
    <t>符合《餐饮业油烟排放标准》(DB31/844)要求</t>
  </si>
  <si>
    <t>校园网络</t>
    <phoneticPr fontId="2" type="noConversion"/>
  </si>
  <si>
    <t>校园网络综合布线</t>
  </si>
  <si>
    <t>参照沪教委发〔2015〕139号文件要求配备</t>
  </si>
  <si>
    <t>校园网络设备</t>
  </si>
  <si>
    <t>含无线局域网系统、网络控制室设备、网络安全系统等</t>
  </si>
  <si>
    <t>教育城域网</t>
    <phoneticPr fontId="2" type="noConversion"/>
  </si>
  <si>
    <t>城域网接入</t>
    <phoneticPr fontId="2" type="noConversion"/>
  </si>
  <si>
    <t>2021年教育统筹经费第三次分配明细表</t>
    <phoneticPr fontId="1" type="noConversion"/>
  </si>
  <si>
    <t>马桥镇：</t>
    <phoneticPr fontId="2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</si>
  <si>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</si>
  <si>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</si>
  <si>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</si>
  <si>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核定金额</t>
    <phoneticPr fontId="1" type="noConversion"/>
  </si>
  <si>
    <t>实际下达乡镇（工业区）</t>
    <phoneticPr fontId="1" type="noConversion"/>
  </si>
  <si>
    <t>合计</t>
    <phoneticPr fontId="2" type="noConversion"/>
  </si>
  <si>
    <t>镇</t>
  </si>
  <si>
    <t>学校全称</t>
  </si>
  <si>
    <t>开办年份</t>
  </si>
  <si>
    <t>学校总务主任姓名/手机</t>
  </si>
  <si>
    <t>地址</t>
  </si>
  <si>
    <t>学校属性（幼儿园/小学/中学/九年一贯）</t>
  </si>
  <si>
    <t>维修类型</t>
  </si>
  <si>
    <t>2020年镇管学校校舍修缮专项投资计划尾款</t>
    <phoneticPr fontId="1" type="noConversion"/>
  </si>
  <si>
    <t>合同价（元）</t>
    <phoneticPr fontId="1" type="noConversion"/>
  </si>
  <si>
    <t>审定价（元）</t>
    <phoneticPr fontId="1" type="noConversion"/>
  </si>
  <si>
    <t>补2020年尾款（元）</t>
    <phoneticPr fontId="1" type="noConversion"/>
  </si>
  <si>
    <t>马桥</t>
    <phoneticPr fontId="2" type="noConversion"/>
  </si>
  <si>
    <t>马桥实验幼儿园</t>
    <phoneticPr fontId="2" type="noConversion"/>
  </si>
  <si>
    <t>孙文艳/15000967158</t>
    <phoneticPr fontId="2" type="noConversion"/>
  </si>
  <si>
    <t>银春路1800弄150号</t>
    <phoneticPr fontId="2" type="noConversion"/>
  </si>
  <si>
    <t>幼儿园</t>
    <phoneticPr fontId="2" type="noConversion"/>
  </si>
  <si>
    <t>局部修缮</t>
    <phoneticPr fontId="2" type="noConversion"/>
  </si>
  <si>
    <t>2021年镇管学校新增校舍修缮专项投资计划细化表</t>
  </si>
  <si>
    <t>镇属</t>
  </si>
  <si>
    <t>建筑物名称</t>
  </si>
  <si>
    <t>校舍维修内容</t>
  </si>
  <si>
    <t>工程量</t>
  </si>
  <si>
    <t>单价（元）</t>
  </si>
  <si>
    <t>合价（元）</t>
  </si>
  <si>
    <t>7.8折</t>
  </si>
  <si>
    <t>教学楼</t>
  </si>
  <si>
    <t>m²</t>
  </si>
  <si>
    <t>项</t>
  </si>
  <si>
    <t>建安费合计</t>
  </si>
  <si>
    <t>二类费用(按10%计）</t>
  </si>
  <si>
    <t>不可预见费(按5%计）</t>
  </si>
  <si>
    <t>室外</t>
  </si>
  <si>
    <t>马桥启英幼儿园</t>
  </si>
  <si>
    <t>富卓路320号</t>
  </si>
  <si>
    <t>幼儿园厕所局部修缮</t>
  </si>
  <si>
    <t>马桥文来外国语小学分校</t>
  </si>
  <si>
    <t>富杰路296号</t>
  </si>
  <si>
    <t>2#楼实验室改造</t>
  </si>
  <si>
    <t>2号楼3号楼</t>
  </si>
  <si>
    <r>
      <t>二类费用(按10</t>
    </r>
    <r>
      <rPr>
        <sz val="11"/>
        <color indexed="8"/>
        <rFont val="宋体"/>
        <family val="3"/>
        <charset val="134"/>
      </rPr>
      <t>%计）</t>
    </r>
  </si>
  <si>
    <t>银春路1750号</t>
  </si>
  <si>
    <t>门头、校园文化景观布置</t>
  </si>
  <si>
    <t>走廊铝格栅吊顶</t>
  </si>
  <si>
    <t>前排1至5楼学生教室</t>
  </si>
  <si>
    <t>前排1至5楼学生厕所</t>
  </si>
  <si>
    <t>前排1至5楼学生教室外走廊柱子书柜</t>
  </si>
  <si>
    <t>前排底楼大厅</t>
  </si>
  <si>
    <t>食堂地砖及下水沟格栅改建</t>
  </si>
  <si>
    <t>后排三、四、五楼走廊过道地砖</t>
  </si>
  <si>
    <t>总计</t>
    <phoneticPr fontId="1" type="noConversion"/>
  </si>
  <si>
    <t xml:space="preserve">2021年理化实验室项目信息化部分申报明细表（教育局统一采购）       
</t>
    <phoneticPr fontId="1" type="noConversion"/>
  </si>
  <si>
    <t>减：2020年预下达经费</t>
  </si>
  <si>
    <t>理化实验室信息化部分</t>
    <phoneticPr fontId="1" type="noConversion"/>
  </si>
  <si>
    <t>设备更新与购置</t>
    <phoneticPr fontId="1" type="noConversion"/>
  </si>
  <si>
    <t>校舍维修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</si>
</sst>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</numFmts>
  <fonts count="10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b/>
      <sz val="14"/>
      <color indexed="8"/>
      <name val="宋体"/>
      <family val="3"/>
      <charset val="134"/>
      <scheme val="minor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11"/>
      <color theme="1"/>
      <name val="仿宋"/>
      <family val="3"/>
      <charset val="134"/>
    </font>
    <font>
      <b/>
      <sz val="18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351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2" fillId="0" borderId="0">
      <alignment vertical="center"/>
    </xf>
    <xf numFmtId="182" fontId="82" fillId="0" borderId="0">
      <alignment vertical="center"/>
    </xf>
    <xf numFmtId="182" fontId="41" fillId="0" borderId="0" applyNumberFormat="0" applyFont="0" applyFill="0" applyBorder="0" applyAlignment="0" applyProtection="0"/>
    <xf numFmtId="182" fontId="82" fillId="0" borderId="0">
      <alignment vertical="center"/>
    </xf>
    <xf numFmtId="182" fontId="82" fillId="0" borderId="0">
      <alignment vertical="center"/>
    </xf>
    <xf numFmtId="182" fontId="82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79" fillId="0" borderId="0"/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3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>
      <alignment vertical="center"/>
    </xf>
    <xf numFmtId="182" fontId="41" fillId="0" borderId="0" applyNumberFormat="0" applyFont="0" applyFill="0" applyBorder="0" applyAlignment="0" applyProtection="0"/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41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08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80" fillId="0" borderId="0" xfId="0" applyNumberFormat="1" applyFont="1">
      <alignment vertical="center"/>
    </xf>
    <xf numFmtId="0" fontId="85" fillId="0" borderId="0" xfId="0" applyNumberFormat="1" applyFont="1" applyBorder="1" applyAlignment="1">
      <alignment horizontal="right" vertical="center"/>
    </xf>
    <xf numFmtId="0" fontId="84" fillId="0" borderId="1" xfId="0" applyNumberFormat="1" applyFont="1" applyBorder="1" applyAlignment="1">
      <alignment horizontal="center" vertical="center"/>
    </xf>
    <xf numFmtId="0" fontId="84" fillId="0" borderId="1" xfId="0" applyNumberFormat="1" applyFont="1" applyFill="1" applyBorder="1" applyAlignment="1">
      <alignment horizontal="center" vertical="center"/>
    </xf>
    <xf numFmtId="177" fontId="86" fillId="0" borderId="1" xfId="0" applyNumberFormat="1" applyFont="1" applyBorder="1">
      <alignment vertical="center"/>
    </xf>
    <xf numFmtId="177" fontId="84" fillId="0" borderId="1" xfId="0" applyNumberFormat="1" applyFont="1" applyBorder="1">
      <alignment vertical="center"/>
    </xf>
    <xf numFmtId="0" fontId="88" fillId="3" borderId="1" xfId="0" applyNumberFormat="1" applyFont="1" applyFill="1" applyBorder="1" applyAlignment="1">
      <alignment horizontal="center" vertical="center" wrapText="1"/>
    </xf>
    <xf numFmtId="0" fontId="89" fillId="3" borderId="1" xfId="0" applyNumberFormat="1" applyFont="1" applyFill="1" applyBorder="1" applyAlignment="1" applyProtection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2" fillId="4" borderId="1" xfId="4684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vertical="center" wrapText="1"/>
    </xf>
    <xf numFmtId="0" fontId="53" fillId="0" borderId="1" xfId="0" applyNumberFormat="1" applyFont="1" applyBorder="1" applyAlignment="1">
      <alignment vertical="center"/>
    </xf>
    <xf numFmtId="0" fontId="81" fillId="4" borderId="1" xfId="4430" applyNumberFormat="1" applyFont="1" applyFill="1" applyBorder="1" applyAlignment="1">
      <alignment horizontal="center" vertical="center" wrapText="1"/>
    </xf>
    <xf numFmtId="0" fontId="81" fillId="4" borderId="1" xfId="4430" applyNumberFormat="1" applyFont="1" applyFill="1" applyBorder="1" applyAlignment="1">
      <alignment vertical="center"/>
    </xf>
    <xf numFmtId="0" fontId="83" fillId="0" borderId="0" xfId="0" applyNumberFormat="1" applyFont="1">
      <alignment vertical="center"/>
    </xf>
    <xf numFmtId="0" fontId="35" fillId="3" borderId="1" xfId="0" applyNumberFormat="1" applyFont="1" applyFill="1" applyBorder="1" applyAlignment="1">
      <alignment horizontal="center" vertical="center" wrapText="1"/>
    </xf>
    <xf numFmtId="0" fontId="83" fillId="3" borderId="1" xfId="0" applyNumberFormat="1" applyFont="1" applyFill="1" applyBorder="1" applyAlignment="1">
      <alignment horizontal="center" vertical="center"/>
    </xf>
    <xf numFmtId="0" fontId="83" fillId="3" borderId="1" xfId="0" applyNumberFormat="1" applyFont="1" applyFill="1" applyBorder="1">
      <alignment vertical="center"/>
    </xf>
    <xf numFmtId="0" fontId="35" fillId="3" borderId="1" xfId="4684" applyNumberFormat="1" applyFont="1" applyFill="1" applyBorder="1" applyAlignment="1">
      <alignment horizontal="center" vertical="center" wrapText="1"/>
    </xf>
    <xf numFmtId="0" fontId="80" fillId="4" borderId="0" xfId="0" applyNumberFormat="1" applyFont="1" applyFill="1">
      <alignment vertical="center"/>
    </xf>
    <xf numFmtId="0" fontId="30" fillId="4" borderId="0" xfId="0" applyNumberFormat="1" applyFont="1" applyFill="1">
      <alignment vertical="center"/>
    </xf>
    <xf numFmtId="0" fontId="92" fillId="4" borderId="1" xfId="4430" applyNumberFormat="1" applyFont="1" applyFill="1" applyBorder="1" applyAlignment="1">
      <alignment horizontal="center" vertical="center" wrapText="1"/>
    </xf>
    <xf numFmtId="0" fontId="92" fillId="0" borderId="1" xfId="4430" applyNumberFormat="1" applyFont="1" applyFill="1" applyBorder="1" applyAlignment="1">
      <alignment horizontal="center" vertical="center" wrapText="1"/>
    </xf>
    <xf numFmtId="0" fontId="92" fillId="4" borderId="1" xfId="4430" applyNumberFormat="1" applyFont="1" applyFill="1" applyBorder="1" applyAlignment="1">
      <alignment horizontal="center" vertical="center" wrapText="1" shrinkToFit="1"/>
    </xf>
    <xf numFmtId="0" fontId="92" fillId="4" borderId="1" xfId="4430" applyNumberFormat="1" applyFont="1" applyFill="1" applyBorder="1" applyAlignment="1">
      <alignment horizontal="center" vertical="center" shrinkToFit="1"/>
    </xf>
    <xf numFmtId="0" fontId="92" fillId="0" borderId="1" xfId="0" applyNumberFormat="1" applyFont="1" applyFill="1" applyBorder="1" applyAlignment="1">
      <alignment horizontal="center" vertical="center" wrapText="1"/>
    </xf>
    <xf numFmtId="0" fontId="92" fillId="4" borderId="32" xfId="4430" applyNumberFormat="1" applyFont="1" applyFill="1" applyBorder="1" applyAlignment="1">
      <alignment horizontal="center" vertical="center" shrinkToFit="1"/>
    </xf>
    <xf numFmtId="0" fontId="93" fillId="4" borderId="33" xfId="4430" applyNumberFormat="1" applyFont="1" applyFill="1" applyBorder="1" applyAlignment="1">
      <alignment horizontal="center" vertical="center" wrapText="1"/>
    </xf>
    <xf numFmtId="0" fontId="93" fillId="4" borderId="33" xfId="4430" applyNumberFormat="1" applyFont="1" applyFill="1" applyBorder="1" applyAlignment="1">
      <alignment horizontal="left" vertical="center" wrapText="1"/>
    </xf>
    <xf numFmtId="0" fontId="93" fillId="4" borderId="34" xfId="4430" applyNumberFormat="1" applyFont="1" applyFill="1" applyBorder="1" applyAlignment="1">
      <alignment horizontal="left" vertical="center"/>
    </xf>
    <xf numFmtId="0" fontId="93" fillId="4" borderId="1" xfId="0" applyNumberFormat="1" applyFont="1" applyFill="1" applyBorder="1" applyAlignment="1">
      <alignment horizontal="left" vertical="center" wrapText="1"/>
    </xf>
    <xf numFmtId="0" fontId="93" fillId="4" borderId="1" xfId="4430" applyNumberFormat="1" applyFont="1" applyFill="1" applyBorder="1" applyAlignment="1">
      <alignment horizontal="left" vertical="center" wrapText="1"/>
    </xf>
    <xf numFmtId="0" fontId="93" fillId="4" borderId="1" xfId="4430" applyNumberFormat="1" applyFont="1" applyFill="1" applyBorder="1" applyAlignment="1">
      <alignment horizontal="right" vertical="center" wrapText="1"/>
    </xf>
    <xf numFmtId="0" fontId="93" fillId="4" borderId="1" xfId="4430" applyNumberFormat="1" applyFont="1" applyFill="1" applyBorder="1" applyAlignment="1">
      <alignment horizontal="center" vertical="center" shrinkToFit="1"/>
    </xf>
    <xf numFmtId="0" fontId="93" fillId="4" borderId="1" xfId="4430" applyNumberFormat="1" applyFont="1" applyFill="1" applyBorder="1" applyAlignment="1">
      <alignment horizontal="right" vertical="center" shrinkToFit="1"/>
    </xf>
    <xf numFmtId="0" fontId="93" fillId="4" borderId="1" xfId="0" applyNumberFormat="1" applyFont="1" applyFill="1" applyBorder="1">
      <alignment vertical="center"/>
    </xf>
    <xf numFmtId="0" fontId="93" fillId="4" borderId="32" xfId="0" applyNumberFormat="1" applyFont="1" applyFill="1" applyBorder="1" applyAlignment="1">
      <alignment vertical="center" wrapText="1"/>
    </xf>
    <xf numFmtId="0" fontId="93" fillId="4" borderId="0" xfId="0" applyNumberFormat="1" applyFont="1" applyFill="1">
      <alignment vertical="center"/>
    </xf>
    <xf numFmtId="0" fontId="93" fillId="4" borderId="34" xfId="4430" applyNumberFormat="1" applyFont="1" applyFill="1" applyBorder="1" applyAlignment="1">
      <alignment horizontal="center" vertical="center" wrapText="1"/>
    </xf>
    <xf numFmtId="0" fontId="92" fillId="4" borderId="34" xfId="4430" applyNumberFormat="1" applyFont="1" applyFill="1" applyBorder="1" applyAlignment="1">
      <alignment horizontal="center" vertical="center" wrapText="1"/>
    </xf>
    <xf numFmtId="0" fontId="93" fillId="4" borderId="34" xfId="4430" applyNumberFormat="1" applyFont="1" applyFill="1" applyBorder="1" applyAlignment="1">
      <alignment horizontal="left" vertical="center" wrapText="1"/>
    </xf>
    <xf numFmtId="0" fontId="93" fillId="4" borderId="34" xfId="4430" applyNumberFormat="1" applyFont="1" applyFill="1" applyBorder="1" applyAlignment="1">
      <alignment horizontal="right" vertical="center" wrapText="1"/>
    </xf>
    <xf numFmtId="0" fontId="92" fillId="4" borderId="34" xfId="4430" applyNumberFormat="1" applyFont="1" applyFill="1" applyBorder="1" applyAlignment="1">
      <alignment horizontal="right" vertical="center" wrapText="1"/>
    </xf>
    <xf numFmtId="0" fontId="92" fillId="4" borderId="1" xfId="4430" applyNumberFormat="1" applyFont="1" applyFill="1" applyBorder="1" applyAlignment="1">
      <alignment horizontal="right" vertical="center" wrapText="1"/>
    </xf>
    <xf numFmtId="0" fontId="92" fillId="4" borderId="35" xfId="4430" applyNumberFormat="1" applyFont="1" applyFill="1" applyBorder="1" applyAlignment="1">
      <alignment vertical="center" wrapText="1"/>
    </xf>
    <xf numFmtId="0" fontId="93" fillId="4" borderId="28" xfId="4430" applyNumberFormat="1" applyFont="1" applyFill="1" applyBorder="1" applyAlignment="1">
      <alignment horizontal="center" vertical="center" wrapText="1"/>
    </xf>
    <xf numFmtId="0" fontId="93" fillId="4" borderId="30" xfId="0" applyNumberFormat="1" applyFont="1" applyFill="1" applyBorder="1" applyAlignment="1">
      <alignment horizontal="center" vertical="center" wrapText="1"/>
    </xf>
    <xf numFmtId="0" fontId="93" fillId="4" borderId="30" xfId="0" applyNumberFormat="1" applyFont="1" applyFill="1" applyBorder="1" applyAlignment="1">
      <alignment horizontal="left" vertical="center" wrapText="1"/>
    </xf>
    <xf numFmtId="0" fontId="93" fillId="4" borderId="28" xfId="4430" applyNumberFormat="1" applyFont="1" applyFill="1" applyBorder="1" applyAlignment="1">
      <alignment horizontal="left" vertical="center"/>
    </xf>
    <xf numFmtId="0" fontId="93" fillId="4" borderId="30" xfId="4430" applyNumberFormat="1" applyFont="1" applyFill="1" applyBorder="1" applyAlignment="1">
      <alignment horizontal="left" vertical="center" wrapText="1"/>
    </xf>
    <xf numFmtId="0" fontId="93" fillId="4" borderId="30" xfId="4430" applyNumberFormat="1" applyFont="1" applyFill="1" applyBorder="1" applyAlignment="1">
      <alignment horizontal="right" vertical="center" wrapText="1"/>
    </xf>
    <xf numFmtId="0" fontId="93" fillId="4" borderId="30" xfId="4430" applyNumberFormat="1" applyFont="1" applyFill="1" applyBorder="1" applyAlignment="1">
      <alignment horizontal="right" vertical="center" shrinkToFit="1"/>
    </xf>
    <xf numFmtId="0" fontId="93" fillId="4" borderId="30" xfId="0" applyNumberFormat="1" applyFont="1" applyFill="1" applyBorder="1">
      <alignment vertical="center"/>
    </xf>
    <xf numFmtId="0" fontId="93" fillId="4" borderId="36" xfId="0" applyNumberFormat="1" applyFont="1" applyFill="1" applyBorder="1" applyAlignment="1">
      <alignment vertical="center" wrapText="1"/>
    </xf>
    <xf numFmtId="0" fontId="92" fillId="4" borderId="28" xfId="4430" applyNumberFormat="1" applyFont="1" applyFill="1" applyBorder="1" applyAlignment="1">
      <alignment horizontal="center" vertical="center" wrapText="1"/>
    </xf>
    <xf numFmtId="0" fontId="93" fillId="4" borderId="28" xfId="4430" applyNumberFormat="1" applyFont="1" applyFill="1" applyBorder="1" applyAlignment="1">
      <alignment horizontal="left" vertical="center" wrapText="1"/>
    </xf>
    <xf numFmtId="0" fontId="93" fillId="4" borderId="28" xfId="4430" applyNumberFormat="1" applyFont="1" applyFill="1" applyBorder="1" applyAlignment="1">
      <alignment horizontal="right" vertical="center" wrapText="1"/>
    </xf>
    <xf numFmtId="0" fontId="92" fillId="4" borderId="28" xfId="4430" applyNumberFormat="1" applyFont="1" applyFill="1" applyBorder="1" applyAlignment="1">
      <alignment horizontal="right" vertical="center" wrapText="1"/>
    </xf>
    <xf numFmtId="0" fontId="92" fillId="4" borderId="30" xfId="4430" applyNumberFormat="1" applyFont="1" applyFill="1" applyBorder="1" applyAlignment="1">
      <alignment horizontal="right" vertical="center" wrapText="1"/>
    </xf>
    <xf numFmtId="0" fontId="93" fillId="4" borderId="30" xfId="4400" applyNumberFormat="1" applyFont="1" applyFill="1" applyBorder="1" applyAlignment="1">
      <alignment vertical="center"/>
    </xf>
    <xf numFmtId="0" fontId="93" fillId="4" borderId="0" xfId="4400" applyNumberFormat="1" applyFont="1" applyFill="1" applyAlignment="1">
      <alignment vertical="center"/>
    </xf>
    <xf numFmtId="0" fontId="93" fillId="4" borderId="30" xfId="4430" applyNumberFormat="1" applyFont="1" applyFill="1" applyBorder="1" applyAlignment="1">
      <alignment horizontal="center" vertical="center"/>
    </xf>
    <xf numFmtId="0" fontId="93" fillId="4" borderId="36" xfId="4430" applyNumberFormat="1" applyFont="1" applyFill="1" applyBorder="1" applyAlignment="1">
      <alignment horizontal="center" vertical="center"/>
    </xf>
    <xf numFmtId="0" fontId="93" fillId="4" borderId="37" xfId="4430" applyNumberFormat="1" applyFont="1" applyFill="1" applyBorder="1" applyAlignment="1">
      <alignment horizontal="left" vertical="center"/>
    </xf>
    <xf numFmtId="0" fontId="93" fillId="4" borderId="28" xfId="4430" applyNumberFormat="1" applyFont="1" applyFill="1" applyBorder="1" applyAlignment="1">
      <alignment horizontal="right" vertical="center"/>
    </xf>
    <xf numFmtId="0" fontId="93" fillId="4" borderId="28" xfId="4430" applyNumberFormat="1" applyFont="1" applyFill="1" applyBorder="1" applyAlignment="1">
      <alignment horizontal="center" vertical="center"/>
    </xf>
    <xf numFmtId="0" fontId="93" fillId="4" borderId="35" xfId="4430" applyNumberFormat="1" applyFont="1" applyFill="1" applyBorder="1" applyAlignment="1">
      <alignment vertical="center"/>
    </xf>
    <xf numFmtId="0" fontId="92" fillId="4" borderId="30" xfId="4430" applyNumberFormat="1" applyFont="1" applyFill="1" applyBorder="1" applyAlignment="1">
      <alignment horizontal="center" vertical="center"/>
    </xf>
    <xf numFmtId="0" fontId="92" fillId="4" borderId="36" xfId="4430" applyNumberFormat="1" applyFont="1" applyFill="1" applyBorder="1" applyAlignment="1">
      <alignment horizontal="center" vertical="center"/>
    </xf>
    <xf numFmtId="0" fontId="92" fillId="4" borderId="28" xfId="4430" applyNumberFormat="1" applyFont="1" applyFill="1" applyBorder="1" applyAlignment="1">
      <alignment horizontal="left" vertical="center"/>
    </xf>
    <xf numFmtId="0" fontId="92" fillId="4" borderId="28" xfId="4430" applyNumberFormat="1" applyFont="1" applyFill="1" applyBorder="1" applyAlignment="1">
      <alignment horizontal="left" vertical="center" wrapText="1"/>
    </xf>
    <xf numFmtId="0" fontId="92" fillId="4" borderId="28" xfId="4430" applyNumberFormat="1" applyFont="1" applyFill="1" applyBorder="1" applyAlignment="1">
      <alignment horizontal="right" vertical="center"/>
    </xf>
    <xf numFmtId="0" fontId="92" fillId="4" borderId="28" xfId="4430" applyNumberFormat="1" applyFont="1" applyFill="1" applyBorder="1" applyAlignment="1">
      <alignment horizontal="center" vertical="center"/>
    </xf>
    <xf numFmtId="0" fontId="92" fillId="4" borderId="30" xfId="4430" applyNumberFormat="1" applyFont="1" applyFill="1" applyBorder="1" applyAlignment="1">
      <alignment horizontal="right" vertical="center"/>
    </xf>
    <xf numFmtId="0" fontId="92" fillId="4" borderId="35" xfId="4430" applyNumberFormat="1" applyFont="1" applyFill="1" applyBorder="1" applyAlignment="1">
      <alignment vertical="center"/>
    </xf>
    <xf numFmtId="0" fontId="93" fillId="4" borderId="27" xfId="4430" applyNumberFormat="1" applyFont="1" applyFill="1" applyBorder="1" applyAlignment="1">
      <alignment horizontal="right" vertical="center"/>
    </xf>
    <xf numFmtId="0" fontId="93" fillId="4" borderId="30" xfId="4430" applyNumberFormat="1" applyFont="1" applyFill="1" applyBorder="1" applyAlignment="1">
      <alignment horizontal="left" vertical="center"/>
    </xf>
    <xf numFmtId="0" fontId="93" fillId="4" borderId="27" xfId="4430" applyNumberFormat="1" applyFont="1" applyFill="1" applyBorder="1" applyAlignment="1">
      <alignment horizontal="left" vertical="center"/>
    </xf>
    <xf numFmtId="0" fontId="93" fillId="4" borderId="27" xfId="4430" applyNumberFormat="1" applyFont="1" applyFill="1" applyBorder="1" applyAlignment="1">
      <alignment horizontal="center" vertical="center"/>
    </xf>
    <xf numFmtId="0" fontId="93" fillId="4" borderId="38" xfId="4430" applyNumberFormat="1" applyFont="1" applyFill="1" applyBorder="1" applyAlignment="1">
      <alignment vertical="center"/>
    </xf>
    <xf numFmtId="0" fontId="92" fillId="4" borderId="39" xfId="4430" applyNumberFormat="1" applyFont="1" applyFill="1" applyBorder="1" applyAlignment="1">
      <alignment horizontal="center" vertical="center"/>
    </xf>
    <xf numFmtId="0" fontId="93" fillId="4" borderId="39" xfId="4430" applyNumberFormat="1" applyFont="1" applyFill="1" applyBorder="1" applyAlignment="1">
      <alignment horizontal="center" vertical="center"/>
    </xf>
    <xf numFmtId="0" fontId="92" fillId="4" borderId="39" xfId="4430" applyNumberFormat="1" applyFont="1" applyFill="1" applyBorder="1" applyAlignment="1">
      <alignment horizontal="center" vertical="center" wrapText="1"/>
    </xf>
    <xf numFmtId="0" fontId="92" fillId="4" borderId="40" xfId="4430" applyNumberFormat="1" applyFont="1" applyFill="1" applyBorder="1" applyAlignment="1">
      <alignment horizontal="left" vertical="center"/>
    </xf>
    <xf numFmtId="0" fontId="92" fillId="4" borderId="41" xfId="4430" applyNumberFormat="1" applyFont="1" applyFill="1" applyBorder="1" applyAlignment="1">
      <alignment horizontal="left" vertical="center"/>
    </xf>
    <xf numFmtId="0" fontId="92" fillId="4" borderId="41" xfId="4430" applyNumberFormat="1" applyFont="1" applyFill="1" applyBorder="1" applyAlignment="1">
      <alignment horizontal="left" vertical="center" wrapText="1"/>
    </xf>
    <xf numFmtId="0" fontId="92" fillId="4" borderId="41" xfId="4430" applyNumberFormat="1" applyFont="1" applyFill="1" applyBorder="1" applyAlignment="1">
      <alignment horizontal="right" vertical="center"/>
    </xf>
    <xf numFmtId="0" fontId="92" fillId="4" borderId="41" xfId="4430" applyNumberFormat="1" applyFont="1" applyFill="1" applyBorder="1" applyAlignment="1">
      <alignment horizontal="center" vertical="center"/>
    </xf>
    <xf numFmtId="0" fontId="92" fillId="4" borderId="1" xfId="4430" applyNumberFormat="1" applyFont="1" applyFill="1" applyBorder="1" applyAlignment="1">
      <alignment horizontal="right" vertical="center"/>
    </xf>
    <xf numFmtId="0" fontId="92" fillId="4" borderId="38" xfId="4430" applyNumberFormat="1" applyFont="1" applyFill="1" applyBorder="1" applyAlignment="1">
      <alignment vertical="center"/>
    </xf>
    <xf numFmtId="0" fontId="93" fillId="4" borderId="1" xfId="4430" applyNumberFormat="1" applyFont="1" applyFill="1" applyBorder="1" applyAlignment="1">
      <alignment horizontal="center" vertical="center"/>
    </xf>
    <xf numFmtId="0" fontId="93" fillId="4" borderId="1" xfId="4430" applyNumberFormat="1" applyFont="1" applyFill="1" applyBorder="1" applyAlignment="1">
      <alignment horizontal="left" vertical="center"/>
    </xf>
    <xf numFmtId="0" fontId="93" fillId="4" borderId="30" xfId="4430" applyNumberFormat="1" applyFont="1" applyFill="1" applyBorder="1" applyAlignment="1">
      <alignment horizontal="right" vertical="center"/>
    </xf>
    <xf numFmtId="0" fontId="93" fillId="4" borderId="36" xfId="4430" applyNumberFormat="1" applyFont="1" applyFill="1" applyBorder="1" applyAlignment="1">
      <alignment vertical="center"/>
    </xf>
    <xf numFmtId="0" fontId="92" fillId="4" borderId="36" xfId="4430" applyNumberFormat="1" applyFont="1" applyFill="1" applyBorder="1" applyAlignment="1">
      <alignment vertical="center"/>
    </xf>
    <xf numFmtId="0" fontId="92" fillId="4" borderId="5" xfId="4430" applyNumberFormat="1" applyFont="1" applyFill="1" applyBorder="1" applyAlignment="1">
      <alignment horizontal="center" vertical="center"/>
    </xf>
    <xf numFmtId="0" fontId="93" fillId="4" borderId="5" xfId="4430" applyNumberFormat="1" applyFont="1" applyFill="1" applyBorder="1" applyAlignment="1">
      <alignment horizontal="center" vertical="center"/>
    </xf>
    <xf numFmtId="0" fontId="92" fillId="4" borderId="5" xfId="4430" applyNumberFormat="1" applyFont="1" applyFill="1" applyBorder="1" applyAlignment="1">
      <alignment horizontal="center" vertical="center" wrapText="1"/>
    </xf>
    <xf numFmtId="0" fontId="92" fillId="4" borderId="42" xfId="4430" applyNumberFormat="1" applyFont="1" applyFill="1" applyBorder="1" applyAlignment="1">
      <alignment horizontal="left" vertical="center"/>
    </xf>
    <xf numFmtId="0" fontId="92" fillId="4" borderId="43" xfId="4430" applyNumberFormat="1" applyFont="1" applyFill="1" applyBorder="1" applyAlignment="1">
      <alignment horizontal="left" vertical="center"/>
    </xf>
    <xf numFmtId="0" fontId="92" fillId="4" borderId="43" xfId="4430" applyNumberFormat="1" applyFont="1" applyFill="1" applyBorder="1" applyAlignment="1">
      <alignment horizontal="left" vertical="center" wrapText="1"/>
    </xf>
    <xf numFmtId="0" fontId="92" fillId="4" borderId="43" xfId="4430" applyNumberFormat="1" applyFont="1" applyFill="1" applyBorder="1" applyAlignment="1">
      <alignment horizontal="right" vertical="center"/>
    </xf>
    <xf numFmtId="0" fontId="92" fillId="4" borderId="43" xfId="4430" applyNumberFormat="1" applyFont="1" applyFill="1" applyBorder="1" applyAlignment="1">
      <alignment horizontal="center" vertical="center"/>
    </xf>
    <xf numFmtId="0" fontId="92" fillId="4" borderId="31" xfId="4430" applyNumberFormat="1" applyFont="1" applyFill="1" applyBorder="1" applyAlignment="1">
      <alignment vertical="center"/>
    </xf>
    <xf numFmtId="0" fontId="93" fillId="4" borderId="30" xfId="4430" applyNumberFormat="1" applyFont="1" applyFill="1" applyBorder="1" applyAlignment="1">
      <alignment horizontal="center" vertical="center" wrapText="1"/>
    </xf>
    <xf numFmtId="0" fontId="92" fillId="4" borderId="30" xfId="4430" applyNumberFormat="1" applyFont="1" applyFill="1" applyBorder="1" applyAlignment="1">
      <alignment horizontal="center" vertical="center" wrapText="1"/>
    </xf>
    <xf numFmtId="0" fontId="92" fillId="4" borderId="44" xfId="4430" applyNumberFormat="1" applyFont="1" applyFill="1" applyBorder="1" applyAlignment="1">
      <alignment horizontal="left" vertical="center"/>
    </xf>
    <xf numFmtId="0" fontId="92" fillId="4" borderId="30" xfId="4430" applyNumberFormat="1" applyFont="1" applyFill="1" applyBorder="1" applyAlignment="1">
      <alignment horizontal="left" vertical="center"/>
    </xf>
    <xf numFmtId="0" fontId="92" fillId="4" borderId="30" xfId="4430" applyNumberFormat="1" applyFont="1" applyFill="1" applyBorder="1" applyAlignment="1">
      <alignment horizontal="left" vertical="center" wrapText="1"/>
    </xf>
    <xf numFmtId="0" fontId="93" fillId="4" borderId="30" xfId="0" applyNumberFormat="1" applyFont="1" applyFill="1" applyBorder="1" applyAlignment="1">
      <alignment horizontal="left" vertical="center"/>
    </xf>
    <xf numFmtId="0" fontId="92" fillId="4" borderId="36" xfId="4430" applyNumberFormat="1" applyFont="1" applyFill="1" applyBorder="1" applyAlignment="1">
      <alignment vertical="center" wrapText="1"/>
    </xf>
    <xf numFmtId="0" fontId="93" fillId="4" borderId="30" xfId="0" applyNumberFormat="1" applyFont="1" applyFill="1" applyBorder="1" applyAlignment="1">
      <alignment horizontal="right" vertical="center"/>
    </xf>
    <xf numFmtId="0" fontId="95" fillId="4" borderId="0" xfId="0" applyNumberFormat="1" applyFont="1" applyFill="1" applyAlignment="1">
      <alignment horizontal="right" vertical="center"/>
    </xf>
    <xf numFmtId="0" fontId="95" fillId="4" borderId="0" xfId="0" applyNumberFormat="1" applyFont="1" applyFill="1">
      <alignment vertical="center"/>
    </xf>
    <xf numFmtId="0" fontId="2" fillId="0" borderId="30" xfId="4612" applyNumberFormat="1" applyFont="1" applyFill="1" applyBorder="1" applyAlignment="1">
      <alignment horizontal="center" vertical="center"/>
    </xf>
    <xf numFmtId="0" fontId="35" fillId="4" borderId="30" xfId="4612" applyNumberFormat="1" applyFont="1" applyFill="1" applyBorder="1" applyAlignment="1">
      <alignment horizontal="center" vertical="center" wrapText="1"/>
    </xf>
    <xf numFmtId="0" fontId="2" fillId="4" borderId="30" xfId="4612" applyNumberFormat="1" applyFont="1" applyFill="1" applyBorder="1" applyAlignment="1">
      <alignment horizontal="center" vertical="center" wrapText="1"/>
    </xf>
    <xf numFmtId="0" fontId="2" fillId="4" borderId="30" xfId="9218" applyNumberFormat="1" applyFont="1" applyFill="1" applyBorder="1" applyAlignment="1">
      <alignment horizontal="center" vertical="center" wrapText="1"/>
    </xf>
    <xf numFmtId="0" fontId="2" fillId="4" borderId="30" xfId="7196" applyNumberFormat="1" applyFont="1" applyFill="1" applyBorder="1" applyAlignment="1">
      <alignment horizontal="center" vertical="center" wrapText="1"/>
    </xf>
    <xf numFmtId="0" fontId="35" fillId="4" borderId="30" xfId="7196" applyNumberFormat="1" applyFont="1" applyFill="1" applyBorder="1" applyAlignment="1">
      <alignment horizontal="center" vertical="center" wrapText="1"/>
    </xf>
    <xf numFmtId="0" fontId="35" fillId="0" borderId="30" xfId="4612" applyNumberFormat="1" applyFont="1" applyFill="1" applyBorder="1" applyAlignment="1">
      <alignment horizontal="center" vertical="center" wrapText="1"/>
    </xf>
    <xf numFmtId="0" fontId="2" fillId="0" borderId="30" xfId="7196" applyNumberFormat="1" applyFont="1" applyFill="1" applyBorder="1" applyAlignment="1">
      <alignment horizontal="center" vertical="center" wrapText="1"/>
    </xf>
    <xf numFmtId="0" fontId="2" fillId="0" borderId="30" xfId="4612" applyNumberFormat="1" applyFont="1" applyFill="1" applyBorder="1" applyAlignment="1">
      <alignment horizontal="center" vertical="center" wrapText="1"/>
    </xf>
    <xf numFmtId="0" fontId="35" fillId="0" borderId="30" xfId="7196" applyNumberFormat="1" applyFont="1" applyFill="1" applyBorder="1" applyAlignment="1">
      <alignment horizontal="center" vertical="center" wrapText="1"/>
    </xf>
    <xf numFmtId="0" fontId="2" fillId="0" borderId="30" xfId="9218" applyNumberFormat="1" applyFont="1" applyFill="1" applyBorder="1" applyAlignment="1">
      <alignment horizontal="center" vertical="center" wrapText="1"/>
    </xf>
    <xf numFmtId="0" fontId="23" fillId="4" borderId="30" xfId="0" applyNumberFormat="1" applyFont="1" applyFill="1" applyBorder="1" applyAlignment="1">
      <alignment vertical="center" wrapText="1"/>
    </xf>
    <xf numFmtId="0" fontId="4" fillId="4" borderId="30" xfId="0" applyNumberFormat="1" applyFont="1" applyFill="1" applyBorder="1" applyAlignment="1">
      <alignment horizontal="center" vertical="center"/>
    </xf>
    <xf numFmtId="0" fontId="35" fillId="4" borderId="30" xfId="0" applyNumberFormat="1" applyFont="1" applyFill="1" applyBorder="1" applyAlignment="1">
      <alignment horizontal="center" vertical="center" wrapText="1"/>
    </xf>
    <xf numFmtId="0" fontId="2" fillId="4" borderId="30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35" fillId="0" borderId="30" xfId="0" applyNumberFormat="1" applyFont="1" applyFill="1" applyBorder="1" applyAlignment="1">
      <alignment horizontal="center" vertical="center" wrapText="1"/>
    </xf>
    <xf numFmtId="0" fontId="96" fillId="4" borderId="30" xfId="0" applyNumberFormat="1" applyFont="1" applyFill="1" applyBorder="1" applyAlignment="1">
      <alignment horizontal="center" vertical="center" wrapText="1"/>
    </xf>
    <xf numFmtId="0" fontId="95" fillId="4" borderId="0" xfId="0" applyNumberFormat="1" applyFont="1" applyFill="1" applyAlignment="1">
      <alignment horizontal="left" vertical="center"/>
    </xf>
    <xf numFmtId="0" fontId="97" fillId="0" borderId="0" xfId="0" applyNumberFormat="1" applyFont="1">
      <alignment vertical="center"/>
    </xf>
    <xf numFmtId="0" fontId="97" fillId="0" borderId="0" xfId="0" applyNumberFormat="1" applyFont="1" applyAlignment="1">
      <alignment horizontal="center" vertical="center"/>
    </xf>
    <xf numFmtId="0" fontId="30" fillId="0" borderId="30" xfId="0" applyNumberFormat="1" applyFont="1" applyBorder="1" applyAlignment="1">
      <alignment vertical="center"/>
    </xf>
    <xf numFmtId="0" fontId="11" fillId="0" borderId="30" xfId="0" applyNumberFormat="1" applyFont="1" applyBorder="1">
      <alignment vertical="center"/>
    </xf>
    <xf numFmtId="179" fontId="11" fillId="0" borderId="30" xfId="0" applyNumberFormat="1" applyFont="1" applyBorder="1">
      <alignment vertical="center"/>
    </xf>
    <xf numFmtId="179" fontId="3" fillId="4" borderId="30" xfId="4430" applyNumberFormat="1" applyFont="1" applyFill="1" applyBorder="1" applyAlignment="1">
      <alignment horizontal="center" vertical="center"/>
    </xf>
    <xf numFmtId="184" fontId="29" fillId="4" borderId="30" xfId="9324" applyNumberFormat="1" applyFont="1" applyFill="1" applyBorder="1" applyAlignment="1">
      <alignment horizontal="center" vertical="center" wrapText="1"/>
    </xf>
    <xf numFmtId="184" fontId="29" fillId="4" borderId="30" xfId="4430" applyNumberFormat="1" applyFont="1" applyFill="1" applyBorder="1" applyAlignment="1">
      <alignment horizontal="center" vertical="center" wrapText="1"/>
    </xf>
    <xf numFmtId="184" fontId="29" fillId="4" borderId="30" xfId="4430" applyNumberFormat="1" applyFont="1" applyFill="1" applyBorder="1" applyAlignment="1">
      <alignment horizontal="center" vertical="center"/>
    </xf>
    <xf numFmtId="0" fontId="29" fillId="4" borderId="30" xfId="4430" applyNumberFormat="1" applyFont="1" applyFill="1" applyBorder="1" applyAlignment="1">
      <alignment horizontal="center" vertical="center" wrapText="1"/>
    </xf>
    <xf numFmtId="0" fontId="32" fillId="4" borderId="30" xfId="4430" applyNumberFormat="1" applyFont="1" applyFill="1" applyBorder="1" applyAlignment="1">
      <alignment horizontal="center" vertical="center" wrapText="1"/>
    </xf>
    <xf numFmtId="0" fontId="29" fillId="4" borderId="30" xfId="4430" applyNumberFormat="1" applyFont="1" applyFill="1" applyBorder="1" applyAlignment="1">
      <alignment horizontal="center" vertical="center"/>
    </xf>
    <xf numFmtId="0" fontId="32" fillId="4" borderId="30" xfId="4430" applyNumberFormat="1" applyFont="1" applyFill="1" applyBorder="1" applyAlignment="1">
      <alignment horizontal="center" vertical="center"/>
    </xf>
    <xf numFmtId="0" fontId="3" fillId="0" borderId="0" xfId="4430" applyNumberFormat="1" applyFont="1"/>
    <xf numFmtId="0" fontId="3" fillId="0" borderId="0" xfId="4430" applyNumberFormat="1" applyFont="1" applyAlignment="1">
      <alignment vertical="center"/>
    </xf>
    <xf numFmtId="0" fontId="32" fillId="4" borderId="0" xfId="4430" applyNumberFormat="1" applyFont="1" applyFill="1" applyAlignment="1">
      <alignment horizontal="center" vertical="center"/>
    </xf>
    <xf numFmtId="0" fontId="32" fillId="4" borderId="0" xfId="4430" applyNumberFormat="1" applyFont="1" applyFill="1" applyAlignment="1">
      <alignment horizontal="center" vertical="center" wrapText="1"/>
    </xf>
    <xf numFmtId="184" fontId="32" fillId="4" borderId="0" xfId="4430" applyNumberFormat="1" applyFont="1" applyFill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/>
    </xf>
    <xf numFmtId="0" fontId="29" fillId="4" borderId="30" xfId="9324" applyNumberFormat="1" applyFont="1" applyFill="1" applyBorder="1" applyAlignment="1">
      <alignment horizontal="center" vertical="center" wrapText="1"/>
    </xf>
    <xf numFmtId="182" fontId="0" fillId="0" borderId="0" xfId="0">
      <alignment vertical="center"/>
    </xf>
    <xf numFmtId="182" fontId="0" fillId="0" borderId="30" xfId="0" applyBorder="1">
      <alignment vertical="center"/>
    </xf>
    <xf numFmtId="182" fontId="11" fillId="0" borderId="30" xfId="0" applyFon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29" fillId="4" borderId="30" xfId="9324" applyNumberFormat="1" applyFont="1" applyFill="1" applyBorder="1" applyAlignment="1">
      <alignment horizontal="center" vertical="center" wrapText="1"/>
    </xf>
    <xf numFmtId="0" fontId="30" fillId="0" borderId="39" xfId="0" applyNumberFormat="1" applyFont="1" applyFill="1" applyBorder="1" applyAlignment="1">
      <alignment horizontal="center" vertical="center" wrapText="1"/>
    </xf>
    <xf numFmtId="0" fontId="30" fillId="0" borderId="30" xfId="0" applyNumberFormat="1" applyFont="1" applyFill="1" applyBorder="1" applyAlignment="1">
      <alignment horizontal="center" vertical="center" wrapText="1"/>
    </xf>
    <xf numFmtId="181" fontId="30" fillId="0" borderId="30" xfId="8909" applyFont="1" applyFill="1" applyBorder="1" applyAlignment="1">
      <alignment horizontal="center" vertical="center" wrapText="1"/>
    </xf>
    <xf numFmtId="0" fontId="30" fillId="0" borderId="30" xfId="0" applyNumberFormat="1" applyFont="1" applyBorder="1" applyAlignment="1">
      <alignment horizontal="center" vertical="center" wrapText="1"/>
    </xf>
    <xf numFmtId="0" fontId="30" fillId="0" borderId="30" xfId="9324" applyNumberFormat="1" applyFont="1" applyFill="1" applyBorder="1" applyAlignment="1">
      <alignment horizontal="center" vertical="center" wrapText="1"/>
    </xf>
    <xf numFmtId="184" fontId="30" fillId="0" borderId="30" xfId="9324" applyNumberFormat="1" applyFont="1" applyFill="1" applyBorder="1" applyAlignment="1">
      <alignment horizontal="center" vertical="center" wrapText="1"/>
    </xf>
    <xf numFmtId="184" fontId="30" fillId="0" borderId="30" xfId="0" applyNumberFormat="1" applyFont="1" applyBorder="1" applyAlignment="1">
      <alignment horizontal="center" vertical="center" wrapText="1"/>
    </xf>
    <xf numFmtId="0" fontId="11" fillId="4" borderId="30" xfId="9324" applyNumberFormat="1" applyFont="1" applyFill="1" applyBorder="1" applyAlignment="1">
      <alignment horizontal="center" vertical="center" wrapText="1"/>
    </xf>
    <xf numFmtId="184" fontId="5" fillId="4" borderId="30" xfId="4511" applyNumberFormat="1" applyFont="1" applyFill="1" applyBorder="1" applyAlignment="1">
      <alignment horizontal="center" vertical="center" wrapText="1"/>
    </xf>
    <xf numFmtId="0" fontId="5" fillId="4" borderId="30" xfId="9324" applyNumberFormat="1" applyFont="1" applyFill="1" applyBorder="1" applyAlignment="1">
      <alignment horizontal="center" vertical="center" wrapText="1"/>
    </xf>
    <xf numFmtId="184" fontId="11" fillId="4" borderId="30" xfId="8913" applyNumberFormat="1" applyFont="1" applyFill="1" applyBorder="1" applyAlignment="1">
      <alignment horizontal="center" vertical="center" wrapText="1"/>
    </xf>
    <xf numFmtId="0" fontId="30" fillId="0" borderId="36" xfId="0" applyNumberFormat="1" applyFont="1" applyFill="1" applyBorder="1" applyAlignment="1">
      <alignment horizontal="center" vertical="center" wrapText="1"/>
    </xf>
    <xf numFmtId="184" fontId="100" fillId="0" borderId="30" xfId="0" applyNumberFormat="1" applyFont="1" applyFill="1" applyBorder="1" applyAlignment="1">
      <alignment horizontal="center" vertical="center" shrinkToFit="1"/>
    </xf>
    <xf numFmtId="1" fontId="100" fillId="0" borderId="30" xfId="0" applyNumberFormat="1" applyFont="1" applyFill="1" applyBorder="1" applyAlignment="1">
      <alignment horizontal="center" vertical="center" shrinkToFit="1"/>
    </xf>
    <xf numFmtId="184" fontId="30" fillId="0" borderId="36" xfId="9324" applyNumberFormat="1" applyFont="1" applyFill="1" applyBorder="1" applyAlignment="1">
      <alignment horizontal="center" vertical="center" wrapText="1"/>
    </xf>
    <xf numFmtId="184" fontId="30" fillId="0" borderId="36" xfId="0" applyNumberFormat="1" applyFont="1" applyBorder="1" applyAlignment="1">
      <alignment horizontal="center" vertical="center" wrapText="1"/>
    </xf>
    <xf numFmtId="0" fontId="29" fillId="0" borderId="30" xfId="0" applyNumberFormat="1" applyFont="1" applyBorder="1" applyAlignment="1">
      <alignment horizontal="center" vertical="center"/>
    </xf>
    <xf numFmtId="0" fontId="29" fillId="0" borderId="30" xfId="9324" applyNumberFormat="1" applyFont="1" applyFill="1" applyBorder="1" applyAlignment="1">
      <alignment horizontal="center" vertical="center" wrapText="1"/>
    </xf>
    <xf numFmtId="0" fontId="29" fillId="0" borderId="30" xfId="8909" applyNumberFormat="1" applyFont="1" applyFill="1" applyBorder="1" applyAlignment="1">
      <alignment horizontal="center" vertical="center" wrapText="1"/>
    </xf>
    <xf numFmtId="0" fontId="29" fillId="4" borderId="30" xfId="0" applyNumberFormat="1" applyFont="1" applyFill="1" applyBorder="1" applyAlignment="1">
      <alignment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101" fillId="0" borderId="0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vertical="center"/>
    </xf>
    <xf numFmtId="0" fontId="85" fillId="0" borderId="29" xfId="0" applyNumberFormat="1" applyFont="1" applyBorder="1" applyAlignment="1">
      <alignment vertical="center"/>
    </xf>
    <xf numFmtId="182" fontId="97" fillId="0" borderId="29" xfId="0" applyNumberFormat="1" applyFont="1" applyBorder="1" applyAlignment="1">
      <alignment vertical="center"/>
    </xf>
    <xf numFmtId="0" fontId="87" fillId="4" borderId="29" xfId="0" applyNumberFormat="1" applyFont="1" applyFill="1" applyBorder="1" applyAlignment="1" applyProtection="1">
      <alignment horizontal="center" vertical="center" wrapText="1"/>
    </xf>
    <xf numFmtId="0" fontId="91" fillId="4" borderId="29" xfId="4430" applyNumberFormat="1" applyFont="1" applyFill="1" applyBorder="1" applyAlignment="1">
      <alignment horizontal="center" vertical="center"/>
    </xf>
    <xf numFmtId="0" fontId="5" fillId="0" borderId="29" xfId="0" applyNumberFormat="1" applyFont="1" applyBorder="1" applyAlignment="1">
      <alignment vertical="center"/>
    </xf>
    <xf numFmtId="0" fontId="0" fillId="0" borderId="29" xfId="0" applyNumberFormat="1" applyBorder="1" applyAlignment="1">
      <alignment vertical="center"/>
    </xf>
    <xf numFmtId="0" fontId="94" fillId="0" borderId="29" xfId="4612" applyNumberFormat="1" applyFont="1" applyFill="1" applyBorder="1" applyAlignment="1">
      <alignment horizontal="center" vertical="center" wrapText="1"/>
    </xf>
    <xf numFmtId="0" fontId="2" fillId="0" borderId="26" xfId="4612" applyNumberFormat="1" applyFont="1" applyFill="1" applyBorder="1" applyAlignment="1">
      <alignment horizontal="center" vertical="center" wrapText="1"/>
    </xf>
    <xf numFmtId="0" fontId="2" fillId="0" borderId="5" xfId="4612" applyNumberFormat="1" applyFont="1" applyFill="1" applyBorder="1" applyAlignment="1">
      <alignment horizontal="center" vertical="center" wrapText="1"/>
    </xf>
    <xf numFmtId="0" fontId="2" fillId="0" borderId="36" xfId="4612" applyNumberFormat="1" applyFont="1" applyFill="1" applyBorder="1" applyAlignment="1">
      <alignment horizontal="center" vertical="center" wrapText="1"/>
    </xf>
    <xf numFmtId="0" fontId="2" fillId="0" borderId="44" xfId="4612" applyNumberFormat="1" applyFont="1" applyFill="1" applyBorder="1" applyAlignment="1">
      <alignment horizontal="center" vertical="center" wrapText="1"/>
    </xf>
    <xf numFmtId="0" fontId="94" fillId="4" borderId="29" xfId="0" applyNumberFormat="1" applyFont="1" applyFill="1" applyBorder="1" applyAlignment="1">
      <alignment horizontal="center" vertical="center" wrapText="1"/>
    </xf>
    <xf numFmtId="0" fontId="4" fillId="4" borderId="26" xfId="0" applyNumberFormat="1" applyFont="1" applyFill="1" applyBorder="1" applyAlignment="1">
      <alignment horizontal="center"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4" fillId="4" borderId="36" xfId="0" applyNumberFormat="1" applyFont="1" applyFill="1" applyBorder="1" applyAlignment="1">
      <alignment horizontal="center" vertical="center" wrapText="1"/>
    </xf>
    <xf numFmtId="0" fontId="4" fillId="4" borderId="44" xfId="0" applyNumberFormat="1" applyFont="1" applyFill="1" applyBorder="1" applyAlignment="1">
      <alignment horizontal="center" vertical="center" wrapText="1"/>
    </xf>
    <xf numFmtId="0" fontId="98" fillId="4" borderId="46" xfId="4430" applyNumberFormat="1" applyFont="1" applyFill="1" applyBorder="1" applyAlignment="1">
      <alignment horizontal="center" vertical="center"/>
    </xf>
    <xf numFmtId="179" fontId="30" fillId="0" borderId="39" xfId="0" applyNumberFormat="1" applyFont="1" applyBorder="1" applyAlignment="1">
      <alignment horizontal="center" vertical="center" wrapText="1"/>
    </xf>
    <xf numFmtId="0" fontId="0" fillId="0" borderId="45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3" fillId="0" borderId="39" xfId="0" applyNumberFormat="1" applyFont="1" applyBorder="1" applyAlignment="1">
      <alignment horizontal="center" vertical="center"/>
    </xf>
    <xf numFmtId="0" fontId="0" fillId="0" borderId="4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32" fillId="4" borderId="30" xfId="9324" applyNumberFormat="1" applyFont="1" applyFill="1" applyBorder="1" applyAlignment="1">
      <alignment horizontal="center" vertical="center" wrapText="1"/>
    </xf>
    <xf numFmtId="0" fontId="29" fillId="4" borderId="30" xfId="9324" applyNumberFormat="1" applyFont="1" applyFill="1" applyBorder="1" applyAlignment="1">
      <alignment horizontal="center" vertical="center" wrapText="1"/>
    </xf>
    <xf numFmtId="0" fontId="29" fillId="0" borderId="30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30" fillId="0" borderId="30" xfId="0" applyNumberFormat="1" applyFont="1" applyBorder="1" applyAlignment="1">
      <alignment horizontal="center" vertical="center" wrapText="1"/>
    </xf>
    <xf numFmtId="0" fontId="99" fillId="0" borderId="47" xfId="0" applyNumberFormat="1" applyFont="1" applyBorder="1" applyAlignment="1">
      <alignment horizontal="center" vertical="center" wrapText="1"/>
    </xf>
  </cellXfs>
  <cellStyles count="9351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2 7 2" xfId="9304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2 8 2" xfId="9305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2 7 2" xfId="9302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3 8 2" xfId="9303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2 7 2" xfId="9300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4 8 2" xfId="9301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2 7 2" xfId="9298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2 8 2" xfId="9299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2 7 2" xfId="9296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3 8 2" xfId="9297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2 7 2" xfId="9294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4 8 2" xfId="9295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2 7 2" xfId="9224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2 8 2" xfId="9293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2 7 2" xfId="9226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3 8 2" xfId="9225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2 7 2" xfId="9228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4 8 2" xfId="9227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2 7 2" xfId="9230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2 8 2" xfId="9229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2 7 2" xfId="9232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3 8 2" xfId="9231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2 7 2" xfId="9234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4 8 2" xfId="9233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2 7 2" xfId="9236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2 8 2" xfId="9235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2 7 2" xfId="9238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3 8 2" xfId="9237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2 7 2" xfId="9240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4 8 2" xfId="9239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2 7 2" xfId="9242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2 8 2" xfId="9241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2 7 2" xfId="9244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3 8 2" xfId="9243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2 7 2" xfId="9246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4 8 2" xfId="9245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2 7 2" xfId="9248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2 8 2" xfId="9247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2 7 2" xfId="9250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3 8 2" xfId="9249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2 7 2" xfId="9252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4 8 2" xfId="9251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2 7 2" xfId="9254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2 8 2" xfId="9253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2 7 2" xfId="9256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3 8 2" xfId="9255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2 7 2" xfId="9258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4 8 2" xfId="9257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2 7 2" xfId="9260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2 8 2" xfId="9259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2 7 2" xfId="9262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3 8 2" xfId="9261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2 7 2" xfId="9264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4 8 2" xfId="9263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2 7 2" xfId="9306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2 8 2" xfId="9307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2 7 2" xfId="9266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3 8 2" xfId="9265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2 7 2" xfId="9268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4 8 2" xfId="9267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2 7 2" xfId="9270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2 8 2" xfId="9269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2 7 2" xfId="9272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3 8 2" xfId="9271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2 7 2" xfId="9274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4 8 2" xfId="9273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2 7 2" xfId="9276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2 8 2" xfId="9275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2 7 2" xfId="9278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3 8 2" xfId="9277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2 7 2" xfId="9280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4 8 2" xfId="9279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0 2" xfId="9317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2 3" xfId="9221"/>
    <cellStyle name="常规 100 3" xfId="4299"/>
    <cellStyle name="常规 101" xfId="4"/>
    <cellStyle name="常规 101 2" xfId="9"/>
    <cellStyle name="常规 101 2 2" xfId="4303"/>
    <cellStyle name="常规 101 2 3" xfId="4302"/>
    <cellStyle name="常规 101 2 4" xfId="9220"/>
    <cellStyle name="常规 101 3" xfId="4304"/>
    <cellStyle name="常规 101 4" xfId="4301"/>
    <cellStyle name="常规 102" xfId="14"/>
    <cellStyle name="常规 102 2" xfId="4306"/>
    <cellStyle name="常规 102 3" xfId="4305"/>
    <cellStyle name="常规 102 4" xfId="9222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7 2 2" xfId="9223"/>
    <cellStyle name="常规 107 3" xfId="9219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 8 2" xfId="9316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6 2" xfId="9312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8 2" xfId="9281"/>
    <cellStyle name="常规 2 19" xfId="8883"/>
    <cellStyle name="常规 2 19 2" xfId="9308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15 2" xfId="9328"/>
    <cellStyle name="常规 2 2 16" xfId="9336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0 2" xfId="9310"/>
    <cellStyle name="常规 2 21" xfId="8974"/>
    <cellStyle name="常规 2 22" xfId="8997"/>
    <cellStyle name="常规 2 22 2" xfId="9314"/>
    <cellStyle name="常规 2 23" xfId="9171"/>
    <cellStyle name="常规 2 24" xfId="9207"/>
    <cellStyle name="常规 2 24 2" xfId="9325"/>
    <cellStyle name="常规 2 25" xfId="9214"/>
    <cellStyle name="常规 2 25 2" xfId="9331"/>
    <cellStyle name="常规 2 26" xfId="9335"/>
    <cellStyle name="常规 2 3" xfId="4511"/>
    <cellStyle name="常规 2 3 10" xfId="8977"/>
    <cellStyle name="常规 2 3 11" xfId="933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8 2" xfId="9282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4 8 2" xfId="9309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2 2" xfId="9327"/>
    <cellStyle name="常规 294 3" xfId="9215"/>
    <cellStyle name="常规 295" xfId="9202"/>
    <cellStyle name="常规 296" xfId="9204"/>
    <cellStyle name="常规 297" xfId="9203"/>
    <cellStyle name="常规 298" xfId="9213"/>
    <cellStyle name="常规 298 2" xfId="9330"/>
    <cellStyle name="常规 299" xfId="9217"/>
    <cellStyle name="常规 299 2" xfId="9333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4 2" xfId="9283"/>
    <cellStyle name="常规 3 15" xfId="8896"/>
    <cellStyle name="常规 3 16" xfId="8961"/>
    <cellStyle name="常规 3 16 2" xfId="9311"/>
    <cellStyle name="常规 3 17" xfId="8979"/>
    <cellStyle name="常规 3 18" xfId="8998"/>
    <cellStyle name="常规 3 18 2" xfId="9315"/>
    <cellStyle name="常规 3 19" xfId="9208"/>
    <cellStyle name="常规 3 19 2" xfId="9326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2 2" xfId="9284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17 2" xfId="9329"/>
    <cellStyle name="常规 3 2 18" xfId="9339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20 2" xfId="9332"/>
    <cellStyle name="常规 3 21" xfId="9338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00" xfId="933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4 2" xfId="9285"/>
    <cellStyle name="常规 4 15" xfId="8889"/>
    <cellStyle name="常规 4 16" xfId="8981"/>
    <cellStyle name="常规 4 16 2" xfId="9313"/>
    <cellStyle name="常规 4 17" xfId="9172"/>
    <cellStyle name="常规 4 17 2" xfId="9318"/>
    <cellStyle name="常规 4 18" xfId="9206"/>
    <cellStyle name="常规 4 19" xfId="9340"/>
    <cellStyle name="常规 4 2" xfId="4991"/>
    <cellStyle name="常规 4 2 10" xfId="934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7 2" xfId="9286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3 2" xfId="9319"/>
    <cellStyle name="常规 5 14" xfId="9209"/>
    <cellStyle name="常规 5 15" xfId="9342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2 9" xfId="9343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13 2" xfId="9320"/>
    <cellStyle name="常规 6 14" xfId="9344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2 8" xfId="9345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12 2" xfId="9321"/>
    <cellStyle name="常规 7 13" xfId="9346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3 2" xfId="9322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12 2" xfId="9323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" xfId="9324"/>
    <cellStyle name="常规_小学设备预算" xfId="9218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2 7" xfId="9348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3 8" xfId="9347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2 5" xfId="9350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4 7" xfId="9349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0 2" xfId="9287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7 2" xfId="9288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2 7 2" xfId="9290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3 8 2" xfId="9289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2 7 2" xfId="9292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4 8 2" xfId="9291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2021/2021&#25945;&#32946;&#36153;&#38468;&#21152;/&#20108;&#27425;&#20998;&#37197;/&#35774;&#22791;/2021&#24180;&#38215;&#31649;&#23398;&#26657;&#35774;&#22791;&#39044;&#31639;&#27719;&#24635;&#19978;&#20132;&#31295;0402&#23450;/2021&#24180;&#38215;&#31649;&#23398;&#26657;&#35774;&#22791;&#39044;&#31639;&#27719;&#24635;&#19978;&#20132;&#31295;0402&#23450;/&#39532;&#26725;&#38215;&#1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按镇学校汇总"/>
      <sheetName val="马桥镇"/>
      <sheetName val="马桥实验学校"/>
      <sheetName val="马桥文来外分校"/>
    </sheetNames>
    <sheetDataSet>
      <sheetData sheetId="0"/>
      <sheetData sheetId="1"/>
      <sheetData sheetId="2">
        <row r="102">
          <cell r="G102">
            <v>1983750</v>
          </cell>
        </row>
      </sheetData>
      <sheetData sheetId="3">
        <row r="105">
          <cell r="G105">
            <v>2228000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360" t="s">
        <v>178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6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473</v>
      </c>
      <c r="F2" s="32" t="s">
        <v>474</v>
      </c>
      <c r="G2" s="32" t="s">
        <v>475</v>
      </c>
      <c r="H2" s="32" t="s">
        <v>476</v>
      </c>
      <c r="I2" s="32" t="s">
        <v>477</v>
      </c>
      <c r="J2" s="32" t="s">
        <v>478</v>
      </c>
      <c r="K2" s="32" t="s">
        <v>479</v>
      </c>
      <c r="L2" s="32" t="s">
        <v>480</v>
      </c>
      <c r="M2" s="32" t="s">
        <v>481</v>
      </c>
      <c r="N2" s="32" t="s">
        <v>25</v>
      </c>
    </row>
    <row r="3" spans="1:16">
      <c r="A3" s="33" t="s">
        <v>182</v>
      </c>
      <c r="B3" s="34" t="s">
        <v>183</v>
      </c>
      <c r="C3" s="34"/>
      <c r="D3" s="35" t="s">
        <v>184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185</v>
      </c>
      <c r="B4" s="34" t="s">
        <v>128</v>
      </c>
      <c r="C4" s="34"/>
      <c r="D4" s="35" t="s">
        <v>184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186</v>
      </c>
      <c r="B5" s="34" t="s">
        <v>187</v>
      </c>
      <c r="C5" s="34"/>
      <c r="D5" s="35" t="s">
        <v>184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188</v>
      </c>
      <c r="B6" s="34" t="s">
        <v>189</v>
      </c>
      <c r="C6" s="34" t="s">
        <v>190</v>
      </c>
      <c r="D6" s="35" t="s">
        <v>191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192</v>
      </c>
      <c r="B7" s="34" t="s">
        <v>193</v>
      </c>
      <c r="C7" s="34" t="s">
        <v>190</v>
      </c>
      <c r="D7" s="35" t="s">
        <v>191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194</v>
      </c>
      <c r="B8" s="34" t="s">
        <v>195</v>
      </c>
      <c r="C8" s="34"/>
      <c r="D8" s="35" t="s">
        <v>184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196</v>
      </c>
      <c r="B9" s="34" t="s">
        <v>197</v>
      </c>
      <c r="C9" s="34" t="s">
        <v>190</v>
      </c>
      <c r="D9" s="35" t="s">
        <v>191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198</v>
      </c>
      <c r="B10" s="34" t="s">
        <v>199</v>
      </c>
      <c r="C10" s="34"/>
      <c r="D10" s="35" t="s">
        <v>184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204</v>
      </c>
      <c r="B13" s="34" t="s">
        <v>205</v>
      </c>
      <c r="C13" s="34"/>
      <c r="D13" s="35" t="s">
        <v>206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214</v>
      </c>
      <c r="B17" s="34" t="s">
        <v>215</v>
      </c>
      <c r="C17" s="34"/>
      <c r="D17" s="35" t="s">
        <v>184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222</v>
      </c>
      <c r="B20" s="34" t="s">
        <v>223</v>
      </c>
      <c r="C20" s="34"/>
      <c r="D20" s="42" t="s">
        <v>184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227</v>
      </c>
      <c r="B22" s="34" t="s">
        <v>228</v>
      </c>
      <c r="C22" s="34"/>
      <c r="D22" s="42" t="s">
        <v>209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234</v>
      </c>
      <c r="B25" s="34" t="s">
        <v>235</v>
      </c>
      <c r="C25" s="34"/>
      <c r="D25" s="35" t="s">
        <v>184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239</v>
      </c>
      <c r="B27" s="34" t="s">
        <v>240</v>
      </c>
      <c r="C27" s="34"/>
      <c r="D27" s="35" t="s">
        <v>184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249</v>
      </c>
      <c r="B31" s="34" t="s">
        <v>250</v>
      </c>
      <c r="C31" s="34"/>
      <c r="D31" s="35" t="s">
        <v>184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251</v>
      </c>
      <c r="B32" s="34" t="s">
        <v>252</v>
      </c>
      <c r="C32" s="34"/>
      <c r="D32" s="35" t="s">
        <v>184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253</v>
      </c>
      <c r="B33" s="34" t="s">
        <v>254</v>
      </c>
      <c r="C33" s="34" t="s">
        <v>255</v>
      </c>
      <c r="D33" s="42" t="s">
        <v>256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257</v>
      </c>
      <c r="B34" s="34" t="s">
        <v>258</v>
      </c>
      <c r="C34" s="34" t="s">
        <v>255</v>
      </c>
      <c r="D34" s="42" t="s">
        <v>256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259</v>
      </c>
      <c r="B35" s="34" t="s">
        <v>260</v>
      </c>
      <c r="C35" s="34" t="s">
        <v>255</v>
      </c>
      <c r="D35" s="42" t="s">
        <v>261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262</v>
      </c>
      <c r="B36" s="34" t="s">
        <v>263</v>
      </c>
      <c r="C36" s="34" t="s">
        <v>255</v>
      </c>
      <c r="D36" s="42" t="s">
        <v>256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264</v>
      </c>
      <c r="B37" s="34" t="s">
        <v>265</v>
      </c>
      <c r="C37" s="34" t="s">
        <v>255</v>
      </c>
      <c r="D37" s="42" t="s">
        <v>256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266</v>
      </c>
      <c r="B38" s="34" t="s">
        <v>267</v>
      </c>
      <c r="C38" s="34" t="s">
        <v>255</v>
      </c>
      <c r="D38" s="42" t="s">
        <v>256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268</v>
      </c>
      <c r="B39" s="34" t="s">
        <v>269</v>
      </c>
      <c r="C39" s="34" t="s">
        <v>255</v>
      </c>
      <c r="D39" s="42" t="s">
        <v>256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270</v>
      </c>
      <c r="B40" s="34" t="s">
        <v>271</v>
      </c>
      <c r="C40" s="34"/>
      <c r="D40" s="35" t="s">
        <v>184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275</v>
      </c>
      <c r="B42" s="34" t="s">
        <v>276</v>
      </c>
      <c r="C42" s="34"/>
      <c r="D42" s="35" t="s">
        <v>184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281</v>
      </c>
      <c r="B45" s="34" t="s">
        <v>282</v>
      </c>
      <c r="C45" s="34"/>
      <c r="D45" s="35" t="s">
        <v>184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285</v>
      </c>
      <c r="B47" s="34" t="s">
        <v>286</v>
      </c>
      <c r="C47" s="34"/>
      <c r="D47" s="35" t="s">
        <v>184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298</v>
      </c>
      <c r="B52" s="34" t="s">
        <v>299</v>
      </c>
      <c r="C52" s="34"/>
      <c r="D52" s="35" t="s">
        <v>184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300</v>
      </c>
      <c r="B53" s="34" t="s">
        <v>301</v>
      </c>
      <c r="C53" s="34"/>
      <c r="D53" s="35" t="s">
        <v>302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303</v>
      </c>
      <c r="B54" s="34" t="s">
        <v>304</v>
      </c>
      <c r="C54" s="34" t="s">
        <v>190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305</v>
      </c>
      <c r="B55" s="34" t="s">
        <v>306</v>
      </c>
      <c r="C55" s="34" t="s">
        <v>190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307</v>
      </c>
      <c r="B56" s="34" t="s">
        <v>308</v>
      </c>
      <c r="C56" s="34" t="s">
        <v>190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309</v>
      </c>
      <c r="B57" s="34" t="s">
        <v>310</v>
      </c>
      <c r="C57" s="34" t="s">
        <v>190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311</v>
      </c>
      <c r="B58" s="34" t="s">
        <v>312</v>
      </c>
      <c r="C58" s="34" t="s">
        <v>190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313</v>
      </c>
      <c r="B59" s="34" t="s">
        <v>314</v>
      </c>
      <c r="C59" s="34" t="s">
        <v>190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315</v>
      </c>
      <c r="B60" s="34" t="s">
        <v>316</v>
      </c>
      <c r="C60" s="34" t="s">
        <v>190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317</v>
      </c>
      <c r="B61" s="34" t="s">
        <v>318</v>
      </c>
      <c r="C61" s="34" t="s">
        <v>190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319</v>
      </c>
      <c r="B62" s="34" t="s">
        <v>320</v>
      </c>
      <c r="C62" s="34" t="s">
        <v>190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325</v>
      </c>
      <c r="B64" s="34" t="s">
        <v>326</v>
      </c>
      <c r="C64" s="34" t="s">
        <v>190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327</v>
      </c>
      <c r="B65" s="34" t="s">
        <v>328</v>
      </c>
      <c r="C65" s="34" t="s">
        <v>190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329</v>
      </c>
      <c r="B66" s="34" t="s">
        <v>330</v>
      </c>
      <c r="C66" s="34" t="s">
        <v>190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331</v>
      </c>
      <c r="B67" s="34" t="s">
        <v>332</v>
      </c>
      <c r="C67" s="34" t="s">
        <v>190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333</v>
      </c>
      <c r="B68" s="34" t="s">
        <v>334</v>
      </c>
      <c r="C68" s="34" t="s">
        <v>190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335</v>
      </c>
      <c r="B69" s="34" t="s">
        <v>336</v>
      </c>
      <c r="C69" s="34" t="s">
        <v>190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337</v>
      </c>
      <c r="B70" s="34" t="s">
        <v>338</v>
      </c>
      <c r="C70" s="34" t="s">
        <v>190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339</v>
      </c>
      <c r="B71" s="34" t="s">
        <v>340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344</v>
      </c>
      <c r="B73" s="34" t="s">
        <v>345</v>
      </c>
      <c r="C73" s="34"/>
      <c r="D73" s="35" t="s">
        <v>184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349</v>
      </c>
      <c r="B75" s="34" t="s">
        <v>350</v>
      </c>
      <c r="C75" s="34"/>
      <c r="D75" s="35" t="s">
        <v>184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354</v>
      </c>
      <c r="B77" s="34" t="s">
        <v>355</v>
      </c>
      <c r="C77" s="34"/>
      <c r="D77" s="35" t="s">
        <v>184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358</v>
      </c>
      <c r="B79" s="34" t="s">
        <v>359</v>
      </c>
      <c r="C79" s="34"/>
      <c r="D79" s="35" t="s">
        <v>184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363</v>
      </c>
      <c r="B81" s="34" t="s">
        <v>364</v>
      </c>
      <c r="C81" s="34"/>
      <c r="D81" s="35" t="s">
        <v>184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367</v>
      </c>
      <c r="B83" s="34" t="s">
        <v>368</v>
      </c>
      <c r="C83" s="34"/>
      <c r="D83" s="35" t="s">
        <v>184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372</v>
      </c>
      <c r="B85" s="34" t="s">
        <v>373</v>
      </c>
      <c r="C85" s="34"/>
      <c r="D85" s="35" t="s">
        <v>184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374</v>
      </c>
      <c r="B86" s="34" t="s">
        <v>375</v>
      </c>
      <c r="C86" s="34"/>
      <c r="D86" s="35" t="s">
        <v>184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376</v>
      </c>
      <c r="B87" s="34" t="s">
        <v>377</v>
      </c>
      <c r="C87" s="34" t="s">
        <v>190</v>
      </c>
      <c r="D87" s="47" t="s">
        <v>292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378</v>
      </c>
      <c r="B88" s="34" t="s">
        <v>379</v>
      </c>
      <c r="C88" s="34" t="s">
        <v>190</v>
      </c>
      <c r="D88" s="35" t="s">
        <v>380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381</v>
      </c>
      <c r="B89" s="34" t="s">
        <v>382</v>
      </c>
      <c r="C89" s="34"/>
      <c r="D89" s="35" t="s">
        <v>184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389</v>
      </c>
      <c r="B92" s="34" t="s">
        <v>390</v>
      </c>
      <c r="C92" s="34" t="s">
        <v>190</v>
      </c>
      <c r="D92" s="47" t="s">
        <v>292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391</v>
      </c>
      <c r="B93" s="34" t="s">
        <v>392</v>
      </c>
      <c r="C93" s="34"/>
      <c r="D93" s="35" t="s">
        <v>184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396</v>
      </c>
      <c r="B95" s="53" t="s">
        <v>397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398</v>
      </c>
      <c r="B96" s="34" t="s">
        <v>399</v>
      </c>
      <c r="C96" s="34"/>
      <c r="D96" s="35" t="s">
        <v>400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401</v>
      </c>
      <c r="B97" s="56" t="s">
        <v>402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403</v>
      </c>
      <c r="B98" s="56" t="s">
        <v>404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405</v>
      </c>
      <c r="B99" s="56" t="s">
        <v>406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407</v>
      </c>
      <c r="B100" s="56" t="s">
        <v>408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409</v>
      </c>
      <c r="B101" s="34" t="s">
        <v>410</v>
      </c>
      <c r="C101" s="34"/>
      <c r="D101" s="35" t="s">
        <v>411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412</v>
      </c>
      <c r="B102" s="56" t="s">
        <v>402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413</v>
      </c>
      <c r="B103" s="56" t="s">
        <v>404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414</v>
      </c>
      <c r="B104" s="56" t="s">
        <v>406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415</v>
      </c>
      <c r="B105" s="56" t="s">
        <v>408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416</v>
      </c>
      <c r="B106" s="34" t="s">
        <v>417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418</v>
      </c>
      <c r="B107" s="34" t="s">
        <v>419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420</v>
      </c>
      <c r="B108" s="56" t="s">
        <v>421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422</v>
      </c>
      <c r="B109" s="56" t="s">
        <v>423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360" t="s">
        <v>178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142" t="s">
        <v>451</v>
      </c>
      <c r="F2" s="142" t="s">
        <v>175</v>
      </c>
      <c r="G2" s="142" t="s">
        <v>452</v>
      </c>
      <c r="H2" s="142" t="s">
        <v>453</v>
      </c>
      <c r="I2" s="142" t="s">
        <v>454</v>
      </c>
      <c r="J2" s="142" t="s">
        <v>174</v>
      </c>
      <c r="K2" s="142" t="s">
        <v>455</v>
      </c>
      <c r="L2" s="142" t="s">
        <v>173</v>
      </c>
      <c r="M2" s="142" t="s">
        <v>456</v>
      </c>
      <c r="N2" s="142" t="s">
        <v>172</v>
      </c>
      <c r="O2" s="142" t="s">
        <v>171</v>
      </c>
      <c r="P2" s="142" t="s">
        <v>457</v>
      </c>
      <c r="Q2" s="142" t="s">
        <v>458</v>
      </c>
      <c r="R2" s="142" t="s">
        <v>459</v>
      </c>
      <c r="S2" s="142" t="s">
        <v>460</v>
      </c>
      <c r="T2" s="142" t="s">
        <v>461</v>
      </c>
      <c r="U2" s="142" t="s">
        <v>462</v>
      </c>
      <c r="V2" s="142" t="s">
        <v>463</v>
      </c>
      <c r="W2" s="32" t="s">
        <v>25</v>
      </c>
    </row>
    <row r="3" spans="1:23">
      <c r="A3" s="33" t="s">
        <v>182</v>
      </c>
      <c r="B3" s="34" t="s">
        <v>183</v>
      </c>
      <c r="C3" s="34"/>
      <c r="D3" s="35" t="s">
        <v>184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185</v>
      </c>
      <c r="B4" s="34" t="s">
        <v>128</v>
      </c>
      <c r="C4" s="34"/>
      <c r="D4" s="35" t="s">
        <v>184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186</v>
      </c>
      <c r="B5" s="34" t="s">
        <v>187</v>
      </c>
      <c r="C5" s="34"/>
      <c r="D5" s="35" t="s">
        <v>184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188</v>
      </c>
      <c r="B6" s="34" t="s">
        <v>189</v>
      </c>
      <c r="C6" s="34" t="s">
        <v>190</v>
      </c>
      <c r="D6" s="35" t="s">
        <v>191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192</v>
      </c>
      <c r="B7" s="34" t="s">
        <v>193</v>
      </c>
      <c r="C7" s="34" t="s">
        <v>190</v>
      </c>
      <c r="D7" s="35" t="s">
        <v>191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194</v>
      </c>
      <c r="B8" s="34" t="s">
        <v>195</v>
      </c>
      <c r="C8" s="34"/>
      <c r="D8" s="35" t="s">
        <v>184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196</v>
      </c>
      <c r="B9" s="34" t="s">
        <v>197</v>
      </c>
      <c r="C9" s="34" t="s">
        <v>190</v>
      </c>
      <c r="D9" s="35" t="s">
        <v>191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198</v>
      </c>
      <c r="B10" s="34" t="s">
        <v>199</v>
      </c>
      <c r="C10" s="34"/>
      <c r="D10" s="35" t="s">
        <v>184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204</v>
      </c>
      <c r="B13" s="34" t="s">
        <v>205</v>
      </c>
      <c r="C13" s="34"/>
      <c r="D13" s="35" t="s">
        <v>206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214</v>
      </c>
      <c r="B17" s="34" t="s">
        <v>215</v>
      </c>
      <c r="C17" s="34"/>
      <c r="D17" s="35" t="s">
        <v>184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222</v>
      </c>
      <c r="B20" s="34" t="s">
        <v>223</v>
      </c>
      <c r="C20" s="34"/>
      <c r="D20" s="42" t="s">
        <v>184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227</v>
      </c>
      <c r="B22" s="34" t="s">
        <v>228</v>
      </c>
      <c r="C22" s="34"/>
      <c r="D22" s="42" t="s">
        <v>209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234</v>
      </c>
      <c r="B25" s="34" t="s">
        <v>235</v>
      </c>
      <c r="C25" s="34"/>
      <c r="D25" s="35" t="s">
        <v>184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239</v>
      </c>
      <c r="B27" s="34" t="s">
        <v>240</v>
      </c>
      <c r="C27" s="34"/>
      <c r="D27" s="35" t="s">
        <v>184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281</v>
      </c>
      <c r="B45" s="34" t="s">
        <v>282</v>
      </c>
      <c r="C45" s="34"/>
      <c r="D45" s="35" t="s">
        <v>184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285</v>
      </c>
      <c r="B47" s="34" t="s">
        <v>286</v>
      </c>
      <c r="C47" s="34"/>
      <c r="D47" s="35" t="s">
        <v>184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300</v>
      </c>
      <c r="B53" s="34" t="s">
        <v>301</v>
      </c>
      <c r="C53" s="34"/>
      <c r="D53" s="35" t="s">
        <v>302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303</v>
      </c>
      <c r="B54" s="34" t="s">
        <v>304</v>
      </c>
      <c r="C54" s="34" t="s">
        <v>190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307</v>
      </c>
      <c r="B56" s="34" t="s">
        <v>308</v>
      </c>
      <c r="C56" s="34" t="s">
        <v>190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309</v>
      </c>
      <c r="B57" s="34" t="s">
        <v>310</v>
      </c>
      <c r="C57" s="34" t="s">
        <v>190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311</v>
      </c>
      <c r="B58" s="34" t="s">
        <v>312</v>
      </c>
      <c r="C58" s="34" t="s">
        <v>190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313</v>
      </c>
      <c r="B59" s="34" t="s">
        <v>314</v>
      </c>
      <c r="C59" s="34" t="s">
        <v>190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315</v>
      </c>
      <c r="B60" s="34" t="s">
        <v>316</v>
      </c>
      <c r="C60" s="34" t="s">
        <v>190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317</v>
      </c>
      <c r="B61" s="34" t="s">
        <v>318</v>
      </c>
      <c r="C61" s="34" t="s">
        <v>190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325</v>
      </c>
      <c r="B64" s="34" t="s">
        <v>326</v>
      </c>
      <c r="C64" s="34" t="s">
        <v>190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327</v>
      </c>
      <c r="B65" s="34" t="s">
        <v>328</v>
      </c>
      <c r="C65" s="34" t="s">
        <v>190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329</v>
      </c>
      <c r="B66" s="34" t="s">
        <v>330</v>
      </c>
      <c r="C66" s="34" t="s">
        <v>190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331</v>
      </c>
      <c r="B67" s="34" t="s">
        <v>332</v>
      </c>
      <c r="C67" s="34" t="s">
        <v>190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333</v>
      </c>
      <c r="B68" s="34" t="s">
        <v>334</v>
      </c>
      <c r="C68" s="34" t="s">
        <v>190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335</v>
      </c>
      <c r="B69" s="34" t="s">
        <v>336</v>
      </c>
      <c r="C69" s="34" t="s">
        <v>190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337</v>
      </c>
      <c r="B70" s="34" t="s">
        <v>338</v>
      </c>
      <c r="C70" s="34" t="s">
        <v>190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339</v>
      </c>
      <c r="B71" s="34" t="s">
        <v>340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344</v>
      </c>
      <c r="B73" s="34" t="s">
        <v>345</v>
      </c>
      <c r="C73" s="34"/>
      <c r="D73" s="35" t="s">
        <v>184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349</v>
      </c>
      <c r="B75" s="34" t="s">
        <v>350</v>
      </c>
      <c r="C75" s="34"/>
      <c r="D75" s="35" t="s">
        <v>184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358</v>
      </c>
      <c r="B79" s="34" t="s">
        <v>359</v>
      </c>
      <c r="C79" s="34"/>
      <c r="D79" s="35" t="s">
        <v>184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363</v>
      </c>
      <c r="B81" s="34" t="s">
        <v>364</v>
      </c>
      <c r="C81" s="34"/>
      <c r="D81" s="35" t="s">
        <v>184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372</v>
      </c>
      <c r="B85" s="34" t="s">
        <v>373</v>
      </c>
      <c r="C85" s="34"/>
      <c r="D85" s="35" t="s">
        <v>184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381</v>
      </c>
      <c r="B89" s="34" t="s">
        <v>382</v>
      </c>
      <c r="C89" s="34"/>
      <c r="D89" s="35" t="s">
        <v>184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401</v>
      </c>
      <c r="B97" s="56" t="s">
        <v>402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403</v>
      </c>
      <c r="B98" s="56" t="s">
        <v>404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412</v>
      </c>
      <c r="B102" s="56" t="s">
        <v>402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418</v>
      </c>
      <c r="B107" s="34" t="s">
        <v>419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420</v>
      </c>
      <c r="B108" s="56" t="s">
        <v>421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422</v>
      </c>
      <c r="B109" s="56" t="s">
        <v>423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360" t="s">
        <v>544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9">
      <c r="A2" s="146" t="s">
        <v>0</v>
      </c>
      <c r="B2" s="146" t="s">
        <v>179</v>
      </c>
      <c r="C2" s="146" t="s">
        <v>180</v>
      </c>
      <c r="D2" s="147" t="s">
        <v>181</v>
      </c>
      <c r="E2" s="147" t="s">
        <v>545</v>
      </c>
      <c r="F2" s="147" t="s">
        <v>546</v>
      </c>
      <c r="G2" s="147" t="s">
        <v>547</v>
      </c>
      <c r="H2" s="147" t="s">
        <v>548</v>
      </c>
      <c r="I2" s="147" t="s">
        <v>549</v>
      </c>
      <c r="J2" s="147" t="s">
        <v>550</v>
      </c>
      <c r="K2" s="147" t="s">
        <v>551</v>
      </c>
      <c r="L2" s="147" t="s">
        <v>552</v>
      </c>
      <c r="M2" s="147" t="s">
        <v>553</v>
      </c>
      <c r="N2" s="147" t="s">
        <v>554</v>
      </c>
      <c r="O2" s="147" t="s">
        <v>555</v>
      </c>
      <c r="P2" s="147" t="s">
        <v>556</v>
      </c>
      <c r="Q2" s="147" t="s">
        <v>25</v>
      </c>
      <c r="R2" s="148"/>
    </row>
    <row r="3" spans="1:19">
      <c r="A3" s="149" t="s">
        <v>182</v>
      </c>
      <c r="B3" s="150" t="s">
        <v>183</v>
      </c>
      <c r="C3" s="150"/>
      <c r="D3" s="151" t="s">
        <v>184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185</v>
      </c>
      <c r="B4" s="150" t="s">
        <v>128</v>
      </c>
      <c r="C4" s="150"/>
      <c r="D4" s="151" t="s">
        <v>184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186</v>
      </c>
      <c r="B5" s="150" t="s">
        <v>187</v>
      </c>
      <c r="C5" s="150"/>
      <c r="D5" s="151" t="s">
        <v>184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188</v>
      </c>
      <c r="B6" s="150" t="s">
        <v>189</v>
      </c>
      <c r="C6" s="150" t="s">
        <v>190</v>
      </c>
      <c r="D6" s="151" t="s">
        <v>191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192</v>
      </c>
      <c r="B7" s="150" t="s">
        <v>193</v>
      </c>
      <c r="C7" s="150" t="s">
        <v>190</v>
      </c>
      <c r="D7" s="151" t="s">
        <v>191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194</v>
      </c>
      <c r="B8" s="150" t="s">
        <v>195</v>
      </c>
      <c r="C8" s="150"/>
      <c r="D8" s="151" t="s">
        <v>184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196</v>
      </c>
      <c r="B9" s="150" t="s">
        <v>197</v>
      </c>
      <c r="C9" s="150" t="s">
        <v>190</v>
      </c>
      <c r="D9" s="151" t="s">
        <v>191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198</v>
      </c>
      <c r="B10" s="150" t="s">
        <v>199</v>
      </c>
      <c r="C10" s="150"/>
      <c r="D10" s="151" t="s">
        <v>184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200</v>
      </c>
      <c r="B11" s="155" t="s">
        <v>201</v>
      </c>
      <c r="C11" s="155" t="s">
        <v>190</v>
      </c>
      <c r="D11" s="156" t="s">
        <v>184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202</v>
      </c>
      <c r="B12" s="155" t="s">
        <v>203</v>
      </c>
      <c r="C12" s="155" t="s">
        <v>190</v>
      </c>
      <c r="D12" s="156" t="s">
        <v>184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204</v>
      </c>
      <c r="B13" s="150" t="s">
        <v>205</v>
      </c>
      <c r="C13" s="150"/>
      <c r="D13" s="151" t="s">
        <v>206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207</v>
      </c>
      <c r="B14" s="155" t="s">
        <v>557</v>
      </c>
      <c r="C14" s="155" t="s">
        <v>190</v>
      </c>
      <c r="D14" s="156" t="s">
        <v>209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210</v>
      </c>
      <c r="B15" s="155" t="s">
        <v>558</v>
      </c>
      <c r="C15" s="155" t="s">
        <v>190</v>
      </c>
      <c r="D15" s="156" t="s">
        <v>209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212</v>
      </c>
      <c r="B16" s="155" t="s">
        <v>559</v>
      </c>
      <c r="C16" s="155" t="s">
        <v>190</v>
      </c>
      <c r="D16" s="156" t="s">
        <v>209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214</v>
      </c>
      <c r="B17" s="150" t="s">
        <v>215</v>
      </c>
      <c r="C17" s="150"/>
      <c r="D17" s="151" t="s">
        <v>184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216</v>
      </c>
      <c r="B18" s="158" t="s">
        <v>217</v>
      </c>
      <c r="C18" s="158" t="s">
        <v>190</v>
      </c>
      <c r="D18" s="159" t="s">
        <v>218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219</v>
      </c>
      <c r="B19" s="158" t="s">
        <v>220</v>
      </c>
      <c r="C19" s="158" t="s">
        <v>190</v>
      </c>
      <c r="D19" s="159" t="s">
        <v>221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222</v>
      </c>
      <c r="B20" s="150" t="s">
        <v>223</v>
      </c>
      <c r="C20" s="150"/>
      <c r="D20" s="159" t="s">
        <v>184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224</v>
      </c>
      <c r="B21" s="150" t="s">
        <v>560</v>
      </c>
      <c r="C21" s="150" t="s">
        <v>226</v>
      </c>
      <c r="D21" s="159" t="s">
        <v>184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227</v>
      </c>
      <c r="B22" s="150" t="s">
        <v>228</v>
      </c>
      <c r="C22" s="150"/>
      <c r="D22" s="159" t="s">
        <v>209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229</v>
      </c>
      <c r="B23" s="150" t="s">
        <v>561</v>
      </c>
      <c r="C23" s="150" t="s">
        <v>231</v>
      </c>
      <c r="D23" s="159" t="s">
        <v>209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232</v>
      </c>
      <c r="B24" s="150" t="s">
        <v>562</v>
      </c>
      <c r="C24" s="150" t="s">
        <v>231</v>
      </c>
      <c r="D24" s="159" t="s">
        <v>209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234</v>
      </c>
      <c r="B25" s="150" t="s">
        <v>235</v>
      </c>
      <c r="C25" s="150"/>
      <c r="D25" s="151" t="s">
        <v>184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236</v>
      </c>
      <c r="B26" s="155" t="s">
        <v>563</v>
      </c>
      <c r="C26" s="155" t="s">
        <v>238</v>
      </c>
      <c r="D26" s="156" t="s">
        <v>209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239</v>
      </c>
      <c r="B27" s="150" t="s">
        <v>240</v>
      </c>
      <c r="C27" s="150"/>
      <c r="D27" s="151" t="s">
        <v>184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241</v>
      </c>
      <c r="B28" s="155" t="s">
        <v>242</v>
      </c>
      <c r="C28" s="155" t="s">
        <v>243</v>
      </c>
      <c r="D28" s="156" t="s">
        <v>209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244</v>
      </c>
      <c r="B29" s="150" t="s">
        <v>245</v>
      </c>
      <c r="C29" s="158" t="s">
        <v>190</v>
      </c>
      <c r="D29" s="156" t="s">
        <v>246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247</v>
      </c>
      <c r="B30" s="150" t="s">
        <v>248</v>
      </c>
      <c r="C30" s="150" t="s">
        <v>248</v>
      </c>
      <c r="D30" s="156" t="s">
        <v>209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249</v>
      </c>
      <c r="B31" s="150" t="s">
        <v>250</v>
      </c>
      <c r="C31" s="150"/>
      <c r="D31" s="151" t="s">
        <v>184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251</v>
      </c>
      <c r="B32" s="150" t="s">
        <v>252</v>
      </c>
      <c r="C32" s="150"/>
      <c r="D32" s="151" t="s">
        <v>184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253</v>
      </c>
      <c r="B33" s="150" t="s">
        <v>254</v>
      </c>
      <c r="C33" s="150" t="s">
        <v>255</v>
      </c>
      <c r="D33" s="159" t="s">
        <v>256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257</v>
      </c>
      <c r="B34" s="150" t="s">
        <v>258</v>
      </c>
      <c r="C34" s="150" t="s">
        <v>255</v>
      </c>
      <c r="D34" s="159" t="s">
        <v>256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259</v>
      </c>
      <c r="B35" s="150" t="s">
        <v>260</v>
      </c>
      <c r="C35" s="150" t="s">
        <v>255</v>
      </c>
      <c r="D35" s="159" t="s">
        <v>261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262</v>
      </c>
      <c r="B36" s="150" t="s">
        <v>263</v>
      </c>
      <c r="C36" s="150" t="s">
        <v>255</v>
      </c>
      <c r="D36" s="159" t="s">
        <v>256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264</v>
      </c>
      <c r="B37" s="150" t="s">
        <v>265</v>
      </c>
      <c r="C37" s="150" t="s">
        <v>255</v>
      </c>
      <c r="D37" s="159" t="s">
        <v>256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266</v>
      </c>
      <c r="B38" s="150" t="s">
        <v>267</v>
      </c>
      <c r="C38" s="150" t="s">
        <v>255</v>
      </c>
      <c r="D38" s="159" t="s">
        <v>256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268</v>
      </c>
      <c r="B39" s="150" t="s">
        <v>269</v>
      </c>
      <c r="C39" s="150" t="s">
        <v>255</v>
      </c>
      <c r="D39" s="159" t="s">
        <v>256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270</v>
      </c>
      <c r="B40" s="150" t="s">
        <v>271</v>
      </c>
      <c r="C40" s="150"/>
      <c r="D40" s="151" t="s">
        <v>184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272</v>
      </c>
      <c r="B41" s="155" t="s">
        <v>273</v>
      </c>
      <c r="C41" s="155" t="s">
        <v>190</v>
      </c>
      <c r="D41" s="156" t="s">
        <v>274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275</v>
      </c>
      <c r="B42" s="150" t="s">
        <v>276</v>
      </c>
      <c r="C42" s="150"/>
      <c r="D42" s="151" t="s">
        <v>184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277</v>
      </c>
      <c r="B43" s="155" t="s">
        <v>278</v>
      </c>
      <c r="C43" s="155" t="s">
        <v>190</v>
      </c>
      <c r="D43" s="156" t="s">
        <v>261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279</v>
      </c>
      <c r="B44" s="155" t="s">
        <v>280</v>
      </c>
      <c r="C44" s="155" t="s">
        <v>190</v>
      </c>
      <c r="D44" s="156" t="s">
        <v>261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281</v>
      </c>
      <c r="B45" s="150" t="s">
        <v>282</v>
      </c>
      <c r="C45" s="150"/>
      <c r="D45" s="151" t="s">
        <v>184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283</v>
      </c>
      <c r="B46" s="150" t="s">
        <v>284</v>
      </c>
      <c r="C46" s="150" t="s">
        <v>190</v>
      </c>
      <c r="D46" s="151" t="s">
        <v>191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285</v>
      </c>
      <c r="B47" s="150" t="s">
        <v>286</v>
      </c>
      <c r="C47" s="150"/>
      <c r="D47" s="151" t="s">
        <v>184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287</v>
      </c>
      <c r="B48" s="150" t="s">
        <v>288</v>
      </c>
      <c r="C48" s="150" t="s">
        <v>190</v>
      </c>
      <c r="D48" s="151" t="s">
        <v>289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290</v>
      </c>
      <c r="B49" s="155" t="s">
        <v>291</v>
      </c>
      <c r="C49" s="155" t="s">
        <v>190</v>
      </c>
      <c r="D49" s="156" t="s">
        <v>292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293</v>
      </c>
      <c r="B50" s="155" t="s">
        <v>294</v>
      </c>
      <c r="C50" s="155" t="s">
        <v>190</v>
      </c>
      <c r="D50" s="156" t="s">
        <v>292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295</v>
      </c>
      <c r="B51" s="150" t="s">
        <v>296</v>
      </c>
      <c r="C51" s="150" t="s">
        <v>190</v>
      </c>
      <c r="D51" s="159" t="s">
        <v>297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298</v>
      </c>
      <c r="B52" s="150" t="s">
        <v>299</v>
      </c>
      <c r="C52" s="150"/>
      <c r="D52" s="151" t="s">
        <v>184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300</v>
      </c>
      <c r="B53" s="150" t="s">
        <v>301</v>
      </c>
      <c r="C53" s="150"/>
      <c r="D53" s="151" t="s">
        <v>302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303</v>
      </c>
      <c r="B54" s="150" t="s">
        <v>304</v>
      </c>
      <c r="C54" s="150" t="s">
        <v>190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305</v>
      </c>
      <c r="B55" s="150" t="s">
        <v>306</v>
      </c>
      <c r="C55" s="150" t="s">
        <v>190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307</v>
      </c>
      <c r="B56" s="150" t="s">
        <v>308</v>
      </c>
      <c r="C56" s="150" t="s">
        <v>190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309</v>
      </c>
      <c r="B57" s="150" t="s">
        <v>310</v>
      </c>
      <c r="C57" s="150" t="s">
        <v>190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311</v>
      </c>
      <c r="B58" s="150" t="s">
        <v>312</v>
      </c>
      <c r="C58" s="150" t="s">
        <v>190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313</v>
      </c>
      <c r="B59" s="150" t="s">
        <v>314</v>
      </c>
      <c r="C59" s="150" t="s">
        <v>190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315</v>
      </c>
      <c r="B60" s="150" t="s">
        <v>316</v>
      </c>
      <c r="C60" s="150" t="s">
        <v>190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317</v>
      </c>
      <c r="B61" s="150" t="s">
        <v>318</v>
      </c>
      <c r="C61" s="150" t="s">
        <v>190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319</v>
      </c>
      <c r="B62" s="150" t="s">
        <v>320</v>
      </c>
      <c r="C62" s="150" t="s">
        <v>190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321</v>
      </c>
      <c r="B63" s="150" t="s">
        <v>564</v>
      </c>
      <c r="C63" s="150" t="s">
        <v>565</v>
      </c>
      <c r="D63" s="164" t="s">
        <v>566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325</v>
      </c>
      <c r="B64" s="150" t="s">
        <v>326</v>
      </c>
      <c r="C64" s="150" t="s">
        <v>190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327</v>
      </c>
      <c r="B65" s="150" t="s">
        <v>328</v>
      </c>
      <c r="C65" s="150" t="s">
        <v>190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329</v>
      </c>
      <c r="B66" s="150" t="s">
        <v>330</v>
      </c>
      <c r="C66" s="150" t="s">
        <v>190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331</v>
      </c>
      <c r="B67" s="150" t="s">
        <v>332</v>
      </c>
      <c r="C67" s="150" t="s">
        <v>190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333</v>
      </c>
      <c r="B68" s="150" t="s">
        <v>334</v>
      </c>
      <c r="C68" s="150" t="s">
        <v>190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335</v>
      </c>
      <c r="B69" s="150" t="s">
        <v>336</v>
      </c>
      <c r="C69" s="150" t="s">
        <v>190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337</v>
      </c>
      <c r="B70" s="150" t="s">
        <v>338</v>
      </c>
      <c r="C70" s="150" t="s">
        <v>190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339</v>
      </c>
      <c r="B71" s="150" t="s">
        <v>340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341</v>
      </c>
      <c r="B72" s="155" t="s">
        <v>342</v>
      </c>
      <c r="C72" s="155" t="s">
        <v>190</v>
      </c>
      <c r="D72" s="165" t="s">
        <v>343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344</v>
      </c>
      <c r="B73" s="150" t="s">
        <v>345</v>
      </c>
      <c r="C73" s="150"/>
      <c r="D73" s="151" t="s">
        <v>184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346</v>
      </c>
      <c r="B74" s="155" t="s">
        <v>347</v>
      </c>
      <c r="C74" s="155" t="s">
        <v>190</v>
      </c>
      <c r="D74" s="165" t="s">
        <v>348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349</v>
      </c>
      <c r="B75" s="150" t="s">
        <v>350</v>
      </c>
      <c r="C75" s="150"/>
      <c r="D75" s="151" t="s">
        <v>184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351</v>
      </c>
      <c r="B76" s="155" t="s">
        <v>352</v>
      </c>
      <c r="C76" s="155" t="s">
        <v>190</v>
      </c>
      <c r="D76" s="165" t="s">
        <v>353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354</v>
      </c>
      <c r="B77" s="150" t="s">
        <v>355</v>
      </c>
      <c r="C77" s="150"/>
      <c r="D77" s="151" t="s">
        <v>184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356</v>
      </c>
      <c r="B78" s="155" t="s">
        <v>357</v>
      </c>
      <c r="C78" s="155" t="s">
        <v>190</v>
      </c>
      <c r="D78" s="165" t="s">
        <v>292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358</v>
      </c>
      <c r="B79" s="150" t="s">
        <v>359</v>
      </c>
      <c r="C79" s="150"/>
      <c r="D79" s="151" t="s">
        <v>184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360</v>
      </c>
      <c r="B80" s="155" t="s">
        <v>361</v>
      </c>
      <c r="C80" s="155" t="s">
        <v>190</v>
      </c>
      <c r="D80" s="165" t="s">
        <v>362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363</v>
      </c>
      <c r="B81" s="150" t="s">
        <v>364</v>
      </c>
      <c r="C81" s="150"/>
      <c r="D81" s="151" t="s">
        <v>184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365</v>
      </c>
      <c r="B82" s="155" t="s">
        <v>366</v>
      </c>
      <c r="C82" s="155" t="s">
        <v>190</v>
      </c>
      <c r="D82" s="156" t="s">
        <v>209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367</v>
      </c>
      <c r="B83" s="150" t="s">
        <v>368</v>
      </c>
      <c r="C83" s="150"/>
      <c r="D83" s="151" t="s">
        <v>184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369</v>
      </c>
      <c r="B84" s="150" t="s">
        <v>370</v>
      </c>
      <c r="C84" s="150" t="s">
        <v>190</v>
      </c>
      <c r="D84" s="164" t="s">
        <v>371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372</v>
      </c>
      <c r="B85" s="150" t="s">
        <v>373</v>
      </c>
      <c r="C85" s="150"/>
      <c r="D85" s="151" t="s">
        <v>184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374</v>
      </c>
      <c r="B86" s="150" t="s">
        <v>375</v>
      </c>
      <c r="C86" s="150"/>
      <c r="D86" s="151" t="s">
        <v>184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376</v>
      </c>
      <c r="B87" s="150" t="s">
        <v>377</v>
      </c>
      <c r="C87" s="150" t="s">
        <v>190</v>
      </c>
      <c r="D87" s="164" t="s">
        <v>292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378</v>
      </c>
      <c r="B88" s="150" t="s">
        <v>379</v>
      </c>
      <c r="C88" s="150" t="s">
        <v>190</v>
      </c>
      <c r="D88" s="151" t="s">
        <v>380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381</v>
      </c>
      <c r="B89" s="150" t="s">
        <v>382</v>
      </c>
      <c r="C89" s="150"/>
      <c r="D89" s="151" t="s">
        <v>184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383</v>
      </c>
      <c r="B90" s="155" t="s">
        <v>384</v>
      </c>
      <c r="C90" s="155" t="s">
        <v>190</v>
      </c>
      <c r="D90" s="165" t="s">
        <v>385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386</v>
      </c>
      <c r="B91" s="155" t="s">
        <v>387</v>
      </c>
      <c r="C91" s="155" t="s">
        <v>190</v>
      </c>
      <c r="D91" s="165" t="s">
        <v>388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389</v>
      </c>
      <c r="B92" s="150" t="s">
        <v>390</v>
      </c>
      <c r="C92" s="150" t="s">
        <v>190</v>
      </c>
      <c r="D92" s="164" t="s">
        <v>292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391</v>
      </c>
      <c r="B93" s="150" t="s">
        <v>392</v>
      </c>
      <c r="C93" s="150"/>
      <c r="D93" s="151" t="s">
        <v>184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393</v>
      </c>
      <c r="B94" s="167" t="s">
        <v>394</v>
      </c>
      <c r="C94" s="150" t="s">
        <v>190</v>
      </c>
      <c r="D94" s="168" t="s">
        <v>567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396</v>
      </c>
      <c r="B95" s="170" t="s">
        <v>397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398</v>
      </c>
      <c r="B96" s="150" t="s">
        <v>399</v>
      </c>
      <c r="C96" s="150"/>
      <c r="D96" s="151" t="s">
        <v>568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401</v>
      </c>
      <c r="B97" s="173" t="s">
        <v>402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403</v>
      </c>
      <c r="B98" s="173" t="s">
        <v>404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405</v>
      </c>
      <c r="B99" s="173" t="s">
        <v>406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407</v>
      </c>
      <c r="B100" s="173" t="s">
        <v>408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409</v>
      </c>
      <c r="B101" s="150" t="s">
        <v>410</v>
      </c>
      <c r="C101" s="150"/>
      <c r="D101" s="151" t="s">
        <v>569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412</v>
      </c>
      <c r="B102" s="173" t="s">
        <v>402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413</v>
      </c>
      <c r="B103" s="173" t="s">
        <v>404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414</v>
      </c>
      <c r="B104" s="173" t="s">
        <v>406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415</v>
      </c>
      <c r="B105" s="173" t="s">
        <v>408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416</v>
      </c>
      <c r="B106" s="150" t="s">
        <v>417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418</v>
      </c>
      <c r="B107" s="150" t="s">
        <v>419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420</v>
      </c>
      <c r="B108" s="173" t="s">
        <v>421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422</v>
      </c>
      <c r="B109" s="173" t="s">
        <v>423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360" t="s">
        <v>178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</row>
    <row r="2" spans="1:1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534</v>
      </c>
      <c r="F2" s="32" t="s">
        <v>535</v>
      </c>
      <c r="G2" s="32" t="s">
        <v>536</v>
      </c>
      <c r="H2" s="32" t="s">
        <v>537</v>
      </c>
      <c r="I2" s="32" t="s">
        <v>538</v>
      </c>
      <c r="J2" s="32" t="s">
        <v>539</v>
      </c>
      <c r="K2" s="32" t="s">
        <v>540</v>
      </c>
      <c r="L2" s="32" t="s">
        <v>541</v>
      </c>
      <c r="M2" s="32" t="s">
        <v>25</v>
      </c>
    </row>
    <row r="3" spans="1:13">
      <c r="A3" s="33" t="s">
        <v>182</v>
      </c>
      <c r="B3" s="34" t="s">
        <v>183</v>
      </c>
      <c r="C3" s="34"/>
      <c r="D3" s="35" t="s">
        <v>184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185</v>
      </c>
      <c r="B4" s="34" t="s">
        <v>128</v>
      </c>
      <c r="C4" s="34"/>
      <c r="D4" s="35" t="s">
        <v>184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186</v>
      </c>
      <c r="B5" s="34" t="s">
        <v>187</v>
      </c>
      <c r="C5" s="34"/>
      <c r="D5" s="35" t="s">
        <v>184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188</v>
      </c>
      <c r="B6" s="34" t="s">
        <v>189</v>
      </c>
      <c r="C6" s="34" t="s">
        <v>190</v>
      </c>
      <c r="D6" s="35" t="s">
        <v>191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192</v>
      </c>
      <c r="B7" s="34" t="s">
        <v>193</v>
      </c>
      <c r="C7" s="34" t="s">
        <v>190</v>
      </c>
      <c r="D7" s="35" t="s">
        <v>191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194</v>
      </c>
      <c r="B8" s="34" t="s">
        <v>195</v>
      </c>
      <c r="C8" s="34"/>
      <c r="D8" s="35" t="s">
        <v>184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196</v>
      </c>
      <c r="B9" s="34" t="s">
        <v>197</v>
      </c>
      <c r="C9" s="34" t="s">
        <v>190</v>
      </c>
      <c r="D9" s="35" t="s">
        <v>191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198</v>
      </c>
      <c r="B10" s="34" t="s">
        <v>199</v>
      </c>
      <c r="C10" s="34"/>
      <c r="D10" s="35" t="s">
        <v>184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204</v>
      </c>
      <c r="B13" s="34" t="s">
        <v>205</v>
      </c>
      <c r="C13" s="34"/>
      <c r="D13" s="35" t="s">
        <v>206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212</v>
      </c>
      <c r="B16" s="38" t="s">
        <v>542</v>
      </c>
      <c r="C16" s="38" t="s">
        <v>190</v>
      </c>
      <c r="D16" s="39" t="s">
        <v>209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214</v>
      </c>
      <c r="B17" s="34" t="s">
        <v>215</v>
      </c>
      <c r="C17" s="34"/>
      <c r="D17" s="35" t="s">
        <v>184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222</v>
      </c>
      <c r="B20" s="34" t="s">
        <v>223</v>
      </c>
      <c r="C20" s="34"/>
      <c r="D20" s="42" t="s">
        <v>184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227</v>
      </c>
      <c r="B22" s="34" t="s">
        <v>228</v>
      </c>
      <c r="C22" s="34"/>
      <c r="D22" s="42" t="s">
        <v>209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234</v>
      </c>
      <c r="B25" s="34" t="s">
        <v>235</v>
      </c>
      <c r="C25" s="34"/>
      <c r="D25" s="35" t="s">
        <v>184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236</v>
      </c>
      <c r="B26" s="38" t="s">
        <v>543</v>
      </c>
      <c r="C26" s="38" t="s">
        <v>238</v>
      </c>
      <c r="D26" s="39" t="s">
        <v>209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239</v>
      </c>
      <c r="B27" s="34" t="s">
        <v>240</v>
      </c>
      <c r="C27" s="34"/>
      <c r="D27" s="35" t="s">
        <v>184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281</v>
      </c>
      <c r="B45" s="34" t="s">
        <v>282</v>
      </c>
      <c r="C45" s="34"/>
      <c r="D45" s="35" t="s">
        <v>184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285</v>
      </c>
      <c r="B47" s="34" t="s">
        <v>286</v>
      </c>
      <c r="C47" s="34"/>
      <c r="D47" s="35" t="s">
        <v>184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300</v>
      </c>
      <c r="B53" s="34" t="s">
        <v>301</v>
      </c>
      <c r="C53" s="34"/>
      <c r="D53" s="35" t="s">
        <v>302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303</v>
      </c>
      <c r="B54" s="34" t="s">
        <v>304</v>
      </c>
      <c r="C54" s="34" t="s">
        <v>190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305</v>
      </c>
      <c r="B55" s="34" t="s">
        <v>306</v>
      </c>
      <c r="C55" s="34" t="s">
        <v>190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307</v>
      </c>
      <c r="B56" s="34" t="s">
        <v>308</v>
      </c>
      <c r="C56" s="34" t="s">
        <v>190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309</v>
      </c>
      <c r="B57" s="34" t="s">
        <v>310</v>
      </c>
      <c r="C57" s="34" t="s">
        <v>190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311</v>
      </c>
      <c r="B58" s="34" t="s">
        <v>312</v>
      </c>
      <c r="C58" s="34" t="s">
        <v>190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313</v>
      </c>
      <c r="B59" s="34" t="s">
        <v>314</v>
      </c>
      <c r="C59" s="34" t="s">
        <v>190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315</v>
      </c>
      <c r="B60" s="34" t="s">
        <v>316</v>
      </c>
      <c r="C60" s="34" t="s">
        <v>190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317</v>
      </c>
      <c r="B61" s="34" t="s">
        <v>318</v>
      </c>
      <c r="C61" s="34" t="s">
        <v>190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325</v>
      </c>
      <c r="B64" s="34" t="s">
        <v>326</v>
      </c>
      <c r="C64" s="34" t="s">
        <v>190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327</v>
      </c>
      <c r="B65" s="34" t="s">
        <v>328</v>
      </c>
      <c r="C65" s="34" t="s">
        <v>190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329</v>
      </c>
      <c r="B66" s="34" t="s">
        <v>330</v>
      </c>
      <c r="C66" s="34" t="s">
        <v>190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331</v>
      </c>
      <c r="B67" s="34" t="s">
        <v>332</v>
      </c>
      <c r="C67" s="34" t="s">
        <v>190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333</v>
      </c>
      <c r="B68" s="34" t="s">
        <v>334</v>
      </c>
      <c r="C68" s="34" t="s">
        <v>190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335</v>
      </c>
      <c r="B69" s="34" t="s">
        <v>336</v>
      </c>
      <c r="C69" s="34" t="s">
        <v>190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337</v>
      </c>
      <c r="B70" s="34" t="s">
        <v>338</v>
      </c>
      <c r="C70" s="34" t="s">
        <v>190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339</v>
      </c>
      <c r="B71" s="34" t="s">
        <v>340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344</v>
      </c>
      <c r="B73" s="34" t="s">
        <v>345</v>
      </c>
      <c r="C73" s="34"/>
      <c r="D73" s="35" t="s">
        <v>184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349</v>
      </c>
      <c r="B75" s="34" t="s">
        <v>350</v>
      </c>
      <c r="C75" s="34"/>
      <c r="D75" s="35" t="s">
        <v>184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358</v>
      </c>
      <c r="B79" s="34" t="s">
        <v>359</v>
      </c>
      <c r="C79" s="34"/>
      <c r="D79" s="35" t="s">
        <v>184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363</v>
      </c>
      <c r="B81" s="34" t="s">
        <v>364</v>
      </c>
      <c r="C81" s="34"/>
      <c r="D81" s="35" t="s">
        <v>184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367</v>
      </c>
      <c r="B83" s="34" t="s">
        <v>368</v>
      </c>
      <c r="C83" s="34"/>
      <c r="D83" s="35" t="s">
        <v>184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372</v>
      </c>
      <c r="B85" s="34" t="s">
        <v>373</v>
      </c>
      <c r="C85" s="34"/>
      <c r="D85" s="35" t="s">
        <v>184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381</v>
      </c>
      <c r="B89" s="34" t="s">
        <v>382</v>
      </c>
      <c r="C89" s="34"/>
      <c r="D89" s="35" t="s">
        <v>184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391</v>
      </c>
      <c r="B93" s="34" t="s">
        <v>392</v>
      </c>
      <c r="C93" s="34"/>
      <c r="D93" s="35" t="s">
        <v>184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401</v>
      </c>
      <c r="B97" s="56" t="s">
        <v>402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403</v>
      </c>
      <c r="B98" s="56" t="s">
        <v>404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405</v>
      </c>
      <c r="B99" s="56" t="s">
        <v>406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412</v>
      </c>
      <c r="B102" s="56" t="s">
        <v>402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413</v>
      </c>
      <c r="B103" s="56" t="s">
        <v>404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414</v>
      </c>
      <c r="B104" s="56" t="s">
        <v>406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418</v>
      </c>
      <c r="B107" s="34" t="s">
        <v>419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420</v>
      </c>
      <c r="B108" s="56" t="s">
        <v>421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422</v>
      </c>
      <c r="B109" s="56" t="s">
        <v>423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360" t="s">
        <v>178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</row>
    <row r="2" spans="1:19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464</v>
      </c>
      <c r="K2" s="32" t="s">
        <v>465</v>
      </c>
      <c r="L2" s="32" t="s">
        <v>466</v>
      </c>
      <c r="M2" s="32" t="s">
        <v>113</v>
      </c>
      <c r="N2" s="32" t="s">
        <v>467</v>
      </c>
      <c r="O2" s="32" t="s">
        <v>468</v>
      </c>
      <c r="P2" s="32" t="s">
        <v>428</v>
      </c>
      <c r="Q2" s="32" t="s">
        <v>469</v>
      </c>
      <c r="R2" s="32" t="s">
        <v>470</v>
      </c>
      <c r="S2" s="32" t="s">
        <v>25</v>
      </c>
    </row>
    <row r="3" spans="1:19">
      <c r="A3" s="33" t="s">
        <v>182</v>
      </c>
      <c r="B3" s="34" t="s">
        <v>183</v>
      </c>
      <c r="C3" s="34"/>
      <c r="D3" s="35" t="s">
        <v>184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185</v>
      </c>
      <c r="B4" s="34" t="s">
        <v>128</v>
      </c>
      <c r="C4" s="34"/>
      <c r="D4" s="35" t="s">
        <v>184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186</v>
      </c>
      <c r="B5" s="34" t="s">
        <v>187</v>
      </c>
      <c r="C5" s="34"/>
      <c r="D5" s="35" t="s">
        <v>184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188</v>
      </c>
      <c r="B6" s="34" t="s">
        <v>189</v>
      </c>
      <c r="C6" s="34" t="s">
        <v>190</v>
      </c>
      <c r="D6" s="35" t="s">
        <v>191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192</v>
      </c>
      <c r="B7" s="34" t="s">
        <v>193</v>
      </c>
      <c r="C7" s="34" t="s">
        <v>190</v>
      </c>
      <c r="D7" s="35" t="s">
        <v>191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194</v>
      </c>
      <c r="B8" s="34" t="s">
        <v>195</v>
      </c>
      <c r="C8" s="34"/>
      <c r="D8" s="35" t="s">
        <v>184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196</v>
      </c>
      <c r="B9" s="34" t="s">
        <v>197</v>
      </c>
      <c r="C9" s="34" t="s">
        <v>190</v>
      </c>
      <c r="D9" s="35" t="s">
        <v>191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198</v>
      </c>
      <c r="B10" s="34" t="s">
        <v>199</v>
      </c>
      <c r="C10" s="34"/>
      <c r="D10" s="35" t="s">
        <v>184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204</v>
      </c>
      <c r="B13" s="34" t="s">
        <v>205</v>
      </c>
      <c r="C13" s="34"/>
      <c r="D13" s="35" t="s">
        <v>206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214</v>
      </c>
      <c r="B17" s="34" t="s">
        <v>215</v>
      </c>
      <c r="C17" s="34"/>
      <c r="D17" s="35" t="s">
        <v>184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222</v>
      </c>
      <c r="B20" s="34" t="s">
        <v>223</v>
      </c>
      <c r="C20" s="34"/>
      <c r="D20" s="42" t="s">
        <v>184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227</v>
      </c>
      <c r="B22" s="34" t="s">
        <v>228</v>
      </c>
      <c r="C22" s="34"/>
      <c r="D22" s="42" t="s">
        <v>209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229</v>
      </c>
      <c r="B23" s="34" t="s">
        <v>471</v>
      </c>
      <c r="C23" s="34" t="s">
        <v>231</v>
      </c>
      <c r="D23" s="42" t="s">
        <v>209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232</v>
      </c>
      <c r="B24" s="34" t="s">
        <v>472</v>
      </c>
      <c r="C24" s="34" t="s">
        <v>231</v>
      </c>
      <c r="D24" s="42" t="s">
        <v>209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234</v>
      </c>
      <c r="B25" s="34" t="s">
        <v>235</v>
      </c>
      <c r="C25" s="34"/>
      <c r="D25" s="35" t="s">
        <v>184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239</v>
      </c>
      <c r="B27" s="34" t="s">
        <v>240</v>
      </c>
      <c r="C27" s="34"/>
      <c r="D27" s="35" t="s">
        <v>184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281</v>
      </c>
      <c r="B45" s="34" t="s">
        <v>282</v>
      </c>
      <c r="C45" s="34"/>
      <c r="D45" s="35" t="s">
        <v>184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285</v>
      </c>
      <c r="B47" s="34" t="s">
        <v>286</v>
      </c>
      <c r="C47" s="34"/>
      <c r="D47" s="35" t="s">
        <v>184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287</v>
      </c>
      <c r="B48" s="63" t="s">
        <v>288</v>
      </c>
      <c r="C48" s="63" t="s">
        <v>190</v>
      </c>
      <c r="D48" s="64" t="s">
        <v>289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300</v>
      </c>
      <c r="B53" s="34" t="s">
        <v>301</v>
      </c>
      <c r="C53" s="34"/>
      <c r="D53" s="35" t="s">
        <v>302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303</v>
      </c>
      <c r="B54" s="34" t="s">
        <v>304</v>
      </c>
      <c r="C54" s="34" t="s">
        <v>190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305</v>
      </c>
      <c r="B55" s="34" t="s">
        <v>306</v>
      </c>
      <c r="C55" s="34" t="s">
        <v>190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307</v>
      </c>
      <c r="B56" s="34" t="s">
        <v>308</v>
      </c>
      <c r="C56" s="34" t="s">
        <v>190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309</v>
      </c>
      <c r="B57" s="34" t="s">
        <v>310</v>
      </c>
      <c r="C57" s="34" t="s">
        <v>190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311</v>
      </c>
      <c r="B58" s="34" t="s">
        <v>312</v>
      </c>
      <c r="C58" s="34" t="s">
        <v>190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313</v>
      </c>
      <c r="B59" s="34" t="s">
        <v>314</v>
      </c>
      <c r="C59" s="34" t="s">
        <v>190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315</v>
      </c>
      <c r="B60" s="34" t="s">
        <v>316</v>
      </c>
      <c r="C60" s="34" t="s">
        <v>190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317</v>
      </c>
      <c r="B61" s="34" t="s">
        <v>318</v>
      </c>
      <c r="C61" s="34" t="s">
        <v>190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319</v>
      </c>
      <c r="B62" s="34" t="s">
        <v>320</v>
      </c>
      <c r="C62" s="34" t="s">
        <v>190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325</v>
      </c>
      <c r="B64" s="34" t="s">
        <v>326</v>
      </c>
      <c r="C64" s="34" t="s">
        <v>190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327</v>
      </c>
      <c r="B65" s="34" t="s">
        <v>328</v>
      </c>
      <c r="C65" s="34" t="s">
        <v>190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329</v>
      </c>
      <c r="B66" s="34" t="s">
        <v>330</v>
      </c>
      <c r="C66" s="34" t="s">
        <v>190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331</v>
      </c>
      <c r="B67" s="34" t="s">
        <v>332</v>
      </c>
      <c r="C67" s="34" t="s">
        <v>190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333</v>
      </c>
      <c r="B68" s="34" t="s">
        <v>334</v>
      </c>
      <c r="C68" s="34" t="s">
        <v>190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335</v>
      </c>
      <c r="B69" s="34" t="s">
        <v>336</v>
      </c>
      <c r="C69" s="34" t="s">
        <v>190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337</v>
      </c>
      <c r="B70" s="34" t="s">
        <v>338</v>
      </c>
      <c r="C70" s="34" t="s">
        <v>190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339</v>
      </c>
      <c r="B71" s="34" t="s">
        <v>340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344</v>
      </c>
      <c r="B73" s="34" t="s">
        <v>345</v>
      </c>
      <c r="C73" s="34"/>
      <c r="D73" s="35" t="s">
        <v>184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349</v>
      </c>
      <c r="B75" s="34" t="s">
        <v>350</v>
      </c>
      <c r="C75" s="34"/>
      <c r="D75" s="35" t="s">
        <v>184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358</v>
      </c>
      <c r="B79" s="34" t="s">
        <v>359</v>
      </c>
      <c r="C79" s="34"/>
      <c r="D79" s="35" t="s">
        <v>184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363</v>
      </c>
      <c r="B81" s="34" t="s">
        <v>364</v>
      </c>
      <c r="C81" s="34"/>
      <c r="D81" s="35" t="s">
        <v>184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372</v>
      </c>
      <c r="B85" s="34" t="s">
        <v>373</v>
      </c>
      <c r="C85" s="34"/>
      <c r="D85" s="35" t="s">
        <v>184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381</v>
      </c>
      <c r="B89" s="34" t="s">
        <v>382</v>
      </c>
      <c r="C89" s="34"/>
      <c r="D89" s="35" t="s">
        <v>184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393</v>
      </c>
      <c r="B94" s="50" t="s">
        <v>394</v>
      </c>
      <c r="C94" s="34" t="s">
        <v>190</v>
      </c>
      <c r="D94" s="51" t="s">
        <v>519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398</v>
      </c>
      <c r="B96" s="34" t="s">
        <v>399</v>
      </c>
      <c r="C96" s="34"/>
      <c r="D96" s="35" t="s">
        <v>520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401</v>
      </c>
      <c r="B97" s="56" t="s">
        <v>402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403</v>
      </c>
      <c r="B98" s="56" t="s">
        <v>404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409</v>
      </c>
      <c r="B101" s="34" t="s">
        <v>410</v>
      </c>
      <c r="C101" s="34"/>
      <c r="D101" s="35" t="s">
        <v>521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412</v>
      </c>
      <c r="B102" s="56" t="s">
        <v>402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413</v>
      </c>
      <c r="B103" s="56" t="s">
        <v>404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418</v>
      </c>
      <c r="B107" s="34" t="s">
        <v>419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420</v>
      </c>
      <c r="B108" s="56" t="s">
        <v>421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422</v>
      </c>
      <c r="B109" s="56" t="s">
        <v>423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360" t="s">
        <v>178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</row>
    <row r="2" spans="1:24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118</v>
      </c>
      <c r="F2" s="32" t="s">
        <v>119</v>
      </c>
      <c r="G2" s="32" t="s">
        <v>448</v>
      </c>
      <c r="H2" s="32" t="s">
        <v>120</v>
      </c>
      <c r="I2" s="32" t="s">
        <v>121</v>
      </c>
      <c r="J2" s="32" t="s">
        <v>426</v>
      </c>
      <c r="K2" s="32" t="s">
        <v>123</v>
      </c>
      <c r="L2" s="32" t="s">
        <v>449</v>
      </c>
      <c r="M2" s="32" t="s">
        <v>450</v>
      </c>
      <c r="N2" s="32" t="s">
        <v>428</v>
      </c>
      <c r="O2" s="32" t="s">
        <v>570</v>
      </c>
      <c r="P2" s="32" t="s">
        <v>570</v>
      </c>
      <c r="Q2" s="32" t="s">
        <v>570</v>
      </c>
      <c r="R2" s="32" t="s">
        <v>570</v>
      </c>
      <c r="S2" s="32" t="s">
        <v>570</v>
      </c>
      <c r="T2" s="32" t="s">
        <v>570</v>
      </c>
      <c r="U2" s="32" t="s">
        <v>570</v>
      </c>
      <c r="V2" s="32" t="s">
        <v>570</v>
      </c>
      <c r="W2" s="32" t="s">
        <v>25</v>
      </c>
      <c r="X2" s="176" t="s">
        <v>571</v>
      </c>
    </row>
    <row r="3" spans="1:24">
      <c r="A3" s="33" t="s">
        <v>182</v>
      </c>
      <c r="B3" s="34" t="s">
        <v>183</v>
      </c>
      <c r="C3" s="34"/>
      <c r="D3" s="35" t="s">
        <v>184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185</v>
      </c>
      <c r="B4" s="34" t="s">
        <v>128</v>
      </c>
      <c r="C4" s="34"/>
      <c r="D4" s="35" t="s">
        <v>184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186</v>
      </c>
      <c r="B5" s="34" t="s">
        <v>187</v>
      </c>
      <c r="C5" s="34"/>
      <c r="D5" s="35" t="s">
        <v>184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188</v>
      </c>
      <c r="B6" s="34" t="s">
        <v>189</v>
      </c>
      <c r="C6" s="34" t="s">
        <v>190</v>
      </c>
      <c r="D6" s="35" t="s">
        <v>191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192</v>
      </c>
      <c r="B7" s="34" t="s">
        <v>193</v>
      </c>
      <c r="C7" s="34" t="s">
        <v>190</v>
      </c>
      <c r="D7" s="35" t="s">
        <v>191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194</v>
      </c>
      <c r="B8" s="34" t="s">
        <v>195</v>
      </c>
      <c r="C8" s="34"/>
      <c r="D8" s="35" t="s">
        <v>184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196</v>
      </c>
      <c r="B9" s="34" t="s">
        <v>197</v>
      </c>
      <c r="C9" s="34" t="s">
        <v>190</v>
      </c>
      <c r="D9" s="35" t="s">
        <v>191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198</v>
      </c>
      <c r="B10" s="34" t="s">
        <v>199</v>
      </c>
      <c r="C10" s="34"/>
      <c r="D10" s="35" t="s">
        <v>184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204</v>
      </c>
      <c r="B13" s="34" t="s">
        <v>205</v>
      </c>
      <c r="C13" s="34"/>
      <c r="D13" s="35" t="s">
        <v>206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214</v>
      </c>
      <c r="B17" s="34" t="s">
        <v>215</v>
      </c>
      <c r="C17" s="34"/>
      <c r="D17" s="35" t="s">
        <v>184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222</v>
      </c>
      <c r="B20" s="34" t="s">
        <v>223</v>
      </c>
      <c r="C20" s="34"/>
      <c r="D20" s="42" t="s">
        <v>184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227</v>
      </c>
      <c r="B22" s="34" t="s">
        <v>228</v>
      </c>
      <c r="C22" s="34"/>
      <c r="D22" s="42" t="s">
        <v>209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234</v>
      </c>
      <c r="B25" s="34" t="s">
        <v>235</v>
      </c>
      <c r="C25" s="34"/>
      <c r="D25" s="35" t="s">
        <v>184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239</v>
      </c>
      <c r="B27" s="34" t="s">
        <v>240</v>
      </c>
      <c r="C27" s="34"/>
      <c r="D27" s="35" t="s">
        <v>184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281</v>
      </c>
      <c r="B45" s="34" t="s">
        <v>282</v>
      </c>
      <c r="C45" s="34"/>
      <c r="D45" s="35" t="s">
        <v>184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285</v>
      </c>
      <c r="B47" s="34" t="s">
        <v>286</v>
      </c>
      <c r="C47" s="34"/>
      <c r="D47" s="35" t="s">
        <v>184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300</v>
      </c>
      <c r="B53" s="34" t="s">
        <v>301</v>
      </c>
      <c r="C53" s="34"/>
      <c r="D53" s="35" t="s">
        <v>302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303</v>
      </c>
      <c r="B54" s="34" t="s">
        <v>304</v>
      </c>
      <c r="C54" s="34" t="s">
        <v>190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307</v>
      </c>
      <c r="B56" s="34" t="s">
        <v>308</v>
      </c>
      <c r="C56" s="34" t="s">
        <v>190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309</v>
      </c>
      <c r="B57" s="34" t="s">
        <v>310</v>
      </c>
      <c r="C57" s="34" t="s">
        <v>190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311</v>
      </c>
      <c r="B58" s="34" t="s">
        <v>312</v>
      </c>
      <c r="C58" s="34" t="s">
        <v>190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313</v>
      </c>
      <c r="B59" s="34" t="s">
        <v>314</v>
      </c>
      <c r="C59" s="34" t="s">
        <v>190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315</v>
      </c>
      <c r="B60" s="34" t="s">
        <v>316</v>
      </c>
      <c r="C60" s="34" t="s">
        <v>190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317</v>
      </c>
      <c r="B61" s="34" t="s">
        <v>318</v>
      </c>
      <c r="C61" s="34" t="s">
        <v>190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325</v>
      </c>
      <c r="B64" s="34" t="s">
        <v>326</v>
      </c>
      <c r="C64" s="34" t="s">
        <v>190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327</v>
      </c>
      <c r="B65" s="34" t="s">
        <v>328</v>
      </c>
      <c r="C65" s="34" t="s">
        <v>190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329</v>
      </c>
      <c r="B66" s="34" t="s">
        <v>330</v>
      </c>
      <c r="C66" s="34" t="s">
        <v>190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331</v>
      </c>
      <c r="B67" s="34" t="s">
        <v>332</v>
      </c>
      <c r="C67" s="34" t="s">
        <v>190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333</v>
      </c>
      <c r="B68" s="34" t="s">
        <v>334</v>
      </c>
      <c r="C68" s="34" t="s">
        <v>190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335</v>
      </c>
      <c r="B69" s="34" t="s">
        <v>336</v>
      </c>
      <c r="C69" s="34" t="s">
        <v>190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337</v>
      </c>
      <c r="B70" s="34" t="s">
        <v>338</v>
      </c>
      <c r="C70" s="34" t="s">
        <v>190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339</v>
      </c>
      <c r="B71" s="34" t="s">
        <v>340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344</v>
      </c>
      <c r="B73" s="34" t="s">
        <v>345</v>
      </c>
      <c r="C73" s="34"/>
      <c r="D73" s="35" t="s">
        <v>184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349</v>
      </c>
      <c r="B75" s="34" t="s">
        <v>350</v>
      </c>
      <c r="C75" s="34"/>
      <c r="D75" s="35" t="s">
        <v>184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358</v>
      </c>
      <c r="B79" s="34" t="s">
        <v>359</v>
      </c>
      <c r="C79" s="34"/>
      <c r="D79" s="35" t="s">
        <v>184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363</v>
      </c>
      <c r="B81" s="34" t="s">
        <v>364</v>
      </c>
      <c r="C81" s="34"/>
      <c r="D81" s="35" t="s">
        <v>184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372</v>
      </c>
      <c r="B85" s="34" t="s">
        <v>373</v>
      </c>
      <c r="C85" s="34"/>
      <c r="D85" s="35" t="s">
        <v>184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381</v>
      </c>
      <c r="B89" s="34" t="s">
        <v>382</v>
      </c>
      <c r="C89" s="34"/>
      <c r="D89" s="35" t="s">
        <v>184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393</v>
      </c>
      <c r="B94" s="50" t="s">
        <v>394</v>
      </c>
      <c r="C94" s="34" t="s">
        <v>190</v>
      </c>
      <c r="D94" s="51" t="s">
        <v>572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401</v>
      </c>
      <c r="B97" s="56" t="s">
        <v>402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403</v>
      </c>
      <c r="B98" s="56" t="s">
        <v>404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412</v>
      </c>
      <c r="B102" s="56" t="s">
        <v>402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413</v>
      </c>
      <c r="B103" s="56" t="s">
        <v>404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418</v>
      </c>
      <c r="B107" s="34" t="s">
        <v>419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420</v>
      </c>
      <c r="B108" s="56" t="s">
        <v>421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422</v>
      </c>
      <c r="B109" s="56" t="s">
        <v>423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H12" sqref="H12"/>
    </sheetView>
  </sheetViews>
  <sheetFormatPr defaultColWidth="9" defaultRowHeight="13.5"/>
  <cols>
    <col min="1" max="1" width="6.625" style="314" customWidth="1"/>
    <col min="2" max="2" width="23.625" style="315" customWidth="1"/>
    <col min="3" max="3" width="18.625" style="314" customWidth="1"/>
    <col min="4" max="4" width="23.625" style="314" customWidth="1"/>
    <col min="5" max="5" width="26.25" style="314" customWidth="1"/>
    <col min="6" max="6" width="20.5" style="314" bestFit="1" customWidth="1"/>
    <col min="7" max="7" width="18.625" style="314" hidden="1" customWidth="1"/>
    <col min="8" max="8" width="18.375" style="314" bestFit="1" customWidth="1"/>
    <col min="9" max="9" width="14.375" style="314" hidden="1" customWidth="1"/>
    <col min="10" max="10" width="14.25" style="314" hidden="1" customWidth="1"/>
    <col min="11" max="254" width="9" style="314"/>
    <col min="255" max="255" width="6.625" style="314" customWidth="1"/>
    <col min="256" max="257" width="21.625" style="314" customWidth="1"/>
    <col min="258" max="258" width="16.125" style="314" bestFit="1" customWidth="1"/>
    <col min="259" max="259" width="13.875" style="314" bestFit="1" customWidth="1"/>
    <col min="260" max="260" width="17.25" style="314" bestFit="1" customWidth="1"/>
    <col min="261" max="262" width="20.5" style="314" bestFit="1" customWidth="1"/>
    <col min="263" max="263" width="0" style="314" hidden="1" customWidth="1"/>
    <col min="264" max="264" width="18.375" style="314" bestFit="1" customWidth="1"/>
    <col min="265" max="266" width="0" style="314" hidden="1" customWidth="1"/>
    <col min="267" max="510" width="9" style="314"/>
    <col min="511" max="511" width="6.625" style="314" customWidth="1"/>
    <col min="512" max="513" width="21.625" style="314" customWidth="1"/>
    <col min="514" max="514" width="16.125" style="314" bestFit="1" customWidth="1"/>
    <col min="515" max="515" width="13.875" style="314" bestFit="1" customWidth="1"/>
    <col min="516" max="516" width="17.25" style="314" bestFit="1" customWidth="1"/>
    <col min="517" max="518" width="20.5" style="314" bestFit="1" customWidth="1"/>
    <col min="519" max="519" width="0" style="314" hidden="1" customWidth="1"/>
    <col min="520" max="520" width="18.375" style="314" bestFit="1" customWidth="1"/>
    <col min="521" max="522" width="0" style="314" hidden="1" customWidth="1"/>
    <col min="523" max="766" width="9" style="314"/>
    <col min="767" max="767" width="6.625" style="314" customWidth="1"/>
    <col min="768" max="769" width="21.625" style="314" customWidth="1"/>
    <col min="770" max="770" width="16.125" style="314" bestFit="1" customWidth="1"/>
    <col min="771" max="771" width="13.875" style="314" bestFit="1" customWidth="1"/>
    <col min="772" max="772" width="17.25" style="314" bestFit="1" customWidth="1"/>
    <col min="773" max="774" width="20.5" style="314" bestFit="1" customWidth="1"/>
    <col min="775" max="775" width="0" style="314" hidden="1" customWidth="1"/>
    <col min="776" max="776" width="18.375" style="314" bestFit="1" customWidth="1"/>
    <col min="777" max="778" width="0" style="314" hidden="1" customWidth="1"/>
    <col min="779" max="1022" width="9" style="314"/>
    <col min="1023" max="1023" width="6.625" style="314" customWidth="1"/>
    <col min="1024" max="1025" width="21.625" style="314" customWidth="1"/>
    <col min="1026" max="1026" width="16.125" style="314" bestFit="1" customWidth="1"/>
    <col min="1027" max="1027" width="13.875" style="314" bestFit="1" customWidth="1"/>
    <col min="1028" max="1028" width="17.25" style="314" bestFit="1" customWidth="1"/>
    <col min="1029" max="1030" width="20.5" style="314" bestFit="1" customWidth="1"/>
    <col min="1031" max="1031" width="0" style="314" hidden="1" customWidth="1"/>
    <col min="1032" max="1032" width="18.375" style="314" bestFit="1" customWidth="1"/>
    <col min="1033" max="1034" width="0" style="314" hidden="1" customWidth="1"/>
    <col min="1035" max="1278" width="9" style="314"/>
    <col min="1279" max="1279" width="6.625" style="314" customWidth="1"/>
    <col min="1280" max="1281" width="21.625" style="314" customWidth="1"/>
    <col min="1282" max="1282" width="16.125" style="314" bestFit="1" customWidth="1"/>
    <col min="1283" max="1283" width="13.875" style="314" bestFit="1" customWidth="1"/>
    <col min="1284" max="1284" width="17.25" style="314" bestFit="1" customWidth="1"/>
    <col min="1285" max="1286" width="20.5" style="314" bestFit="1" customWidth="1"/>
    <col min="1287" max="1287" width="0" style="314" hidden="1" customWidth="1"/>
    <col min="1288" max="1288" width="18.375" style="314" bestFit="1" customWidth="1"/>
    <col min="1289" max="1290" width="0" style="314" hidden="1" customWidth="1"/>
    <col min="1291" max="1534" width="9" style="314"/>
    <col min="1535" max="1535" width="6.625" style="314" customWidth="1"/>
    <col min="1536" max="1537" width="21.625" style="314" customWidth="1"/>
    <col min="1538" max="1538" width="16.125" style="314" bestFit="1" customWidth="1"/>
    <col min="1539" max="1539" width="13.875" style="314" bestFit="1" customWidth="1"/>
    <col min="1540" max="1540" width="17.25" style="314" bestFit="1" customWidth="1"/>
    <col min="1541" max="1542" width="20.5" style="314" bestFit="1" customWidth="1"/>
    <col min="1543" max="1543" width="0" style="314" hidden="1" customWidth="1"/>
    <col min="1544" max="1544" width="18.375" style="314" bestFit="1" customWidth="1"/>
    <col min="1545" max="1546" width="0" style="314" hidden="1" customWidth="1"/>
    <col min="1547" max="1790" width="9" style="314"/>
    <col min="1791" max="1791" width="6.625" style="314" customWidth="1"/>
    <col min="1792" max="1793" width="21.625" style="314" customWidth="1"/>
    <col min="1794" max="1794" width="16.125" style="314" bestFit="1" customWidth="1"/>
    <col min="1795" max="1795" width="13.875" style="314" bestFit="1" customWidth="1"/>
    <col min="1796" max="1796" width="17.25" style="314" bestFit="1" customWidth="1"/>
    <col min="1797" max="1798" width="20.5" style="314" bestFit="1" customWidth="1"/>
    <col min="1799" max="1799" width="0" style="314" hidden="1" customWidth="1"/>
    <col min="1800" max="1800" width="18.375" style="314" bestFit="1" customWidth="1"/>
    <col min="1801" max="1802" width="0" style="314" hidden="1" customWidth="1"/>
    <col min="1803" max="2046" width="9" style="314"/>
    <col min="2047" max="2047" width="6.625" style="314" customWidth="1"/>
    <col min="2048" max="2049" width="21.625" style="314" customWidth="1"/>
    <col min="2050" max="2050" width="16.125" style="314" bestFit="1" customWidth="1"/>
    <col min="2051" max="2051" width="13.875" style="314" bestFit="1" customWidth="1"/>
    <col min="2052" max="2052" width="17.25" style="314" bestFit="1" customWidth="1"/>
    <col min="2053" max="2054" width="20.5" style="314" bestFit="1" customWidth="1"/>
    <col min="2055" max="2055" width="0" style="314" hidden="1" customWidth="1"/>
    <col min="2056" max="2056" width="18.375" style="314" bestFit="1" customWidth="1"/>
    <col min="2057" max="2058" width="0" style="314" hidden="1" customWidth="1"/>
    <col min="2059" max="2302" width="9" style="314"/>
    <col min="2303" max="2303" width="6.625" style="314" customWidth="1"/>
    <col min="2304" max="2305" width="21.625" style="314" customWidth="1"/>
    <col min="2306" max="2306" width="16.125" style="314" bestFit="1" customWidth="1"/>
    <col min="2307" max="2307" width="13.875" style="314" bestFit="1" customWidth="1"/>
    <col min="2308" max="2308" width="17.25" style="314" bestFit="1" customWidth="1"/>
    <col min="2309" max="2310" width="20.5" style="314" bestFit="1" customWidth="1"/>
    <col min="2311" max="2311" width="0" style="314" hidden="1" customWidth="1"/>
    <col min="2312" max="2312" width="18.375" style="314" bestFit="1" customWidth="1"/>
    <col min="2313" max="2314" width="0" style="314" hidden="1" customWidth="1"/>
    <col min="2315" max="2558" width="9" style="314"/>
    <col min="2559" max="2559" width="6.625" style="314" customWidth="1"/>
    <col min="2560" max="2561" width="21.625" style="314" customWidth="1"/>
    <col min="2562" max="2562" width="16.125" style="314" bestFit="1" customWidth="1"/>
    <col min="2563" max="2563" width="13.875" style="314" bestFit="1" customWidth="1"/>
    <col min="2564" max="2564" width="17.25" style="314" bestFit="1" customWidth="1"/>
    <col min="2565" max="2566" width="20.5" style="314" bestFit="1" customWidth="1"/>
    <col min="2567" max="2567" width="0" style="314" hidden="1" customWidth="1"/>
    <col min="2568" max="2568" width="18.375" style="314" bestFit="1" customWidth="1"/>
    <col min="2569" max="2570" width="0" style="314" hidden="1" customWidth="1"/>
    <col min="2571" max="2814" width="9" style="314"/>
    <col min="2815" max="2815" width="6.625" style="314" customWidth="1"/>
    <col min="2816" max="2817" width="21.625" style="314" customWidth="1"/>
    <col min="2818" max="2818" width="16.125" style="314" bestFit="1" customWidth="1"/>
    <col min="2819" max="2819" width="13.875" style="314" bestFit="1" customWidth="1"/>
    <col min="2820" max="2820" width="17.25" style="314" bestFit="1" customWidth="1"/>
    <col min="2821" max="2822" width="20.5" style="314" bestFit="1" customWidth="1"/>
    <col min="2823" max="2823" width="0" style="314" hidden="1" customWidth="1"/>
    <col min="2824" max="2824" width="18.375" style="314" bestFit="1" customWidth="1"/>
    <col min="2825" max="2826" width="0" style="314" hidden="1" customWidth="1"/>
    <col min="2827" max="3070" width="9" style="314"/>
    <col min="3071" max="3071" width="6.625" style="314" customWidth="1"/>
    <col min="3072" max="3073" width="21.625" style="314" customWidth="1"/>
    <col min="3074" max="3074" width="16.125" style="314" bestFit="1" customWidth="1"/>
    <col min="3075" max="3075" width="13.875" style="314" bestFit="1" customWidth="1"/>
    <col min="3076" max="3076" width="17.25" style="314" bestFit="1" customWidth="1"/>
    <col min="3077" max="3078" width="20.5" style="314" bestFit="1" customWidth="1"/>
    <col min="3079" max="3079" width="0" style="314" hidden="1" customWidth="1"/>
    <col min="3080" max="3080" width="18.375" style="314" bestFit="1" customWidth="1"/>
    <col min="3081" max="3082" width="0" style="314" hidden="1" customWidth="1"/>
    <col min="3083" max="3326" width="9" style="314"/>
    <col min="3327" max="3327" width="6.625" style="314" customWidth="1"/>
    <col min="3328" max="3329" width="21.625" style="314" customWidth="1"/>
    <col min="3330" max="3330" width="16.125" style="314" bestFit="1" customWidth="1"/>
    <col min="3331" max="3331" width="13.875" style="314" bestFit="1" customWidth="1"/>
    <col min="3332" max="3332" width="17.25" style="314" bestFit="1" customWidth="1"/>
    <col min="3333" max="3334" width="20.5" style="314" bestFit="1" customWidth="1"/>
    <col min="3335" max="3335" width="0" style="314" hidden="1" customWidth="1"/>
    <col min="3336" max="3336" width="18.375" style="314" bestFit="1" customWidth="1"/>
    <col min="3337" max="3338" width="0" style="314" hidden="1" customWidth="1"/>
    <col min="3339" max="3582" width="9" style="314"/>
    <col min="3583" max="3583" width="6.625" style="314" customWidth="1"/>
    <col min="3584" max="3585" width="21.625" style="314" customWidth="1"/>
    <col min="3586" max="3586" width="16.125" style="314" bestFit="1" customWidth="1"/>
    <col min="3587" max="3587" width="13.875" style="314" bestFit="1" customWidth="1"/>
    <col min="3588" max="3588" width="17.25" style="314" bestFit="1" customWidth="1"/>
    <col min="3589" max="3590" width="20.5" style="314" bestFit="1" customWidth="1"/>
    <col min="3591" max="3591" width="0" style="314" hidden="1" customWidth="1"/>
    <col min="3592" max="3592" width="18.375" style="314" bestFit="1" customWidth="1"/>
    <col min="3593" max="3594" width="0" style="314" hidden="1" customWidth="1"/>
    <col min="3595" max="3838" width="9" style="314"/>
    <col min="3839" max="3839" width="6.625" style="314" customWidth="1"/>
    <col min="3840" max="3841" width="21.625" style="314" customWidth="1"/>
    <col min="3842" max="3842" width="16.125" style="314" bestFit="1" customWidth="1"/>
    <col min="3843" max="3843" width="13.875" style="314" bestFit="1" customWidth="1"/>
    <col min="3844" max="3844" width="17.25" style="314" bestFit="1" customWidth="1"/>
    <col min="3845" max="3846" width="20.5" style="314" bestFit="1" customWidth="1"/>
    <col min="3847" max="3847" width="0" style="314" hidden="1" customWidth="1"/>
    <col min="3848" max="3848" width="18.375" style="314" bestFit="1" customWidth="1"/>
    <col min="3849" max="3850" width="0" style="314" hidden="1" customWidth="1"/>
    <col min="3851" max="4094" width="9" style="314"/>
    <col min="4095" max="4095" width="6.625" style="314" customWidth="1"/>
    <col min="4096" max="4097" width="21.625" style="314" customWidth="1"/>
    <col min="4098" max="4098" width="16.125" style="314" bestFit="1" customWidth="1"/>
    <col min="4099" max="4099" width="13.875" style="314" bestFit="1" customWidth="1"/>
    <col min="4100" max="4100" width="17.25" style="314" bestFit="1" customWidth="1"/>
    <col min="4101" max="4102" width="20.5" style="314" bestFit="1" customWidth="1"/>
    <col min="4103" max="4103" width="0" style="314" hidden="1" customWidth="1"/>
    <col min="4104" max="4104" width="18.375" style="314" bestFit="1" customWidth="1"/>
    <col min="4105" max="4106" width="0" style="314" hidden="1" customWidth="1"/>
    <col min="4107" max="4350" width="9" style="314"/>
    <col min="4351" max="4351" width="6.625" style="314" customWidth="1"/>
    <col min="4352" max="4353" width="21.625" style="314" customWidth="1"/>
    <col min="4354" max="4354" width="16.125" style="314" bestFit="1" customWidth="1"/>
    <col min="4355" max="4355" width="13.875" style="314" bestFit="1" customWidth="1"/>
    <col min="4356" max="4356" width="17.25" style="314" bestFit="1" customWidth="1"/>
    <col min="4357" max="4358" width="20.5" style="314" bestFit="1" customWidth="1"/>
    <col min="4359" max="4359" width="0" style="314" hidden="1" customWidth="1"/>
    <col min="4360" max="4360" width="18.375" style="314" bestFit="1" customWidth="1"/>
    <col min="4361" max="4362" width="0" style="314" hidden="1" customWidth="1"/>
    <col min="4363" max="4606" width="9" style="314"/>
    <col min="4607" max="4607" width="6.625" style="314" customWidth="1"/>
    <col min="4608" max="4609" width="21.625" style="314" customWidth="1"/>
    <col min="4610" max="4610" width="16.125" style="314" bestFit="1" customWidth="1"/>
    <col min="4611" max="4611" width="13.875" style="314" bestFit="1" customWidth="1"/>
    <col min="4612" max="4612" width="17.25" style="314" bestFit="1" customWidth="1"/>
    <col min="4613" max="4614" width="20.5" style="314" bestFit="1" customWidth="1"/>
    <col min="4615" max="4615" width="0" style="314" hidden="1" customWidth="1"/>
    <col min="4616" max="4616" width="18.375" style="314" bestFit="1" customWidth="1"/>
    <col min="4617" max="4618" width="0" style="314" hidden="1" customWidth="1"/>
    <col min="4619" max="4862" width="9" style="314"/>
    <col min="4863" max="4863" width="6.625" style="314" customWidth="1"/>
    <col min="4864" max="4865" width="21.625" style="314" customWidth="1"/>
    <col min="4866" max="4866" width="16.125" style="314" bestFit="1" customWidth="1"/>
    <col min="4867" max="4867" width="13.875" style="314" bestFit="1" customWidth="1"/>
    <col min="4868" max="4868" width="17.25" style="314" bestFit="1" customWidth="1"/>
    <col min="4869" max="4870" width="20.5" style="314" bestFit="1" customWidth="1"/>
    <col min="4871" max="4871" width="0" style="314" hidden="1" customWidth="1"/>
    <col min="4872" max="4872" width="18.375" style="314" bestFit="1" customWidth="1"/>
    <col min="4873" max="4874" width="0" style="314" hidden="1" customWidth="1"/>
    <col min="4875" max="5118" width="9" style="314"/>
    <col min="5119" max="5119" width="6.625" style="314" customWidth="1"/>
    <col min="5120" max="5121" width="21.625" style="314" customWidth="1"/>
    <col min="5122" max="5122" width="16.125" style="314" bestFit="1" customWidth="1"/>
    <col min="5123" max="5123" width="13.875" style="314" bestFit="1" customWidth="1"/>
    <col min="5124" max="5124" width="17.25" style="314" bestFit="1" customWidth="1"/>
    <col min="5125" max="5126" width="20.5" style="314" bestFit="1" customWidth="1"/>
    <col min="5127" max="5127" width="0" style="314" hidden="1" customWidth="1"/>
    <col min="5128" max="5128" width="18.375" style="314" bestFit="1" customWidth="1"/>
    <col min="5129" max="5130" width="0" style="314" hidden="1" customWidth="1"/>
    <col min="5131" max="5374" width="9" style="314"/>
    <col min="5375" max="5375" width="6.625" style="314" customWidth="1"/>
    <col min="5376" max="5377" width="21.625" style="314" customWidth="1"/>
    <col min="5378" max="5378" width="16.125" style="314" bestFit="1" customWidth="1"/>
    <col min="5379" max="5379" width="13.875" style="314" bestFit="1" customWidth="1"/>
    <col min="5380" max="5380" width="17.25" style="314" bestFit="1" customWidth="1"/>
    <col min="5381" max="5382" width="20.5" style="314" bestFit="1" customWidth="1"/>
    <col min="5383" max="5383" width="0" style="314" hidden="1" customWidth="1"/>
    <col min="5384" max="5384" width="18.375" style="314" bestFit="1" customWidth="1"/>
    <col min="5385" max="5386" width="0" style="314" hidden="1" customWidth="1"/>
    <col min="5387" max="5630" width="9" style="314"/>
    <col min="5631" max="5631" width="6.625" style="314" customWidth="1"/>
    <col min="5632" max="5633" width="21.625" style="314" customWidth="1"/>
    <col min="5634" max="5634" width="16.125" style="314" bestFit="1" customWidth="1"/>
    <col min="5635" max="5635" width="13.875" style="314" bestFit="1" customWidth="1"/>
    <col min="5636" max="5636" width="17.25" style="314" bestFit="1" customWidth="1"/>
    <col min="5637" max="5638" width="20.5" style="314" bestFit="1" customWidth="1"/>
    <col min="5639" max="5639" width="0" style="314" hidden="1" customWidth="1"/>
    <col min="5640" max="5640" width="18.375" style="314" bestFit="1" customWidth="1"/>
    <col min="5641" max="5642" width="0" style="314" hidden="1" customWidth="1"/>
    <col min="5643" max="5886" width="9" style="314"/>
    <col min="5887" max="5887" width="6.625" style="314" customWidth="1"/>
    <col min="5888" max="5889" width="21.625" style="314" customWidth="1"/>
    <col min="5890" max="5890" width="16.125" style="314" bestFit="1" customWidth="1"/>
    <col min="5891" max="5891" width="13.875" style="314" bestFit="1" customWidth="1"/>
    <col min="5892" max="5892" width="17.25" style="314" bestFit="1" customWidth="1"/>
    <col min="5893" max="5894" width="20.5" style="314" bestFit="1" customWidth="1"/>
    <col min="5895" max="5895" width="0" style="314" hidden="1" customWidth="1"/>
    <col min="5896" max="5896" width="18.375" style="314" bestFit="1" customWidth="1"/>
    <col min="5897" max="5898" width="0" style="314" hidden="1" customWidth="1"/>
    <col min="5899" max="6142" width="9" style="314"/>
    <col min="6143" max="6143" width="6.625" style="314" customWidth="1"/>
    <col min="6144" max="6145" width="21.625" style="314" customWidth="1"/>
    <col min="6146" max="6146" width="16.125" style="314" bestFit="1" customWidth="1"/>
    <col min="6147" max="6147" width="13.875" style="314" bestFit="1" customWidth="1"/>
    <col min="6148" max="6148" width="17.25" style="314" bestFit="1" customWidth="1"/>
    <col min="6149" max="6150" width="20.5" style="314" bestFit="1" customWidth="1"/>
    <col min="6151" max="6151" width="0" style="314" hidden="1" customWidth="1"/>
    <col min="6152" max="6152" width="18.375" style="314" bestFit="1" customWidth="1"/>
    <col min="6153" max="6154" width="0" style="314" hidden="1" customWidth="1"/>
    <col min="6155" max="6398" width="9" style="314"/>
    <col min="6399" max="6399" width="6.625" style="314" customWidth="1"/>
    <col min="6400" max="6401" width="21.625" style="314" customWidth="1"/>
    <col min="6402" max="6402" width="16.125" style="314" bestFit="1" customWidth="1"/>
    <col min="6403" max="6403" width="13.875" style="314" bestFit="1" customWidth="1"/>
    <col min="6404" max="6404" width="17.25" style="314" bestFit="1" customWidth="1"/>
    <col min="6405" max="6406" width="20.5" style="314" bestFit="1" customWidth="1"/>
    <col min="6407" max="6407" width="0" style="314" hidden="1" customWidth="1"/>
    <col min="6408" max="6408" width="18.375" style="314" bestFit="1" customWidth="1"/>
    <col min="6409" max="6410" width="0" style="314" hidden="1" customWidth="1"/>
    <col min="6411" max="6654" width="9" style="314"/>
    <col min="6655" max="6655" width="6.625" style="314" customWidth="1"/>
    <col min="6656" max="6657" width="21.625" style="314" customWidth="1"/>
    <col min="6658" max="6658" width="16.125" style="314" bestFit="1" customWidth="1"/>
    <col min="6659" max="6659" width="13.875" style="314" bestFit="1" customWidth="1"/>
    <col min="6660" max="6660" width="17.25" style="314" bestFit="1" customWidth="1"/>
    <col min="6661" max="6662" width="20.5" style="314" bestFit="1" customWidth="1"/>
    <col min="6663" max="6663" width="0" style="314" hidden="1" customWidth="1"/>
    <col min="6664" max="6664" width="18.375" style="314" bestFit="1" customWidth="1"/>
    <col min="6665" max="6666" width="0" style="314" hidden="1" customWidth="1"/>
    <col min="6667" max="6910" width="9" style="314"/>
    <col min="6911" max="6911" width="6.625" style="314" customWidth="1"/>
    <col min="6912" max="6913" width="21.625" style="314" customWidth="1"/>
    <col min="6914" max="6914" width="16.125" style="314" bestFit="1" customWidth="1"/>
    <col min="6915" max="6915" width="13.875" style="314" bestFit="1" customWidth="1"/>
    <col min="6916" max="6916" width="17.25" style="314" bestFit="1" customWidth="1"/>
    <col min="6917" max="6918" width="20.5" style="314" bestFit="1" customWidth="1"/>
    <col min="6919" max="6919" width="0" style="314" hidden="1" customWidth="1"/>
    <col min="6920" max="6920" width="18.375" style="314" bestFit="1" customWidth="1"/>
    <col min="6921" max="6922" width="0" style="314" hidden="1" customWidth="1"/>
    <col min="6923" max="7166" width="9" style="314"/>
    <col min="7167" max="7167" width="6.625" style="314" customWidth="1"/>
    <col min="7168" max="7169" width="21.625" style="314" customWidth="1"/>
    <col min="7170" max="7170" width="16.125" style="314" bestFit="1" customWidth="1"/>
    <col min="7171" max="7171" width="13.875" style="314" bestFit="1" customWidth="1"/>
    <col min="7172" max="7172" width="17.25" style="314" bestFit="1" customWidth="1"/>
    <col min="7173" max="7174" width="20.5" style="314" bestFit="1" customWidth="1"/>
    <col min="7175" max="7175" width="0" style="314" hidden="1" customWidth="1"/>
    <col min="7176" max="7176" width="18.375" style="314" bestFit="1" customWidth="1"/>
    <col min="7177" max="7178" width="0" style="314" hidden="1" customWidth="1"/>
    <col min="7179" max="7422" width="9" style="314"/>
    <col min="7423" max="7423" width="6.625" style="314" customWidth="1"/>
    <col min="7424" max="7425" width="21.625" style="314" customWidth="1"/>
    <col min="7426" max="7426" width="16.125" style="314" bestFit="1" customWidth="1"/>
    <col min="7427" max="7427" width="13.875" style="314" bestFit="1" customWidth="1"/>
    <col min="7428" max="7428" width="17.25" style="314" bestFit="1" customWidth="1"/>
    <col min="7429" max="7430" width="20.5" style="314" bestFit="1" customWidth="1"/>
    <col min="7431" max="7431" width="0" style="314" hidden="1" customWidth="1"/>
    <col min="7432" max="7432" width="18.375" style="314" bestFit="1" customWidth="1"/>
    <col min="7433" max="7434" width="0" style="314" hidden="1" customWidth="1"/>
    <col min="7435" max="7678" width="9" style="314"/>
    <col min="7679" max="7679" width="6.625" style="314" customWidth="1"/>
    <col min="7680" max="7681" width="21.625" style="314" customWidth="1"/>
    <col min="7682" max="7682" width="16.125" style="314" bestFit="1" customWidth="1"/>
    <col min="7683" max="7683" width="13.875" style="314" bestFit="1" customWidth="1"/>
    <col min="7684" max="7684" width="17.25" style="314" bestFit="1" customWidth="1"/>
    <col min="7685" max="7686" width="20.5" style="314" bestFit="1" customWidth="1"/>
    <col min="7687" max="7687" width="0" style="314" hidden="1" customWidth="1"/>
    <col min="7688" max="7688" width="18.375" style="314" bestFit="1" customWidth="1"/>
    <col min="7689" max="7690" width="0" style="314" hidden="1" customWidth="1"/>
    <col min="7691" max="7934" width="9" style="314"/>
    <col min="7935" max="7935" width="6.625" style="314" customWidth="1"/>
    <col min="7936" max="7937" width="21.625" style="314" customWidth="1"/>
    <col min="7938" max="7938" width="16.125" style="314" bestFit="1" customWidth="1"/>
    <col min="7939" max="7939" width="13.875" style="314" bestFit="1" customWidth="1"/>
    <col min="7940" max="7940" width="17.25" style="314" bestFit="1" customWidth="1"/>
    <col min="7941" max="7942" width="20.5" style="314" bestFit="1" customWidth="1"/>
    <col min="7943" max="7943" width="0" style="314" hidden="1" customWidth="1"/>
    <col min="7944" max="7944" width="18.375" style="314" bestFit="1" customWidth="1"/>
    <col min="7945" max="7946" width="0" style="314" hidden="1" customWidth="1"/>
    <col min="7947" max="8190" width="9" style="314"/>
    <col min="8191" max="8191" width="6.625" style="314" customWidth="1"/>
    <col min="8192" max="8193" width="21.625" style="314" customWidth="1"/>
    <col min="8194" max="8194" width="16.125" style="314" bestFit="1" customWidth="1"/>
    <col min="8195" max="8195" width="13.875" style="314" bestFit="1" customWidth="1"/>
    <col min="8196" max="8196" width="17.25" style="314" bestFit="1" customWidth="1"/>
    <col min="8197" max="8198" width="20.5" style="314" bestFit="1" customWidth="1"/>
    <col min="8199" max="8199" width="0" style="314" hidden="1" customWidth="1"/>
    <col min="8200" max="8200" width="18.375" style="314" bestFit="1" customWidth="1"/>
    <col min="8201" max="8202" width="0" style="314" hidden="1" customWidth="1"/>
    <col min="8203" max="8446" width="9" style="314"/>
    <col min="8447" max="8447" width="6.625" style="314" customWidth="1"/>
    <col min="8448" max="8449" width="21.625" style="314" customWidth="1"/>
    <col min="8450" max="8450" width="16.125" style="314" bestFit="1" customWidth="1"/>
    <col min="8451" max="8451" width="13.875" style="314" bestFit="1" customWidth="1"/>
    <col min="8452" max="8452" width="17.25" style="314" bestFit="1" customWidth="1"/>
    <col min="8453" max="8454" width="20.5" style="314" bestFit="1" customWidth="1"/>
    <col min="8455" max="8455" width="0" style="314" hidden="1" customWidth="1"/>
    <col min="8456" max="8456" width="18.375" style="314" bestFit="1" customWidth="1"/>
    <col min="8457" max="8458" width="0" style="314" hidden="1" customWidth="1"/>
    <col min="8459" max="8702" width="9" style="314"/>
    <col min="8703" max="8703" width="6.625" style="314" customWidth="1"/>
    <col min="8704" max="8705" width="21.625" style="314" customWidth="1"/>
    <col min="8706" max="8706" width="16.125" style="314" bestFit="1" customWidth="1"/>
    <col min="8707" max="8707" width="13.875" style="314" bestFit="1" customWidth="1"/>
    <col min="8708" max="8708" width="17.25" style="314" bestFit="1" customWidth="1"/>
    <col min="8709" max="8710" width="20.5" style="314" bestFit="1" customWidth="1"/>
    <col min="8711" max="8711" width="0" style="314" hidden="1" customWidth="1"/>
    <col min="8712" max="8712" width="18.375" style="314" bestFit="1" customWidth="1"/>
    <col min="8713" max="8714" width="0" style="314" hidden="1" customWidth="1"/>
    <col min="8715" max="8958" width="9" style="314"/>
    <col min="8959" max="8959" width="6.625" style="314" customWidth="1"/>
    <col min="8960" max="8961" width="21.625" style="314" customWidth="1"/>
    <col min="8962" max="8962" width="16.125" style="314" bestFit="1" customWidth="1"/>
    <col min="8963" max="8963" width="13.875" style="314" bestFit="1" customWidth="1"/>
    <col min="8964" max="8964" width="17.25" style="314" bestFit="1" customWidth="1"/>
    <col min="8965" max="8966" width="20.5" style="314" bestFit="1" customWidth="1"/>
    <col min="8967" max="8967" width="0" style="314" hidden="1" customWidth="1"/>
    <col min="8968" max="8968" width="18.375" style="314" bestFit="1" customWidth="1"/>
    <col min="8969" max="8970" width="0" style="314" hidden="1" customWidth="1"/>
    <col min="8971" max="9214" width="9" style="314"/>
    <col min="9215" max="9215" width="6.625" style="314" customWidth="1"/>
    <col min="9216" max="9217" width="21.625" style="314" customWidth="1"/>
    <col min="9218" max="9218" width="16.125" style="314" bestFit="1" customWidth="1"/>
    <col min="9219" max="9219" width="13.875" style="314" bestFit="1" customWidth="1"/>
    <col min="9220" max="9220" width="17.25" style="314" bestFit="1" customWidth="1"/>
    <col min="9221" max="9222" width="20.5" style="314" bestFit="1" customWidth="1"/>
    <col min="9223" max="9223" width="0" style="314" hidden="1" customWidth="1"/>
    <col min="9224" max="9224" width="18.375" style="314" bestFit="1" customWidth="1"/>
    <col min="9225" max="9226" width="0" style="314" hidden="1" customWidth="1"/>
    <col min="9227" max="9470" width="9" style="314"/>
    <col min="9471" max="9471" width="6.625" style="314" customWidth="1"/>
    <col min="9472" max="9473" width="21.625" style="314" customWidth="1"/>
    <col min="9474" max="9474" width="16.125" style="314" bestFit="1" customWidth="1"/>
    <col min="9475" max="9475" width="13.875" style="314" bestFit="1" customWidth="1"/>
    <col min="9476" max="9476" width="17.25" style="314" bestFit="1" customWidth="1"/>
    <col min="9477" max="9478" width="20.5" style="314" bestFit="1" customWidth="1"/>
    <col min="9479" max="9479" width="0" style="314" hidden="1" customWidth="1"/>
    <col min="9480" max="9480" width="18.375" style="314" bestFit="1" customWidth="1"/>
    <col min="9481" max="9482" width="0" style="314" hidden="1" customWidth="1"/>
    <col min="9483" max="9726" width="9" style="314"/>
    <col min="9727" max="9727" width="6.625" style="314" customWidth="1"/>
    <col min="9728" max="9729" width="21.625" style="314" customWidth="1"/>
    <col min="9730" max="9730" width="16.125" style="314" bestFit="1" customWidth="1"/>
    <col min="9731" max="9731" width="13.875" style="314" bestFit="1" customWidth="1"/>
    <col min="9732" max="9732" width="17.25" style="314" bestFit="1" customWidth="1"/>
    <col min="9733" max="9734" width="20.5" style="314" bestFit="1" customWidth="1"/>
    <col min="9735" max="9735" width="0" style="314" hidden="1" customWidth="1"/>
    <col min="9736" max="9736" width="18.375" style="314" bestFit="1" customWidth="1"/>
    <col min="9737" max="9738" width="0" style="314" hidden="1" customWidth="1"/>
    <col min="9739" max="9982" width="9" style="314"/>
    <col min="9983" max="9983" width="6.625" style="314" customWidth="1"/>
    <col min="9984" max="9985" width="21.625" style="314" customWidth="1"/>
    <col min="9986" max="9986" width="16.125" style="314" bestFit="1" customWidth="1"/>
    <col min="9987" max="9987" width="13.875" style="314" bestFit="1" customWidth="1"/>
    <col min="9988" max="9988" width="17.25" style="314" bestFit="1" customWidth="1"/>
    <col min="9989" max="9990" width="20.5" style="314" bestFit="1" customWidth="1"/>
    <col min="9991" max="9991" width="0" style="314" hidden="1" customWidth="1"/>
    <col min="9992" max="9992" width="18.375" style="314" bestFit="1" customWidth="1"/>
    <col min="9993" max="9994" width="0" style="314" hidden="1" customWidth="1"/>
    <col min="9995" max="10238" width="9" style="314"/>
    <col min="10239" max="10239" width="6.625" style="314" customWidth="1"/>
    <col min="10240" max="10241" width="21.625" style="314" customWidth="1"/>
    <col min="10242" max="10242" width="16.125" style="314" bestFit="1" customWidth="1"/>
    <col min="10243" max="10243" width="13.875" style="314" bestFit="1" customWidth="1"/>
    <col min="10244" max="10244" width="17.25" style="314" bestFit="1" customWidth="1"/>
    <col min="10245" max="10246" width="20.5" style="314" bestFit="1" customWidth="1"/>
    <col min="10247" max="10247" width="0" style="314" hidden="1" customWidth="1"/>
    <col min="10248" max="10248" width="18.375" style="314" bestFit="1" customWidth="1"/>
    <col min="10249" max="10250" width="0" style="314" hidden="1" customWidth="1"/>
    <col min="10251" max="10494" width="9" style="314"/>
    <col min="10495" max="10495" width="6.625" style="314" customWidth="1"/>
    <col min="10496" max="10497" width="21.625" style="314" customWidth="1"/>
    <col min="10498" max="10498" width="16.125" style="314" bestFit="1" customWidth="1"/>
    <col min="10499" max="10499" width="13.875" style="314" bestFit="1" customWidth="1"/>
    <col min="10500" max="10500" width="17.25" style="314" bestFit="1" customWidth="1"/>
    <col min="10501" max="10502" width="20.5" style="314" bestFit="1" customWidth="1"/>
    <col min="10503" max="10503" width="0" style="314" hidden="1" customWidth="1"/>
    <col min="10504" max="10504" width="18.375" style="314" bestFit="1" customWidth="1"/>
    <col min="10505" max="10506" width="0" style="314" hidden="1" customWidth="1"/>
    <col min="10507" max="10750" width="9" style="314"/>
    <col min="10751" max="10751" width="6.625" style="314" customWidth="1"/>
    <col min="10752" max="10753" width="21.625" style="314" customWidth="1"/>
    <col min="10754" max="10754" width="16.125" style="314" bestFit="1" customWidth="1"/>
    <col min="10755" max="10755" width="13.875" style="314" bestFit="1" customWidth="1"/>
    <col min="10756" max="10756" width="17.25" style="314" bestFit="1" customWidth="1"/>
    <col min="10757" max="10758" width="20.5" style="314" bestFit="1" customWidth="1"/>
    <col min="10759" max="10759" width="0" style="314" hidden="1" customWidth="1"/>
    <col min="10760" max="10760" width="18.375" style="314" bestFit="1" customWidth="1"/>
    <col min="10761" max="10762" width="0" style="314" hidden="1" customWidth="1"/>
    <col min="10763" max="11006" width="9" style="314"/>
    <col min="11007" max="11007" width="6.625" style="314" customWidth="1"/>
    <col min="11008" max="11009" width="21.625" style="314" customWidth="1"/>
    <col min="11010" max="11010" width="16.125" style="314" bestFit="1" customWidth="1"/>
    <col min="11011" max="11011" width="13.875" style="314" bestFit="1" customWidth="1"/>
    <col min="11012" max="11012" width="17.25" style="314" bestFit="1" customWidth="1"/>
    <col min="11013" max="11014" width="20.5" style="314" bestFit="1" customWidth="1"/>
    <col min="11015" max="11015" width="0" style="314" hidden="1" customWidth="1"/>
    <col min="11016" max="11016" width="18.375" style="314" bestFit="1" customWidth="1"/>
    <col min="11017" max="11018" width="0" style="314" hidden="1" customWidth="1"/>
    <col min="11019" max="11262" width="9" style="314"/>
    <col min="11263" max="11263" width="6.625" style="314" customWidth="1"/>
    <col min="11264" max="11265" width="21.625" style="314" customWidth="1"/>
    <col min="11266" max="11266" width="16.125" style="314" bestFit="1" customWidth="1"/>
    <col min="11267" max="11267" width="13.875" style="314" bestFit="1" customWidth="1"/>
    <col min="11268" max="11268" width="17.25" style="314" bestFit="1" customWidth="1"/>
    <col min="11269" max="11270" width="20.5" style="314" bestFit="1" customWidth="1"/>
    <col min="11271" max="11271" width="0" style="314" hidden="1" customWidth="1"/>
    <col min="11272" max="11272" width="18.375" style="314" bestFit="1" customWidth="1"/>
    <col min="11273" max="11274" width="0" style="314" hidden="1" customWidth="1"/>
    <col min="11275" max="11518" width="9" style="314"/>
    <col min="11519" max="11519" width="6.625" style="314" customWidth="1"/>
    <col min="11520" max="11521" width="21.625" style="314" customWidth="1"/>
    <col min="11522" max="11522" width="16.125" style="314" bestFit="1" customWidth="1"/>
    <col min="11523" max="11523" width="13.875" style="314" bestFit="1" customWidth="1"/>
    <col min="11524" max="11524" width="17.25" style="314" bestFit="1" customWidth="1"/>
    <col min="11525" max="11526" width="20.5" style="314" bestFit="1" customWidth="1"/>
    <col min="11527" max="11527" width="0" style="314" hidden="1" customWidth="1"/>
    <col min="11528" max="11528" width="18.375" style="314" bestFit="1" customWidth="1"/>
    <col min="11529" max="11530" width="0" style="314" hidden="1" customWidth="1"/>
    <col min="11531" max="11774" width="9" style="314"/>
    <col min="11775" max="11775" width="6.625" style="314" customWidth="1"/>
    <col min="11776" max="11777" width="21.625" style="314" customWidth="1"/>
    <col min="11778" max="11778" width="16.125" style="314" bestFit="1" customWidth="1"/>
    <col min="11779" max="11779" width="13.875" style="314" bestFit="1" customWidth="1"/>
    <col min="11780" max="11780" width="17.25" style="314" bestFit="1" customWidth="1"/>
    <col min="11781" max="11782" width="20.5" style="314" bestFit="1" customWidth="1"/>
    <col min="11783" max="11783" width="0" style="314" hidden="1" customWidth="1"/>
    <col min="11784" max="11784" width="18.375" style="314" bestFit="1" customWidth="1"/>
    <col min="11785" max="11786" width="0" style="314" hidden="1" customWidth="1"/>
    <col min="11787" max="12030" width="9" style="314"/>
    <col min="12031" max="12031" width="6.625" style="314" customWidth="1"/>
    <col min="12032" max="12033" width="21.625" style="314" customWidth="1"/>
    <col min="12034" max="12034" width="16.125" style="314" bestFit="1" customWidth="1"/>
    <col min="12035" max="12035" width="13.875" style="314" bestFit="1" customWidth="1"/>
    <col min="12036" max="12036" width="17.25" style="314" bestFit="1" customWidth="1"/>
    <col min="12037" max="12038" width="20.5" style="314" bestFit="1" customWidth="1"/>
    <col min="12039" max="12039" width="0" style="314" hidden="1" customWidth="1"/>
    <col min="12040" max="12040" width="18.375" style="314" bestFit="1" customWidth="1"/>
    <col min="12041" max="12042" width="0" style="314" hidden="1" customWidth="1"/>
    <col min="12043" max="12286" width="9" style="314"/>
    <col min="12287" max="12287" width="6.625" style="314" customWidth="1"/>
    <col min="12288" max="12289" width="21.625" style="314" customWidth="1"/>
    <col min="12290" max="12290" width="16.125" style="314" bestFit="1" customWidth="1"/>
    <col min="12291" max="12291" width="13.875" style="314" bestFit="1" customWidth="1"/>
    <col min="12292" max="12292" width="17.25" style="314" bestFit="1" customWidth="1"/>
    <col min="12293" max="12294" width="20.5" style="314" bestFit="1" customWidth="1"/>
    <col min="12295" max="12295" width="0" style="314" hidden="1" customWidth="1"/>
    <col min="12296" max="12296" width="18.375" style="314" bestFit="1" customWidth="1"/>
    <col min="12297" max="12298" width="0" style="314" hidden="1" customWidth="1"/>
    <col min="12299" max="12542" width="9" style="314"/>
    <col min="12543" max="12543" width="6.625" style="314" customWidth="1"/>
    <col min="12544" max="12545" width="21.625" style="314" customWidth="1"/>
    <col min="12546" max="12546" width="16.125" style="314" bestFit="1" customWidth="1"/>
    <col min="12547" max="12547" width="13.875" style="314" bestFit="1" customWidth="1"/>
    <col min="12548" max="12548" width="17.25" style="314" bestFit="1" customWidth="1"/>
    <col min="12549" max="12550" width="20.5" style="314" bestFit="1" customWidth="1"/>
    <col min="12551" max="12551" width="0" style="314" hidden="1" customWidth="1"/>
    <col min="12552" max="12552" width="18.375" style="314" bestFit="1" customWidth="1"/>
    <col min="12553" max="12554" width="0" style="314" hidden="1" customWidth="1"/>
    <col min="12555" max="12798" width="9" style="314"/>
    <col min="12799" max="12799" width="6.625" style="314" customWidth="1"/>
    <col min="12800" max="12801" width="21.625" style="314" customWidth="1"/>
    <col min="12802" max="12802" width="16.125" style="314" bestFit="1" customWidth="1"/>
    <col min="12803" max="12803" width="13.875" style="314" bestFit="1" customWidth="1"/>
    <col min="12804" max="12804" width="17.25" style="314" bestFit="1" customWidth="1"/>
    <col min="12805" max="12806" width="20.5" style="314" bestFit="1" customWidth="1"/>
    <col min="12807" max="12807" width="0" style="314" hidden="1" customWidth="1"/>
    <col min="12808" max="12808" width="18.375" style="314" bestFit="1" customWidth="1"/>
    <col min="12809" max="12810" width="0" style="314" hidden="1" customWidth="1"/>
    <col min="12811" max="13054" width="9" style="314"/>
    <col min="13055" max="13055" width="6.625" style="314" customWidth="1"/>
    <col min="13056" max="13057" width="21.625" style="314" customWidth="1"/>
    <col min="13058" max="13058" width="16.125" style="314" bestFit="1" customWidth="1"/>
    <col min="13059" max="13059" width="13.875" style="314" bestFit="1" customWidth="1"/>
    <col min="13060" max="13060" width="17.25" style="314" bestFit="1" customWidth="1"/>
    <col min="13061" max="13062" width="20.5" style="314" bestFit="1" customWidth="1"/>
    <col min="13063" max="13063" width="0" style="314" hidden="1" customWidth="1"/>
    <col min="13064" max="13064" width="18.375" style="314" bestFit="1" customWidth="1"/>
    <col min="13065" max="13066" width="0" style="314" hidden="1" customWidth="1"/>
    <col min="13067" max="13310" width="9" style="314"/>
    <col min="13311" max="13311" width="6.625" style="314" customWidth="1"/>
    <col min="13312" max="13313" width="21.625" style="314" customWidth="1"/>
    <col min="13314" max="13314" width="16.125" style="314" bestFit="1" customWidth="1"/>
    <col min="13315" max="13315" width="13.875" style="314" bestFit="1" customWidth="1"/>
    <col min="13316" max="13316" width="17.25" style="314" bestFit="1" customWidth="1"/>
    <col min="13317" max="13318" width="20.5" style="314" bestFit="1" customWidth="1"/>
    <col min="13319" max="13319" width="0" style="314" hidden="1" customWidth="1"/>
    <col min="13320" max="13320" width="18.375" style="314" bestFit="1" customWidth="1"/>
    <col min="13321" max="13322" width="0" style="314" hidden="1" customWidth="1"/>
    <col min="13323" max="13566" width="9" style="314"/>
    <col min="13567" max="13567" width="6.625" style="314" customWidth="1"/>
    <col min="13568" max="13569" width="21.625" style="314" customWidth="1"/>
    <col min="13570" max="13570" width="16.125" style="314" bestFit="1" customWidth="1"/>
    <col min="13571" max="13571" width="13.875" style="314" bestFit="1" customWidth="1"/>
    <col min="13572" max="13572" width="17.25" style="314" bestFit="1" customWidth="1"/>
    <col min="13573" max="13574" width="20.5" style="314" bestFit="1" customWidth="1"/>
    <col min="13575" max="13575" width="0" style="314" hidden="1" customWidth="1"/>
    <col min="13576" max="13576" width="18.375" style="314" bestFit="1" customWidth="1"/>
    <col min="13577" max="13578" width="0" style="314" hidden="1" customWidth="1"/>
    <col min="13579" max="13822" width="9" style="314"/>
    <col min="13823" max="13823" width="6.625" style="314" customWidth="1"/>
    <col min="13824" max="13825" width="21.625" style="314" customWidth="1"/>
    <col min="13826" max="13826" width="16.125" style="314" bestFit="1" customWidth="1"/>
    <col min="13827" max="13827" width="13.875" style="314" bestFit="1" customWidth="1"/>
    <col min="13828" max="13828" width="17.25" style="314" bestFit="1" customWidth="1"/>
    <col min="13829" max="13830" width="20.5" style="314" bestFit="1" customWidth="1"/>
    <col min="13831" max="13831" width="0" style="314" hidden="1" customWidth="1"/>
    <col min="13832" max="13832" width="18.375" style="314" bestFit="1" customWidth="1"/>
    <col min="13833" max="13834" width="0" style="314" hidden="1" customWidth="1"/>
    <col min="13835" max="14078" width="9" style="314"/>
    <col min="14079" max="14079" width="6.625" style="314" customWidth="1"/>
    <col min="14080" max="14081" width="21.625" style="314" customWidth="1"/>
    <col min="14082" max="14082" width="16.125" style="314" bestFit="1" customWidth="1"/>
    <col min="14083" max="14083" width="13.875" style="314" bestFit="1" customWidth="1"/>
    <col min="14084" max="14084" width="17.25" style="314" bestFit="1" customWidth="1"/>
    <col min="14085" max="14086" width="20.5" style="314" bestFit="1" customWidth="1"/>
    <col min="14087" max="14087" width="0" style="314" hidden="1" customWidth="1"/>
    <col min="14088" max="14088" width="18.375" style="314" bestFit="1" customWidth="1"/>
    <col min="14089" max="14090" width="0" style="314" hidden="1" customWidth="1"/>
    <col min="14091" max="14334" width="9" style="314"/>
    <col min="14335" max="14335" width="6.625" style="314" customWidth="1"/>
    <col min="14336" max="14337" width="21.625" style="314" customWidth="1"/>
    <col min="14338" max="14338" width="16.125" style="314" bestFit="1" customWidth="1"/>
    <col min="14339" max="14339" width="13.875" style="314" bestFit="1" customWidth="1"/>
    <col min="14340" max="14340" width="17.25" style="314" bestFit="1" customWidth="1"/>
    <col min="14341" max="14342" width="20.5" style="314" bestFit="1" customWidth="1"/>
    <col min="14343" max="14343" width="0" style="314" hidden="1" customWidth="1"/>
    <col min="14344" max="14344" width="18.375" style="314" bestFit="1" customWidth="1"/>
    <col min="14345" max="14346" width="0" style="314" hidden="1" customWidth="1"/>
    <col min="14347" max="14590" width="9" style="314"/>
    <col min="14591" max="14591" width="6.625" style="314" customWidth="1"/>
    <col min="14592" max="14593" width="21.625" style="314" customWidth="1"/>
    <col min="14594" max="14594" width="16.125" style="314" bestFit="1" customWidth="1"/>
    <col min="14595" max="14595" width="13.875" style="314" bestFit="1" customWidth="1"/>
    <col min="14596" max="14596" width="17.25" style="314" bestFit="1" customWidth="1"/>
    <col min="14597" max="14598" width="20.5" style="314" bestFit="1" customWidth="1"/>
    <col min="14599" max="14599" width="0" style="314" hidden="1" customWidth="1"/>
    <col min="14600" max="14600" width="18.375" style="314" bestFit="1" customWidth="1"/>
    <col min="14601" max="14602" width="0" style="314" hidden="1" customWidth="1"/>
    <col min="14603" max="14846" width="9" style="314"/>
    <col min="14847" max="14847" width="6.625" style="314" customWidth="1"/>
    <col min="14848" max="14849" width="21.625" style="314" customWidth="1"/>
    <col min="14850" max="14850" width="16.125" style="314" bestFit="1" customWidth="1"/>
    <col min="14851" max="14851" width="13.875" style="314" bestFit="1" customWidth="1"/>
    <col min="14852" max="14852" width="17.25" style="314" bestFit="1" customWidth="1"/>
    <col min="14853" max="14854" width="20.5" style="314" bestFit="1" customWidth="1"/>
    <col min="14855" max="14855" width="0" style="314" hidden="1" customWidth="1"/>
    <col min="14856" max="14856" width="18.375" style="314" bestFit="1" customWidth="1"/>
    <col min="14857" max="14858" width="0" style="314" hidden="1" customWidth="1"/>
    <col min="14859" max="15102" width="9" style="314"/>
    <col min="15103" max="15103" width="6.625" style="314" customWidth="1"/>
    <col min="15104" max="15105" width="21.625" style="314" customWidth="1"/>
    <col min="15106" max="15106" width="16.125" style="314" bestFit="1" customWidth="1"/>
    <col min="15107" max="15107" width="13.875" style="314" bestFit="1" customWidth="1"/>
    <col min="15108" max="15108" width="17.25" style="314" bestFit="1" customWidth="1"/>
    <col min="15109" max="15110" width="20.5" style="314" bestFit="1" customWidth="1"/>
    <col min="15111" max="15111" width="0" style="314" hidden="1" customWidth="1"/>
    <col min="15112" max="15112" width="18.375" style="314" bestFit="1" customWidth="1"/>
    <col min="15113" max="15114" width="0" style="314" hidden="1" customWidth="1"/>
    <col min="15115" max="15358" width="9" style="314"/>
    <col min="15359" max="15359" width="6.625" style="314" customWidth="1"/>
    <col min="15360" max="15361" width="21.625" style="314" customWidth="1"/>
    <col min="15362" max="15362" width="16.125" style="314" bestFit="1" customWidth="1"/>
    <col min="15363" max="15363" width="13.875" style="314" bestFit="1" customWidth="1"/>
    <col min="15364" max="15364" width="17.25" style="314" bestFit="1" customWidth="1"/>
    <col min="15365" max="15366" width="20.5" style="314" bestFit="1" customWidth="1"/>
    <col min="15367" max="15367" width="0" style="314" hidden="1" customWidth="1"/>
    <col min="15368" max="15368" width="18.375" style="314" bestFit="1" customWidth="1"/>
    <col min="15369" max="15370" width="0" style="314" hidden="1" customWidth="1"/>
    <col min="15371" max="15614" width="9" style="314"/>
    <col min="15615" max="15615" width="6.625" style="314" customWidth="1"/>
    <col min="15616" max="15617" width="21.625" style="314" customWidth="1"/>
    <col min="15618" max="15618" width="16.125" style="314" bestFit="1" customWidth="1"/>
    <col min="15619" max="15619" width="13.875" style="314" bestFit="1" customWidth="1"/>
    <col min="15620" max="15620" width="17.25" style="314" bestFit="1" customWidth="1"/>
    <col min="15621" max="15622" width="20.5" style="314" bestFit="1" customWidth="1"/>
    <col min="15623" max="15623" width="0" style="314" hidden="1" customWidth="1"/>
    <col min="15624" max="15624" width="18.375" style="314" bestFit="1" customWidth="1"/>
    <col min="15625" max="15626" width="0" style="314" hidden="1" customWidth="1"/>
    <col min="15627" max="15870" width="9" style="314"/>
    <col min="15871" max="15871" width="6.625" style="314" customWidth="1"/>
    <col min="15872" max="15873" width="21.625" style="314" customWidth="1"/>
    <col min="15874" max="15874" width="16.125" style="314" bestFit="1" customWidth="1"/>
    <col min="15875" max="15875" width="13.875" style="314" bestFit="1" customWidth="1"/>
    <col min="15876" max="15876" width="17.25" style="314" bestFit="1" customWidth="1"/>
    <col min="15877" max="15878" width="20.5" style="314" bestFit="1" customWidth="1"/>
    <col min="15879" max="15879" width="0" style="314" hidden="1" customWidth="1"/>
    <col min="15880" max="15880" width="18.375" style="314" bestFit="1" customWidth="1"/>
    <col min="15881" max="15882" width="0" style="314" hidden="1" customWidth="1"/>
    <col min="15883" max="16126" width="9" style="314"/>
    <col min="16127" max="16127" width="6.625" style="314" customWidth="1"/>
    <col min="16128" max="16129" width="21.625" style="314" customWidth="1"/>
    <col min="16130" max="16130" width="16.125" style="314" bestFit="1" customWidth="1"/>
    <col min="16131" max="16131" width="13.875" style="314" bestFit="1" customWidth="1"/>
    <col min="16132" max="16132" width="17.25" style="314" bestFit="1" customWidth="1"/>
    <col min="16133" max="16134" width="20.5" style="314" bestFit="1" customWidth="1"/>
    <col min="16135" max="16135" width="0" style="314" hidden="1" customWidth="1"/>
    <col min="16136" max="16136" width="18.375" style="314" bestFit="1" customWidth="1"/>
    <col min="16137" max="16138" width="0" style="314" hidden="1" customWidth="1"/>
    <col min="16139" max="16384" width="9" style="314"/>
  </cols>
  <sheetData>
    <row r="1" spans="1:5" ht="30" customHeight="1">
      <c r="A1" s="376" t="s">
        <v>860</v>
      </c>
      <c r="B1" s="377"/>
      <c r="C1" s="377"/>
      <c r="D1" s="377"/>
      <c r="E1" s="377"/>
    </row>
    <row r="2" spans="1:5" ht="30" customHeight="1">
      <c r="A2" s="378" t="s">
        <v>861</v>
      </c>
      <c r="B2" s="379"/>
      <c r="E2" s="181" t="s">
        <v>862</v>
      </c>
    </row>
    <row r="3" spans="1:5" ht="30" customHeight="1">
      <c r="A3" s="182" t="s">
        <v>863</v>
      </c>
      <c r="B3" s="182" t="s">
        <v>864</v>
      </c>
      <c r="C3" s="183" t="s">
        <v>865</v>
      </c>
      <c r="D3" s="183" t="s">
        <v>919</v>
      </c>
      <c r="E3" s="183" t="s">
        <v>866</v>
      </c>
    </row>
    <row r="4" spans="1:5" ht="30" customHeight="1">
      <c r="A4" s="182">
        <v>1</v>
      </c>
      <c r="B4" s="182" t="s">
        <v>920</v>
      </c>
      <c r="C4" s="184">
        <f>信息化项目!I6</f>
        <v>390947</v>
      </c>
      <c r="D4" s="184"/>
      <c r="E4" s="184">
        <f>C4-D4</f>
        <v>390947</v>
      </c>
    </row>
    <row r="5" spans="1:5" ht="30" customHeight="1">
      <c r="A5" s="182">
        <v>2</v>
      </c>
      <c r="B5" s="182" t="s">
        <v>921</v>
      </c>
      <c r="C5" s="184">
        <f>设备项目!K28</f>
        <v>7529548</v>
      </c>
      <c r="D5" s="184">
        <f>设备项目!L28</f>
        <v>2620000</v>
      </c>
      <c r="E5" s="184">
        <f t="shared" ref="E5:E6" si="0">C5-D5</f>
        <v>4909548</v>
      </c>
    </row>
    <row r="6" spans="1:5" ht="30" customHeight="1">
      <c r="A6" s="182">
        <v>3</v>
      </c>
      <c r="B6" s="182" t="s">
        <v>922</v>
      </c>
      <c r="C6" s="184">
        <f>维修尾款!K3+维修新增!K27</f>
        <v>1902013</v>
      </c>
      <c r="D6" s="184"/>
      <c r="E6" s="184">
        <f t="shared" si="0"/>
        <v>1902013</v>
      </c>
    </row>
    <row r="7" spans="1:5" ht="30" customHeight="1">
      <c r="A7" s="182"/>
      <c r="B7" s="182" t="s">
        <v>867</v>
      </c>
      <c r="C7" s="185">
        <f>SUM(C4:C6)</f>
        <v>9822508</v>
      </c>
      <c r="D7" s="185">
        <f>SUM(D4:D6)</f>
        <v>2620000</v>
      </c>
      <c r="E7" s="185">
        <f>SUM(E4:E6)</f>
        <v>7202508</v>
      </c>
    </row>
    <row r="8" spans="1:5" ht="30" customHeight="1"/>
    <row r="9" spans="1:5" ht="30" customHeight="1"/>
  </sheetData>
  <mergeCells count="2">
    <mergeCell ref="A1:E1"/>
    <mergeCell ref="A2:B2"/>
  </mergeCells>
  <phoneticPr fontId="1" type="noConversion"/>
  <printOptions horizontalCentered="1"/>
  <pageMargins left="0.70866141732283472" right="0.7086614173228347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D8" sqref="D8:D13"/>
    </sheetView>
  </sheetViews>
  <sheetFormatPr defaultRowHeight="20.100000000000001" customHeight="1"/>
  <cols>
    <col min="1" max="1" width="4.125" style="180" customWidth="1"/>
    <col min="2" max="2" width="12.875" style="180" customWidth="1"/>
    <col min="3" max="3" width="22.625" style="180" customWidth="1"/>
    <col min="4" max="5" width="23.125" style="180" customWidth="1"/>
    <col min="6" max="6" width="0" style="180" hidden="1" customWidth="1"/>
    <col min="7" max="7" width="9" style="180"/>
    <col min="8" max="8" width="6.125" style="180" customWidth="1"/>
    <col min="9" max="9" width="11.25" style="200" customWidth="1"/>
    <col min="10" max="16384" width="9" style="180"/>
  </cols>
  <sheetData>
    <row r="1" spans="1:9" ht="30" customHeight="1">
      <c r="A1" s="380" t="s">
        <v>918</v>
      </c>
      <c r="B1" s="380"/>
      <c r="C1" s="380"/>
      <c r="D1" s="380"/>
      <c r="E1" s="380"/>
      <c r="F1" s="380"/>
      <c r="G1" s="380"/>
      <c r="H1" s="380"/>
      <c r="I1" s="380"/>
    </row>
    <row r="2" spans="1:9" ht="20.100000000000001" customHeight="1">
      <c r="A2" s="186" t="s">
        <v>578</v>
      </c>
      <c r="B2" s="187" t="s">
        <v>579</v>
      </c>
      <c r="C2" s="188" t="s">
        <v>179</v>
      </c>
      <c r="D2" s="187" t="s">
        <v>580</v>
      </c>
      <c r="E2" s="187" t="s">
        <v>581</v>
      </c>
      <c r="F2" s="187" t="s">
        <v>582</v>
      </c>
      <c r="G2" s="187" t="s">
        <v>583</v>
      </c>
      <c r="H2" s="187" t="s">
        <v>584</v>
      </c>
      <c r="I2" s="188" t="s">
        <v>585</v>
      </c>
    </row>
    <row r="3" spans="1:9" ht="20.100000000000001" customHeight="1">
      <c r="A3" s="189">
        <v>1</v>
      </c>
      <c r="B3" s="190" t="s">
        <v>85</v>
      </c>
      <c r="C3" s="191" t="s">
        <v>586</v>
      </c>
      <c r="D3" s="191" t="s">
        <v>586</v>
      </c>
      <c r="E3" s="191" t="s">
        <v>586</v>
      </c>
      <c r="F3" s="189"/>
      <c r="G3" s="189">
        <v>265995</v>
      </c>
      <c r="H3" s="189">
        <v>1</v>
      </c>
      <c r="I3" s="189">
        <f t="shared" ref="I3:I5" si="0">G3*H3</f>
        <v>265995</v>
      </c>
    </row>
    <row r="4" spans="1:9" ht="20.100000000000001" customHeight="1">
      <c r="A4" s="189">
        <v>1</v>
      </c>
      <c r="B4" s="190" t="s">
        <v>85</v>
      </c>
      <c r="C4" s="192" t="s">
        <v>587</v>
      </c>
      <c r="D4" s="192" t="s">
        <v>587</v>
      </c>
      <c r="E4" s="192" t="s">
        <v>587</v>
      </c>
      <c r="F4" s="189"/>
      <c r="G4" s="189">
        <v>68316</v>
      </c>
      <c r="H4" s="189">
        <v>1</v>
      </c>
      <c r="I4" s="189">
        <f t="shared" si="0"/>
        <v>68316</v>
      </c>
    </row>
    <row r="5" spans="1:9" ht="20.100000000000001" customHeight="1">
      <c r="A5" s="189">
        <v>1</v>
      </c>
      <c r="B5" s="193" t="s">
        <v>589</v>
      </c>
      <c r="C5" s="194" t="s">
        <v>588</v>
      </c>
      <c r="D5" s="194" t="s">
        <v>588</v>
      </c>
      <c r="E5" s="194" t="s">
        <v>588</v>
      </c>
      <c r="F5" s="189"/>
      <c r="G5" s="189">
        <v>56636</v>
      </c>
      <c r="H5" s="189">
        <v>1</v>
      </c>
      <c r="I5" s="189">
        <f t="shared" si="0"/>
        <v>56636</v>
      </c>
    </row>
    <row r="6" spans="1:9" s="195" customFormat="1" ht="20.100000000000001" customHeight="1">
      <c r="A6" s="196"/>
      <c r="B6" s="199"/>
      <c r="C6" s="197" t="s">
        <v>590</v>
      </c>
      <c r="D6" s="198"/>
      <c r="E6" s="196"/>
      <c r="F6" s="196"/>
      <c r="G6" s="196"/>
      <c r="H6" s="196"/>
      <c r="I6" s="196">
        <f>SUM(I3:I5)</f>
        <v>390947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7"/>
  <sheetViews>
    <sheetView topLeftCell="A13" workbookViewId="0">
      <selection activeCell="D8" sqref="D8:D13"/>
    </sheetView>
  </sheetViews>
  <sheetFormatPr defaultColWidth="8.875" defaultRowHeight="13.5"/>
  <cols>
    <col min="1" max="1" width="4.125" style="294" customWidth="1"/>
    <col min="2" max="2" width="6.625" style="294" customWidth="1"/>
    <col min="3" max="3" width="7" style="294" customWidth="1"/>
    <col min="4" max="4" width="26" style="313" customWidth="1"/>
    <col min="5" max="5" width="13.125" style="313" customWidth="1"/>
    <col min="6" max="6" width="19.375" style="313" customWidth="1"/>
    <col min="7" max="7" width="16.75" style="313" customWidth="1"/>
    <col min="8" max="8" width="6.25" style="313" customWidth="1"/>
    <col min="9" max="9" width="9.125" style="293" customWidth="1"/>
    <col min="10" max="10" width="8.875" style="294"/>
    <col min="11" max="11" width="11.625" style="293" customWidth="1"/>
    <col min="12" max="12" width="12.25" style="294" customWidth="1"/>
    <col min="13" max="13" width="13.125" style="294" customWidth="1"/>
    <col min="14" max="14" width="11.5" style="294" customWidth="1"/>
    <col min="15" max="16384" width="8.875" style="294"/>
  </cols>
  <sheetData>
    <row r="1" spans="1:14" s="201" customFormat="1" ht="30" customHeight="1">
      <c r="A1" s="381" t="s">
        <v>591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2"/>
      <c r="M1" s="382"/>
      <c r="N1" s="383"/>
    </row>
    <row r="2" spans="1:14" s="201" customFormat="1" ht="36">
      <c r="A2" s="202" t="s">
        <v>592</v>
      </c>
      <c r="B2" s="203" t="s">
        <v>593</v>
      </c>
      <c r="C2" s="203" t="s">
        <v>594</v>
      </c>
      <c r="D2" s="204" t="s">
        <v>595</v>
      </c>
      <c r="E2" s="205" t="s">
        <v>179</v>
      </c>
      <c r="F2" s="205" t="s">
        <v>573</v>
      </c>
      <c r="G2" s="204" t="s">
        <v>574</v>
      </c>
      <c r="H2" s="204" t="s">
        <v>596</v>
      </c>
      <c r="I2" s="205" t="s">
        <v>576</v>
      </c>
      <c r="J2" s="205" t="s">
        <v>575</v>
      </c>
      <c r="K2" s="205" t="s">
        <v>577</v>
      </c>
      <c r="L2" s="206" t="s">
        <v>597</v>
      </c>
      <c r="M2" s="206" t="s">
        <v>598</v>
      </c>
      <c r="N2" s="207" t="s">
        <v>599</v>
      </c>
    </row>
    <row r="3" spans="1:14" s="218" customFormat="1" ht="20.100000000000001" customHeight="1">
      <c r="A3" s="208">
        <v>1</v>
      </c>
      <c r="B3" s="208" t="s">
        <v>600</v>
      </c>
      <c r="C3" s="208" t="s">
        <v>601</v>
      </c>
      <c r="D3" s="209" t="s">
        <v>602</v>
      </c>
      <c r="E3" s="210" t="s">
        <v>603</v>
      </c>
      <c r="F3" s="211" t="s">
        <v>604</v>
      </c>
      <c r="G3" s="211" t="s">
        <v>605</v>
      </c>
      <c r="H3" s="212"/>
      <c r="I3" s="213">
        <v>7600</v>
      </c>
      <c r="J3" s="214">
        <v>55</v>
      </c>
      <c r="K3" s="215">
        <f>I3*J3</f>
        <v>418000</v>
      </c>
      <c r="L3" s="216">
        <f>K3</f>
        <v>418000</v>
      </c>
      <c r="M3" s="216"/>
      <c r="N3" s="217"/>
    </row>
    <row r="4" spans="1:14" s="218" customFormat="1" ht="20.100000000000001" customHeight="1">
      <c r="A4" s="219"/>
      <c r="B4" s="220" t="s">
        <v>606</v>
      </c>
      <c r="C4" s="219"/>
      <c r="D4" s="220" t="s">
        <v>607</v>
      </c>
      <c r="E4" s="221"/>
      <c r="F4" s="221"/>
      <c r="G4" s="221"/>
      <c r="H4" s="221"/>
      <c r="I4" s="222"/>
      <c r="J4" s="219"/>
      <c r="K4" s="223">
        <f>SUM(K3:K3)</f>
        <v>418000</v>
      </c>
      <c r="L4" s="224">
        <f t="shared" ref="L4:M4" si="0">SUM(L3:L3)</f>
        <v>418000</v>
      </c>
      <c r="M4" s="224">
        <f t="shared" si="0"/>
        <v>0</v>
      </c>
      <c r="N4" s="225"/>
    </row>
    <row r="5" spans="1:14" s="218" customFormat="1" ht="20.100000000000001" customHeight="1">
      <c r="A5" s="226">
        <v>2</v>
      </c>
      <c r="B5" s="226" t="s">
        <v>600</v>
      </c>
      <c r="C5" s="227" t="s">
        <v>608</v>
      </c>
      <c r="D5" s="228" t="s">
        <v>609</v>
      </c>
      <c r="E5" s="229" t="s">
        <v>603</v>
      </c>
      <c r="F5" s="228" t="s">
        <v>604</v>
      </c>
      <c r="G5" s="228" t="s">
        <v>605</v>
      </c>
      <c r="H5" s="230"/>
      <c r="I5" s="231">
        <v>7600</v>
      </c>
      <c r="J5" s="226">
        <v>44</v>
      </c>
      <c r="K5" s="232">
        <f>I5*J5</f>
        <v>334400</v>
      </c>
      <c r="L5" s="233">
        <f>K5</f>
        <v>334400</v>
      </c>
      <c r="M5" s="233"/>
      <c r="N5" s="234"/>
    </row>
    <row r="6" spans="1:14" s="218" customFormat="1" ht="20.100000000000001" customHeight="1">
      <c r="A6" s="226"/>
      <c r="B6" s="235" t="s">
        <v>606</v>
      </c>
      <c r="C6" s="226"/>
      <c r="D6" s="235" t="s">
        <v>607</v>
      </c>
      <c r="E6" s="236"/>
      <c r="F6" s="236"/>
      <c r="G6" s="236"/>
      <c r="H6" s="236"/>
      <c r="I6" s="237"/>
      <c r="J6" s="226"/>
      <c r="K6" s="238">
        <f>SUM(K5:K5)</f>
        <v>334400</v>
      </c>
      <c r="L6" s="239">
        <f t="shared" ref="L6:M6" si="1">SUM(L5:L5)</f>
        <v>334400</v>
      </c>
      <c r="M6" s="239">
        <f t="shared" si="1"/>
        <v>0</v>
      </c>
      <c r="N6" s="225"/>
    </row>
    <row r="7" spans="1:14" s="241" customFormat="1" ht="20.100000000000001" customHeight="1">
      <c r="A7" s="226">
        <v>3</v>
      </c>
      <c r="B7" s="226" t="s">
        <v>600</v>
      </c>
      <c r="C7" s="226" t="s">
        <v>610</v>
      </c>
      <c r="D7" s="236" t="s">
        <v>611</v>
      </c>
      <c r="E7" s="229" t="s">
        <v>603</v>
      </c>
      <c r="F7" s="230" t="s">
        <v>612</v>
      </c>
      <c r="G7" s="230" t="s">
        <v>613</v>
      </c>
      <c r="H7" s="226"/>
      <c r="I7" s="231">
        <v>757598</v>
      </c>
      <c r="J7" s="226">
        <v>1</v>
      </c>
      <c r="K7" s="237">
        <f>I7*J7</f>
        <v>757598</v>
      </c>
      <c r="L7" s="240">
        <v>757598</v>
      </c>
      <c r="M7" s="233"/>
      <c r="N7" s="234" t="s">
        <v>614</v>
      </c>
    </row>
    <row r="8" spans="1:14" s="218" customFormat="1" ht="20.100000000000001" customHeight="1">
      <c r="A8" s="226">
        <v>3</v>
      </c>
      <c r="B8" s="226" t="s">
        <v>600</v>
      </c>
      <c r="C8" s="226" t="s">
        <v>610</v>
      </c>
      <c r="D8" s="236" t="s">
        <v>611</v>
      </c>
      <c r="E8" s="229" t="s">
        <v>603</v>
      </c>
      <c r="F8" s="228" t="s">
        <v>604</v>
      </c>
      <c r="G8" s="228" t="s">
        <v>605</v>
      </c>
      <c r="H8" s="230"/>
      <c r="I8" s="231">
        <v>7600</v>
      </c>
      <c r="J8" s="226">
        <v>37</v>
      </c>
      <c r="K8" s="232">
        <f>I8*J8</f>
        <v>281200</v>
      </c>
      <c r="L8" s="233">
        <f>K8</f>
        <v>281200</v>
      </c>
      <c r="M8" s="233"/>
      <c r="N8" s="234"/>
    </row>
    <row r="9" spans="1:14" s="218" customFormat="1" ht="20.100000000000001" customHeight="1">
      <c r="A9" s="226"/>
      <c r="B9" s="235" t="s">
        <v>606</v>
      </c>
      <c r="C9" s="226"/>
      <c r="D9" s="235" t="s">
        <v>607</v>
      </c>
      <c r="E9" s="236"/>
      <c r="F9" s="236"/>
      <c r="G9" s="236"/>
      <c r="H9" s="236"/>
      <c r="I9" s="237"/>
      <c r="J9" s="226"/>
      <c r="K9" s="238">
        <f>SUM(K7:K8)</f>
        <v>1038798</v>
      </c>
      <c r="L9" s="239">
        <f t="shared" ref="L9:M9" si="2">SUM(L7:L8)</f>
        <v>1038798</v>
      </c>
      <c r="M9" s="239">
        <f t="shared" si="2"/>
        <v>0</v>
      </c>
      <c r="N9" s="225"/>
    </row>
    <row r="10" spans="1:14" s="218" customFormat="1" ht="20.100000000000001" customHeight="1">
      <c r="A10" s="226">
        <v>4</v>
      </c>
      <c r="B10" s="226" t="s">
        <v>600</v>
      </c>
      <c r="C10" s="226" t="s">
        <v>615</v>
      </c>
      <c r="D10" s="236" t="s">
        <v>616</v>
      </c>
      <c r="E10" s="229" t="s">
        <v>603</v>
      </c>
      <c r="F10" s="228" t="s">
        <v>604</v>
      </c>
      <c r="G10" s="228" t="s">
        <v>605</v>
      </c>
      <c r="H10" s="236" t="s">
        <v>617</v>
      </c>
      <c r="I10" s="237">
        <v>7600</v>
      </c>
      <c r="J10" s="226">
        <v>20</v>
      </c>
      <c r="K10" s="232">
        <f>I10*J10</f>
        <v>152000</v>
      </c>
      <c r="L10" s="233">
        <f>K10</f>
        <v>152000</v>
      </c>
      <c r="M10" s="233"/>
      <c r="N10" s="234"/>
    </row>
    <row r="11" spans="1:14" s="218" customFormat="1" ht="20.100000000000001" customHeight="1">
      <c r="A11" s="226"/>
      <c r="B11" s="235" t="s">
        <v>606</v>
      </c>
      <c r="C11" s="226"/>
      <c r="D11" s="235" t="s">
        <v>607</v>
      </c>
      <c r="E11" s="236"/>
      <c r="F11" s="236"/>
      <c r="G11" s="236"/>
      <c r="H11" s="236"/>
      <c r="I11" s="237"/>
      <c r="J11" s="226"/>
      <c r="K11" s="238">
        <f>SUM(K10:K10)</f>
        <v>152000</v>
      </c>
      <c r="L11" s="239">
        <f t="shared" ref="L11:M11" si="3">SUM(L10:L10)</f>
        <v>152000</v>
      </c>
      <c r="M11" s="239">
        <f t="shared" si="3"/>
        <v>0</v>
      </c>
      <c r="N11" s="225"/>
    </row>
    <row r="12" spans="1:14" s="218" customFormat="1" ht="20.100000000000001" customHeight="1">
      <c r="A12" s="242">
        <v>5</v>
      </c>
      <c r="B12" s="243" t="s">
        <v>600</v>
      </c>
      <c r="C12" s="242" t="s">
        <v>618</v>
      </c>
      <c r="D12" s="244" t="s">
        <v>619</v>
      </c>
      <c r="E12" s="229" t="s">
        <v>603</v>
      </c>
      <c r="F12" s="230" t="s">
        <v>620</v>
      </c>
      <c r="G12" s="230" t="s">
        <v>620</v>
      </c>
      <c r="H12" s="236" t="s">
        <v>617</v>
      </c>
      <c r="I12" s="245">
        <v>15000</v>
      </c>
      <c r="J12" s="246">
        <v>12</v>
      </c>
      <c r="K12" s="245">
        <f>J12*I12</f>
        <v>180000</v>
      </c>
      <c r="L12" s="233">
        <v>180000</v>
      </c>
      <c r="M12" s="233"/>
      <c r="N12" s="247"/>
    </row>
    <row r="13" spans="1:14" s="218" customFormat="1" ht="20.100000000000001" customHeight="1">
      <c r="A13" s="248"/>
      <c r="B13" s="249"/>
      <c r="C13" s="242"/>
      <c r="D13" s="235" t="s">
        <v>607</v>
      </c>
      <c r="E13" s="250"/>
      <c r="F13" s="250"/>
      <c r="G13" s="251"/>
      <c r="H13" s="251"/>
      <c r="I13" s="252"/>
      <c r="J13" s="253"/>
      <c r="K13" s="252">
        <f>SUBTOTAL(9,K12:K12)</f>
        <v>180000</v>
      </c>
      <c r="L13" s="254">
        <f t="shared" ref="L13:M13" si="4">SUBTOTAL(9,L12:L12)</f>
        <v>180000</v>
      </c>
      <c r="M13" s="254">
        <f t="shared" si="4"/>
        <v>0</v>
      </c>
      <c r="N13" s="255"/>
    </row>
    <row r="14" spans="1:14" s="218" customFormat="1" ht="20.100000000000001" customHeight="1">
      <c r="A14" s="242">
        <v>6</v>
      </c>
      <c r="B14" s="243" t="s">
        <v>600</v>
      </c>
      <c r="C14" s="242" t="s">
        <v>618</v>
      </c>
      <c r="D14" s="244" t="s">
        <v>621</v>
      </c>
      <c r="E14" s="229" t="s">
        <v>603</v>
      </c>
      <c r="F14" s="229" t="s">
        <v>622</v>
      </c>
      <c r="G14" s="229" t="s">
        <v>622</v>
      </c>
      <c r="H14" s="236" t="s">
        <v>617</v>
      </c>
      <c r="I14" s="245">
        <v>100000</v>
      </c>
      <c r="J14" s="246">
        <v>1</v>
      </c>
      <c r="K14" s="256">
        <f>I14*J14</f>
        <v>100000</v>
      </c>
      <c r="L14" s="233">
        <v>100000</v>
      </c>
      <c r="M14" s="233"/>
      <c r="N14" s="247"/>
    </row>
    <row r="15" spans="1:14" s="218" customFormat="1" ht="20.100000000000001" customHeight="1">
      <c r="A15" s="248"/>
      <c r="B15" s="249"/>
      <c r="C15" s="242"/>
      <c r="D15" s="235" t="s">
        <v>607</v>
      </c>
      <c r="E15" s="250"/>
      <c r="F15" s="250"/>
      <c r="G15" s="251"/>
      <c r="H15" s="251"/>
      <c r="I15" s="252"/>
      <c r="J15" s="253"/>
      <c r="K15" s="252">
        <f>SUM(K14:K14)</f>
        <v>100000</v>
      </c>
      <c r="L15" s="254">
        <f t="shared" ref="L15:M15" si="5">SUM(L14:L14)</f>
        <v>100000</v>
      </c>
      <c r="M15" s="254">
        <f t="shared" si="5"/>
        <v>0</v>
      </c>
      <c r="N15" s="255"/>
    </row>
    <row r="16" spans="1:14" s="218" customFormat="1" ht="20.100000000000001" customHeight="1">
      <c r="A16" s="242">
        <v>7</v>
      </c>
      <c r="B16" s="243" t="s">
        <v>600</v>
      </c>
      <c r="C16" s="242" t="s">
        <v>618</v>
      </c>
      <c r="D16" s="244" t="s">
        <v>623</v>
      </c>
      <c r="E16" s="229" t="s">
        <v>603</v>
      </c>
      <c r="F16" s="229" t="s">
        <v>624</v>
      </c>
      <c r="G16" s="229" t="s">
        <v>624</v>
      </c>
      <c r="H16" s="230" t="s">
        <v>625</v>
      </c>
      <c r="I16" s="245">
        <v>250000</v>
      </c>
      <c r="J16" s="246">
        <v>1</v>
      </c>
      <c r="K16" s="245">
        <f>I16*J16</f>
        <v>250000</v>
      </c>
      <c r="L16" s="233">
        <v>250000</v>
      </c>
      <c r="M16" s="233"/>
      <c r="N16" s="247"/>
    </row>
    <row r="17" spans="1:14" s="218" customFormat="1" ht="20.100000000000001" customHeight="1">
      <c r="A17" s="242">
        <v>7</v>
      </c>
      <c r="B17" s="243" t="s">
        <v>600</v>
      </c>
      <c r="C17" s="242" t="s">
        <v>618</v>
      </c>
      <c r="D17" s="244" t="s">
        <v>623</v>
      </c>
      <c r="E17" s="229" t="s">
        <v>603</v>
      </c>
      <c r="F17" s="257" t="s">
        <v>626</v>
      </c>
      <c r="G17" s="258" t="s">
        <v>627</v>
      </c>
      <c r="H17" s="230" t="s">
        <v>625</v>
      </c>
      <c r="I17" s="256">
        <v>100000</v>
      </c>
      <c r="J17" s="259">
        <v>1</v>
      </c>
      <c r="K17" s="245">
        <f t="shared" ref="K17" si="6">I17*J17</f>
        <v>100000</v>
      </c>
      <c r="L17" s="233">
        <v>100000</v>
      </c>
      <c r="M17" s="233"/>
      <c r="N17" s="260"/>
    </row>
    <row r="18" spans="1:14" s="218" customFormat="1" ht="20.100000000000001" customHeight="1">
      <c r="A18" s="261"/>
      <c r="B18" s="261"/>
      <c r="C18" s="262"/>
      <c r="D18" s="263" t="s">
        <v>607</v>
      </c>
      <c r="E18" s="264"/>
      <c r="F18" s="265"/>
      <c r="G18" s="266"/>
      <c r="H18" s="266"/>
      <c r="I18" s="267"/>
      <c r="J18" s="268"/>
      <c r="K18" s="267">
        <f>SUM(K16:K17)</f>
        <v>350000</v>
      </c>
      <c r="L18" s="269">
        <f t="shared" ref="L18:M18" si="7">SUM(L16:L17)</f>
        <v>350000</v>
      </c>
      <c r="M18" s="269">
        <f t="shared" si="7"/>
        <v>0</v>
      </c>
      <c r="N18" s="270"/>
    </row>
    <row r="19" spans="1:14" s="218" customFormat="1" ht="20.100000000000001" customHeight="1">
      <c r="A19" s="271">
        <v>8</v>
      </c>
      <c r="B19" s="271" t="s">
        <v>600</v>
      </c>
      <c r="C19" s="271" t="s">
        <v>618</v>
      </c>
      <c r="D19" s="272" t="s">
        <v>628</v>
      </c>
      <c r="E19" s="229" t="s">
        <v>603</v>
      </c>
      <c r="F19" s="257" t="s">
        <v>626</v>
      </c>
      <c r="G19" s="257" t="s">
        <v>626</v>
      </c>
      <c r="H19" s="230" t="s">
        <v>625</v>
      </c>
      <c r="I19" s="273">
        <v>100000</v>
      </c>
      <c r="J19" s="242">
        <v>2</v>
      </c>
      <c r="K19" s="273">
        <f>I19*J19</f>
        <v>200000</v>
      </c>
      <c r="L19" s="233">
        <v>46802</v>
      </c>
      <c r="M19" s="233">
        <f>K19-L19</f>
        <v>153198</v>
      </c>
      <c r="N19" s="274"/>
    </row>
    <row r="20" spans="1:14" s="218" customFormat="1" ht="20.100000000000001" customHeight="1">
      <c r="A20" s="242">
        <v>8</v>
      </c>
      <c r="B20" s="242" t="s">
        <v>600</v>
      </c>
      <c r="C20" s="242" t="s">
        <v>618</v>
      </c>
      <c r="D20" s="257" t="s">
        <v>628</v>
      </c>
      <c r="E20" s="229" t="s">
        <v>603</v>
      </c>
      <c r="F20" s="230" t="s">
        <v>620</v>
      </c>
      <c r="G20" s="230" t="s">
        <v>620</v>
      </c>
      <c r="H20" s="230"/>
      <c r="I20" s="273">
        <v>15000</v>
      </c>
      <c r="J20" s="242">
        <v>13</v>
      </c>
      <c r="K20" s="273">
        <f>I20*J20</f>
        <v>195000</v>
      </c>
      <c r="L20" s="233"/>
      <c r="M20" s="233">
        <v>195000</v>
      </c>
      <c r="N20" s="275"/>
    </row>
    <row r="21" spans="1:14" s="218" customFormat="1" ht="20.100000000000001" customHeight="1">
      <c r="A21" s="276"/>
      <c r="B21" s="276"/>
      <c r="C21" s="277"/>
      <c r="D21" s="278" t="s">
        <v>607</v>
      </c>
      <c r="E21" s="279"/>
      <c r="F21" s="280"/>
      <c r="G21" s="281"/>
      <c r="H21" s="281"/>
      <c r="I21" s="282"/>
      <c r="J21" s="283"/>
      <c r="K21" s="282">
        <f>SUM(K19:K20)</f>
        <v>395000</v>
      </c>
      <c r="L21" s="254">
        <f t="shared" ref="L21:M21" si="8">SUM(L19:L20)</f>
        <v>46802</v>
      </c>
      <c r="M21" s="254">
        <f t="shared" si="8"/>
        <v>348198</v>
      </c>
      <c r="N21" s="284"/>
    </row>
    <row r="22" spans="1:14" s="218" customFormat="1" ht="20.100000000000001" customHeight="1">
      <c r="A22" s="242">
        <v>9</v>
      </c>
      <c r="B22" s="285" t="s">
        <v>629</v>
      </c>
      <c r="C22" s="227" t="s">
        <v>630</v>
      </c>
      <c r="D22" s="228" t="s">
        <v>631</v>
      </c>
      <c r="E22" s="229" t="s">
        <v>603</v>
      </c>
      <c r="F22" s="228" t="s">
        <v>604</v>
      </c>
      <c r="G22" s="228" t="s">
        <v>605</v>
      </c>
      <c r="H22" s="230"/>
      <c r="I22" s="231">
        <v>7600</v>
      </c>
      <c r="J22" s="242">
        <v>46</v>
      </c>
      <c r="K22" s="232">
        <f>I22*J22</f>
        <v>349600</v>
      </c>
      <c r="L22" s="233"/>
      <c r="M22" s="233">
        <v>349600</v>
      </c>
      <c r="N22" s="234"/>
    </row>
    <row r="23" spans="1:14" s="218" customFormat="1" ht="20.100000000000001" customHeight="1">
      <c r="A23" s="248"/>
      <c r="B23" s="248"/>
      <c r="C23" s="242"/>
      <c r="D23" s="286" t="s">
        <v>607</v>
      </c>
      <c r="E23" s="287"/>
      <c r="F23" s="288"/>
      <c r="G23" s="289"/>
      <c r="H23" s="289"/>
      <c r="I23" s="254"/>
      <c r="J23" s="248"/>
      <c r="K23" s="254">
        <f>SUM(K22:K22)</f>
        <v>349600</v>
      </c>
      <c r="L23" s="254">
        <f t="shared" ref="L23:M23" si="9">SUM(L22:L22)</f>
        <v>0</v>
      </c>
      <c r="M23" s="254">
        <f t="shared" si="9"/>
        <v>349600</v>
      </c>
      <c r="N23" s="275"/>
    </row>
    <row r="24" spans="1:14" s="218" customFormat="1" ht="20.100000000000001" customHeight="1">
      <c r="A24" s="285">
        <v>10</v>
      </c>
      <c r="B24" s="243" t="s">
        <v>600</v>
      </c>
      <c r="C24" s="285" t="s">
        <v>632</v>
      </c>
      <c r="D24" s="290" t="s">
        <v>633</v>
      </c>
      <c r="E24" s="290" t="s">
        <v>634</v>
      </c>
      <c r="F24" s="290" t="s">
        <v>634</v>
      </c>
      <c r="G24" s="290" t="s">
        <v>634</v>
      </c>
      <c r="H24" s="230"/>
      <c r="I24" s="231">
        <f>[3]马桥实验学校!G102</f>
        <v>1983750</v>
      </c>
      <c r="J24" s="285">
        <v>1</v>
      </c>
      <c r="K24" s="231">
        <f>J24*I24</f>
        <v>1983750</v>
      </c>
      <c r="L24" s="233"/>
      <c r="M24" s="233">
        <f>K24-L24</f>
        <v>1983750</v>
      </c>
      <c r="N24" s="234"/>
    </row>
    <row r="25" spans="1:14" s="218" customFormat="1" ht="20.100000000000001" customHeight="1">
      <c r="A25" s="285"/>
      <c r="B25" s="285"/>
      <c r="C25" s="285"/>
      <c r="D25" s="286" t="s">
        <v>607</v>
      </c>
      <c r="E25" s="230"/>
      <c r="F25" s="230"/>
      <c r="G25" s="230"/>
      <c r="H25" s="230"/>
      <c r="I25" s="231"/>
      <c r="J25" s="285"/>
      <c r="K25" s="239">
        <f>SUM(K24)</f>
        <v>1983750</v>
      </c>
      <c r="L25" s="239">
        <f t="shared" ref="L25:M25" si="10">SUM(L24)</f>
        <v>0</v>
      </c>
      <c r="M25" s="239">
        <f t="shared" si="10"/>
        <v>1983750</v>
      </c>
      <c r="N25" s="291"/>
    </row>
    <row r="26" spans="1:14" s="218" customFormat="1" ht="20.100000000000001" customHeight="1">
      <c r="A26" s="285">
        <v>11</v>
      </c>
      <c r="B26" s="243" t="s">
        <v>600</v>
      </c>
      <c r="C26" s="285" t="s">
        <v>632</v>
      </c>
      <c r="D26" s="228" t="s">
        <v>635</v>
      </c>
      <c r="E26" s="290" t="s">
        <v>634</v>
      </c>
      <c r="F26" s="290" t="s">
        <v>634</v>
      </c>
      <c r="G26" s="290" t="s">
        <v>634</v>
      </c>
      <c r="H26" s="230"/>
      <c r="I26" s="231">
        <f>[3]马桥文来外分校!G105</f>
        <v>2228000</v>
      </c>
      <c r="J26" s="285">
        <v>1</v>
      </c>
      <c r="K26" s="231">
        <f>J26*I26</f>
        <v>2228000</v>
      </c>
      <c r="L26" s="233"/>
      <c r="M26" s="233">
        <f>K26-L26</f>
        <v>2228000</v>
      </c>
      <c r="N26" s="234"/>
    </row>
    <row r="27" spans="1:14" s="218" customFormat="1" ht="20.100000000000001" customHeight="1">
      <c r="A27" s="285"/>
      <c r="B27" s="285"/>
      <c r="C27" s="285"/>
      <c r="D27" s="286" t="s">
        <v>607</v>
      </c>
      <c r="E27" s="230"/>
      <c r="F27" s="230"/>
      <c r="G27" s="230"/>
      <c r="H27" s="230"/>
      <c r="I27" s="231"/>
      <c r="J27" s="285"/>
      <c r="K27" s="239">
        <f>SUM(K26)</f>
        <v>2228000</v>
      </c>
      <c r="L27" s="239">
        <f t="shared" ref="L27:M27" si="11">SUM(L26)</f>
        <v>0</v>
      </c>
      <c r="M27" s="239">
        <f t="shared" si="11"/>
        <v>2228000</v>
      </c>
      <c r="N27" s="291"/>
    </row>
    <row r="28" spans="1:14" s="218" customFormat="1" ht="20.100000000000001" customHeight="1">
      <c r="A28" s="233"/>
      <c r="B28" s="233"/>
      <c r="C28" s="233"/>
      <c r="D28" s="286" t="s">
        <v>636</v>
      </c>
      <c r="E28" s="290"/>
      <c r="F28" s="290"/>
      <c r="G28" s="290"/>
      <c r="H28" s="290"/>
      <c r="I28" s="292"/>
      <c r="J28" s="233"/>
      <c r="K28" s="239">
        <f>SUM(K27,K25,K23,K21,K18,K15,K13,K11,K9,K6,K4)</f>
        <v>7529548</v>
      </c>
      <c r="L28" s="239">
        <f t="shared" ref="L28:M28" si="12">SUM(L27,L25,L23,L21,L18,L15,L13,L11,L9,L6,L4)</f>
        <v>2620000</v>
      </c>
      <c r="M28" s="239">
        <f t="shared" si="12"/>
        <v>4909548</v>
      </c>
      <c r="N28" s="291"/>
    </row>
    <row r="30" spans="1:14">
      <c r="A30" s="384" t="s">
        <v>637</v>
      </c>
      <c r="B30" s="384"/>
      <c r="C30" s="384"/>
      <c r="D30" s="384"/>
      <c r="E30" s="384"/>
      <c r="F30" s="384"/>
      <c r="G30" s="384"/>
      <c r="H30" s="384"/>
    </row>
    <row r="31" spans="1:14">
      <c r="A31" s="385" t="s">
        <v>0</v>
      </c>
      <c r="B31" s="385" t="s">
        <v>638</v>
      </c>
      <c r="C31" s="385" t="s">
        <v>129</v>
      </c>
      <c r="D31" s="385" t="s">
        <v>639</v>
      </c>
      <c r="E31" s="385" t="s">
        <v>640</v>
      </c>
      <c r="F31" s="387" t="s">
        <v>641</v>
      </c>
      <c r="G31" s="388"/>
      <c r="H31" s="385" t="s">
        <v>571</v>
      </c>
    </row>
    <row r="32" spans="1:14">
      <c r="A32" s="386"/>
      <c r="B32" s="386"/>
      <c r="C32" s="386"/>
      <c r="D32" s="386"/>
      <c r="E32" s="386"/>
      <c r="F32" s="295" t="s">
        <v>575</v>
      </c>
      <c r="G32" s="295" t="s">
        <v>577</v>
      </c>
      <c r="H32" s="386"/>
    </row>
    <row r="33" spans="1:8">
      <c r="A33" s="296" t="s">
        <v>642</v>
      </c>
      <c r="B33" s="296" t="s">
        <v>643</v>
      </c>
      <c r="C33" s="296"/>
      <c r="D33" s="296"/>
      <c r="E33" s="296"/>
      <c r="F33" s="296"/>
      <c r="G33" s="296"/>
      <c r="H33" s="297"/>
    </row>
    <row r="34" spans="1:8" ht="22.5">
      <c r="A34" s="296">
        <v>1</v>
      </c>
      <c r="B34" s="296" t="s">
        <v>644</v>
      </c>
      <c r="C34" s="296" t="s">
        <v>645</v>
      </c>
      <c r="D34" s="296"/>
      <c r="E34" s="296"/>
      <c r="F34" s="296">
        <v>4</v>
      </c>
      <c r="G34" s="296"/>
      <c r="H34" s="297"/>
    </row>
    <row r="35" spans="1:8" ht="112.5">
      <c r="A35" s="297" t="s">
        <v>646</v>
      </c>
      <c r="B35" s="297" t="s">
        <v>647</v>
      </c>
      <c r="C35" s="297" t="s">
        <v>648</v>
      </c>
      <c r="D35" s="298" t="s">
        <v>649</v>
      </c>
      <c r="E35" s="299">
        <v>27000</v>
      </c>
      <c r="F35" s="297">
        <v>4</v>
      </c>
      <c r="G35" s="297">
        <f>F35*E35</f>
        <v>108000</v>
      </c>
      <c r="H35" s="297" t="s">
        <v>650</v>
      </c>
    </row>
    <row r="36" spans="1:8" ht="45">
      <c r="A36" s="297" t="s">
        <v>651</v>
      </c>
      <c r="B36" s="297" t="s">
        <v>652</v>
      </c>
      <c r="C36" s="297" t="s">
        <v>653</v>
      </c>
      <c r="D36" s="297" t="s">
        <v>654</v>
      </c>
      <c r="E36" s="299">
        <v>2000</v>
      </c>
      <c r="F36" s="297">
        <v>4</v>
      </c>
      <c r="G36" s="297">
        <f>F36*E36</f>
        <v>8000</v>
      </c>
      <c r="H36" s="297" t="s">
        <v>655</v>
      </c>
    </row>
    <row r="37" spans="1:8">
      <c r="A37" s="297" t="s">
        <v>656</v>
      </c>
      <c r="B37" s="297" t="s">
        <v>657</v>
      </c>
      <c r="C37" s="297" t="s">
        <v>648</v>
      </c>
      <c r="D37" s="297" t="s">
        <v>658</v>
      </c>
      <c r="E37" s="299">
        <v>400</v>
      </c>
      <c r="F37" s="297">
        <v>180</v>
      </c>
      <c r="G37" s="297">
        <f>F37*E37</f>
        <v>72000</v>
      </c>
      <c r="H37" s="297"/>
    </row>
    <row r="38" spans="1:8" ht="67.5">
      <c r="A38" s="297" t="s">
        <v>659</v>
      </c>
      <c r="B38" s="297" t="s">
        <v>660</v>
      </c>
      <c r="C38" s="297" t="s">
        <v>661</v>
      </c>
      <c r="D38" s="297" t="s">
        <v>662</v>
      </c>
      <c r="E38" s="299">
        <v>1100</v>
      </c>
      <c r="F38" s="297">
        <v>4</v>
      </c>
      <c r="G38" s="297">
        <f>F38*E38</f>
        <v>4400</v>
      </c>
      <c r="H38" s="297" t="s">
        <v>663</v>
      </c>
    </row>
    <row r="39" spans="1:8" ht="22.5">
      <c r="A39" s="297" t="s">
        <v>664</v>
      </c>
      <c r="B39" s="297" t="s">
        <v>665</v>
      </c>
      <c r="C39" s="297" t="s">
        <v>648</v>
      </c>
      <c r="D39" s="297" t="s">
        <v>666</v>
      </c>
      <c r="E39" s="299">
        <v>3500</v>
      </c>
      <c r="F39" s="297">
        <v>4</v>
      </c>
      <c r="G39" s="297">
        <f>F39*E39</f>
        <v>14000</v>
      </c>
      <c r="H39" s="297" t="s">
        <v>667</v>
      </c>
    </row>
    <row r="40" spans="1:8">
      <c r="A40" s="296"/>
      <c r="B40" s="296" t="s">
        <v>668</v>
      </c>
      <c r="C40" s="296"/>
      <c r="D40" s="296"/>
      <c r="E40" s="300"/>
      <c r="F40" s="296"/>
      <c r="G40" s="296">
        <f>SUM(G35:G39)</f>
        <v>206400</v>
      </c>
      <c r="H40" s="296"/>
    </row>
    <row r="41" spans="1:8" ht="45">
      <c r="A41" s="296">
        <v>5</v>
      </c>
      <c r="B41" s="296" t="s">
        <v>669</v>
      </c>
      <c r="C41" s="296" t="s">
        <v>645</v>
      </c>
      <c r="D41" s="296"/>
      <c r="E41" s="299"/>
      <c r="F41" s="296">
        <v>1</v>
      </c>
      <c r="G41" s="297"/>
      <c r="H41" s="297"/>
    </row>
    <row r="42" spans="1:8" ht="112.5">
      <c r="A42" s="297" t="s">
        <v>646</v>
      </c>
      <c r="B42" s="297" t="s">
        <v>647</v>
      </c>
      <c r="C42" s="297" t="s">
        <v>648</v>
      </c>
      <c r="D42" s="298" t="s">
        <v>649</v>
      </c>
      <c r="E42" s="299">
        <v>27000</v>
      </c>
      <c r="F42" s="297">
        <v>1</v>
      </c>
      <c r="G42" s="297">
        <f>E42*F42</f>
        <v>27000</v>
      </c>
      <c r="H42" s="297" t="s">
        <v>650</v>
      </c>
    </row>
    <row r="43" spans="1:8" ht="22.5">
      <c r="A43" s="297" t="s">
        <v>651</v>
      </c>
      <c r="B43" s="297" t="s">
        <v>670</v>
      </c>
      <c r="C43" s="297" t="s">
        <v>653</v>
      </c>
      <c r="D43" s="297" t="s">
        <v>671</v>
      </c>
      <c r="E43" s="299">
        <v>2500</v>
      </c>
      <c r="F43" s="297">
        <v>1</v>
      </c>
      <c r="G43" s="297">
        <f t="shared" ref="G43:G52" si="13">F43*E43</f>
        <v>2500</v>
      </c>
      <c r="H43" s="297"/>
    </row>
    <row r="44" spans="1:8" ht="33.75">
      <c r="A44" s="297" t="s">
        <v>656</v>
      </c>
      <c r="B44" s="297" t="s">
        <v>672</v>
      </c>
      <c r="C44" s="297" t="s">
        <v>648</v>
      </c>
      <c r="D44" s="297" t="s">
        <v>673</v>
      </c>
      <c r="E44" s="299">
        <v>3000</v>
      </c>
      <c r="F44" s="297">
        <v>12</v>
      </c>
      <c r="G44" s="297">
        <f t="shared" si="13"/>
        <v>36000</v>
      </c>
      <c r="H44" s="297" t="s">
        <v>674</v>
      </c>
    </row>
    <row r="45" spans="1:8" ht="45">
      <c r="A45" s="297" t="s">
        <v>659</v>
      </c>
      <c r="B45" s="297" t="s">
        <v>675</v>
      </c>
      <c r="C45" s="297" t="s">
        <v>676</v>
      </c>
      <c r="D45" s="297" t="s">
        <v>677</v>
      </c>
      <c r="E45" s="299">
        <v>6500</v>
      </c>
      <c r="F45" s="297">
        <v>1</v>
      </c>
      <c r="G45" s="297">
        <f t="shared" si="13"/>
        <v>6500</v>
      </c>
      <c r="H45" s="297" t="s">
        <v>678</v>
      </c>
    </row>
    <row r="46" spans="1:8" ht="45">
      <c r="A46" s="297" t="s">
        <v>664</v>
      </c>
      <c r="B46" s="297" t="s">
        <v>679</v>
      </c>
      <c r="C46" s="297" t="s">
        <v>680</v>
      </c>
      <c r="D46" s="297" t="s">
        <v>681</v>
      </c>
      <c r="E46" s="299">
        <v>1200</v>
      </c>
      <c r="F46" s="297">
        <v>6</v>
      </c>
      <c r="G46" s="297">
        <f t="shared" si="13"/>
        <v>7200</v>
      </c>
      <c r="H46" s="297" t="s">
        <v>682</v>
      </c>
    </row>
    <row r="47" spans="1:8">
      <c r="A47" s="297" t="s">
        <v>683</v>
      </c>
      <c r="B47" s="297" t="s">
        <v>684</v>
      </c>
      <c r="C47" s="297" t="s">
        <v>680</v>
      </c>
      <c r="D47" s="297" t="s">
        <v>685</v>
      </c>
      <c r="E47" s="299">
        <v>700</v>
      </c>
      <c r="F47" s="297">
        <v>1</v>
      </c>
      <c r="G47" s="297">
        <f t="shared" si="13"/>
        <v>700</v>
      </c>
      <c r="H47" s="297"/>
    </row>
    <row r="48" spans="1:8" ht="22.5">
      <c r="A48" s="297" t="s">
        <v>686</v>
      </c>
      <c r="B48" s="297" t="s">
        <v>687</v>
      </c>
      <c r="C48" s="297" t="s">
        <v>688</v>
      </c>
      <c r="D48" s="297"/>
      <c r="E48" s="299">
        <v>1500</v>
      </c>
      <c r="F48" s="297">
        <v>1</v>
      </c>
      <c r="G48" s="297">
        <f t="shared" si="13"/>
        <v>1500</v>
      </c>
      <c r="H48" s="297" t="s">
        <v>689</v>
      </c>
    </row>
    <row r="49" spans="1:8" ht="22.5">
      <c r="A49" s="297" t="s">
        <v>690</v>
      </c>
      <c r="B49" s="297" t="s">
        <v>691</v>
      </c>
      <c r="C49" s="297" t="s">
        <v>680</v>
      </c>
      <c r="D49" s="297" t="s">
        <v>692</v>
      </c>
      <c r="E49" s="299">
        <v>2500</v>
      </c>
      <c r="F49" s="297">
        <v>1</v>
      </c>
      <c r="G49" s="297">
        <f t="shared" si="13"/>
        <v>2500</v>
      </c>
      <c r="H49" s="297" t="s">
        <v>689</v>
      </c>
    </row>
    <row r="50" spans="1:8" ht="78.75">
      <c r="A50" s="297" t="s">
        <v>693</v>
      </c>
      <c r="B50" s="297" t="s">
        <v>694</v>
      </c>
      <c r="C50" s="297" t="s">
        <v>653</v>
      </c>
      <c r="D50" s="297" t="s">
        <v>695</v>
      </c>
      <c r="E50" s="299">
        <v>2500</v>
      </c>
      <c r="F50" s="297">
        <v>1</v>
      </c>
      <c r="G50" s="297">
        <f t="shared" si="13"/>
        <v>2500</v>
      </c>
      <c r="H50" s="297" t="s">
        <v>696</v>
      </c>
    </row>
    <row r="51" spans="1:8">
      <c r="A51" s="297" t="s">
        <v>697</v>
      </c>
      <c r="B51" s="297" t="s">
        <v>698</v>
      </c>
      <c r="C51" s="297" t="s">
        <v>648</v>
      </c>
      <c r="D51" s="297"/>
      <c r="E51" s="299">
        <v>1600</v>
      </c>
      <c r="F51" s="297">
        <v>1</v>
      </c>
      <c r="G51" s="297">
        <f t="shared" si="13"/>
        <v>1600</v>
      </c>
      <c r="H51" s="297"/>
    </row>
    <row r="52" spans="1:8" ht="45">
      <c r="A52" s="297" t="s">
        <v>699</v>
      </c>
      <c r="B52" s="297" t="s">
        <v>700</v>
      </c>
      <c r="C52" s="297" t="s">
        <v>701</v>
      </c>
      <c r="D52" s="297" t="s">
        <v>702</v>
      </c>
      <c r="E52" s="299">
        <v>7000</v>
      </c>
      <c r="F52" s="297">
        <v>2</v>
      </c>
      <c r="G52" s="297">
        <f t="shared" si="13"/>
        <v>14000</v>
      </c>
      <c r="H52" s="297" t="s">
        <v>703</v>
      </c>
    </row>
    <row r="53" spans="1:8">
      <c r="A53" s="296"/>
      <c r="B53" s="296" t="s">
        <v>668</v>
      </c>
      <c r="C53" s="296"/>
      <c r="D53" s="296"/>
      <c r="E53" s="300"/>
      <c r="F53" s="296"/>
      <c r="G53" s="296">
        <f>SUM(G42:G52)</f>
        <v>102000</v>
      </c>
      <c r="H53" s="296"/>
    </row>
    <row r="54" spans="1:8" ht="45">
      <c r="A54" s="301">
        <v>6</v>
      </c>
      <c r="B54" s="301" t="s">
        <v>704</v>
      </c>
      <c r="C54" s="301" t="s">
        <v>645</v>
      </c>
      <c r="D54" s="301"/>
      <c r="E54" s="302"/>
      <c r="F54" s="301">
        <v>1</v>
      </c>
      <c r="G54" s="303"/>
      <c r="H54" s="303"/>
    </row>
    <row r="55" spans="1:8" ht="112.5">
      <c r="A55" s="297" t="s">
        <v>646</v>
      </c>
      <c r="B55" s="303" t="s">
        <v>647</v>
      </c>
      <c r="C55" s="303" t="s">
        <v>648</v>
      </c>
      <c r="D55" s="298" t="s">
        <v>649</v>
      </c>
      <c r="E55" s="302">
        <v>27000</v>
      </c>
      <c r="F55" s="303">
        <v>1</v>
      </c>
      <c r="G55" s="297">
        <f>E55*F55</f>
        <v>27000</v>
      </c>
      <c r="H55" s="297" t="s">
        <v>650</v>
      </c>
    </row>
    <row r="56" spans="1:8" ht="33.75">
      <c r="A56" s="303" t="s">
        <v>659</v>
      </c>
      <c r="B56" s="303" t="s">
        <v>705</v>
      </c>
      <c r="C56" s="303" t="s">
        <v>648</v>
      </c>
      <c r="D56" s="303" t="s">
        <v>706</v>
      </c>
      <c r="E56" s="302">
        <v>15000</v>
      </c>
      <c r="F56" s="303">
        <v>1</v>
      </c>
      <c r="G56" s="303">
        <f t="shared" ref="G56:G63" si="14">F56*E56</f>
        <v>15000</v>
      </c>
      <c r="H56" s="303"/>
    </row>
    <row r="57" spans="1:8">
      <c r="A57" s="303" t="s">
        <v>656</v>
      </c>
      <c r="B57" s="303" t="s">
        <v>707</v>
      </c>
      <c r="C57" s="303" t="s">
        <v>701</v>
      </c>
      <c r="D57" s="303" t="s">
        <v>708</v>
      </c>
      <c r="E57" s="302">
        <v>13000</v>
      </c>
      <c r="F57" s="303">
        <v>1</v>
      </c>
      <c r="G57" s="303">
        <f t="shared" si="14"/>
        <v>13000</v>
      </c>
      <c r="H57" s="303"/>
    </row>
    <row r="58" spans="1:8" ht="45">
      <c r="A58" s="303" t="s">
        <v>659</v>
      </c>
      <c r="B58" s="303" t="s">
        <v>652</v>
      </c>
      <c r="C58" s="303" t="s">
        <v>653</v>
      </c>
      <c r="D58" s="303" t="s">
        <v>709</v>
      </c>
      <c r="E58" s="302">
        <v>2000</v>
      </c>
      <c r="F58" s="303">
        <v>1</v>
      </c>
      <c r="G58" s="303">
        <f t="shared" si="14"/>
        <v>2000</v>
      </c>
      <c r="H58" s="303" t="s">
        <v>655</v>
      </c>
    </row>
    <row r="59" spans="1:8" ht="22.5">
      <c r="A59" s="303" t="s">
        <v>664</v>
      </c>
      <c r="B59" s="303" t="s">
        <v>710</v>
      </c>
      <c r="C59" s="303" t="s">
        <v>711</v>
      </c>
      <c r="D59" s="303"/>
      <c r="E59" s="302">
        <v>200</v>
      </c>
      <c r="F59" s="303">
        <v>45</v>
      </c>
      <c r="G59" s="303">
        <f t="shared" si="14"/>
        <v>9000</v>
      </c>
      <c r="H59" s="303"/>
    </row>
    <row r="60" spans="1:8" ht="22.5">
      <c r="A60" s="303" t="s">
        <v>683</v>
      </c>
      <c r="B60" s="303" t="s">
        <v>712</v>
      </c>
      <c r="C60" s="303" t="s">
        <v>676</v>
      </c>
      <c r="D60" s="303" t="s">
        <v>713</v>
      </c>
      <c r="E60" s="302">
        <v>900</v>
      </c>
      <c r="F60" s="303">
        <v>10</v>
      </c>
      <c r="G60" s="303">
        <f t="shared" si="14"/>
        <v>9000</v>
      </c>
      <c r="H60" s="303"/>
    </row>
    <row r="61" spans="1:8" ht="33.75">
      <c r="A61" s="303" t="s">
        <v>686</v>
      </c>
      <c r="B61" s="303" t="s">
        <v>714</v>
      </c>
      <c r="C61" s="303" t="s">
        <v>680</v>
      </c>
      <c r="D61" s="303" t="s">
        <v>715</v>
      </c>
      <c r="E61" s="302">
        <v>1200</v>
      </c>
      <c r="F61" s="303">
        <v>6</v>
      </c>
      <c r="G61" s="303">
        <f t="shared" si="14"/>
        <v>7200</v>
      </c>
      <c r="H61" s="303" t="s">
        <v>716</v>
      </c>
    </row>
    <row r="62" spans="1:8">
      <c r="A62" s="303" t="s">
        <v>690</v>
      </c>
      <c r="B62" s="303" t="s">
        <v>684</v>
      </c>
      <c r="C62" s="303" t="s">
        <v>680</v>
      </c>
      <c r="D62" s="303" t="s">
        <v>685</v>
      </c>
      <c r="E62" s="302">
        <v>700</v>
      </c>
      <c r="F62" s="303">
        <v>1</v>
      </c>
      <c r="G62" s="303">
        <f t="shared" si="14"/>
        <v>700</v>
      </c>
      <c r="H62" s="303"/>
    </row>
    <row r="63" spans="1:8" ht="45">
      <c r="A63" s="303" t="s">
        <v>693</v>
      </c>
      <c r="B63" s="303" t="s">
        <v>700</v>
      </c>
      <c r="C63" s="303" t="s">
        <v>701</v>
      </c>
      <c r="D63" s="303" t="s">
        <v>702</v>
      </c>
      <c r="E63" s="302">
        <v>7000</v>
      </c>
      <c r="F63" s="303">
        <v>2</v>
      </c>
      <c r="G63" s="303">
        <f t="shared" si="14"/>
        <v>14000</v>
      </c>
      <c r="H63" s="303" t="s">
        <v>703</v>
      </c>
    </row>
    <row r="64" spans="1:8">
      <c r="A64" s="301"/>
      <c r="B64" s="301" t="s">
        <v>668</v>
      </c>
      <c r="C64" s="301"/>
      <c r="D64" s="301"/>
      <c r="E64" s="304"/>
      <c r="F64" s="301"/>
      <c r="G64" s="301">
        <f>SUM(G55:G63)</f>
        <v>96900</v>
      </c>
      <c r="H64" s="301"/>
    </row>
    <row r="65" spans="1:8" ht="45">
      <c r="A65" s="296">
        <v>7</v>
      </c>
      <c r="B65" s="296" t="s">
        <v>717</v>
      </c>
      <c r="C65" s="296" t="s">
        <v>645</v>
      </c>
      <c r="D65" s="296"/>
      <c r="E65" s="299"/>
      <c r="F65" s="296">
        <v>1</v>
      </c>
      <c r="G65" s="297"/>
      <c r="H65" s="297"/>
    </row>
    <row r="66" spans="1:8" ht="112.5">
      <c r="A66" s="297" t="s">
        <v>646</v>
      </c>
      <c r="B66" s="297" t="s">
        <v>647</v>
      </c>
      <c r="C66" s="297" t="s">
        <v>648</v>
      </c>
      <c r="D66" s="298" t="s">
        <v>649</v>
      </c>
      <c r="E66" s="299">
        <v>27000</v>
      </c>
      <c r="F66" s="297">
        <v>1</v>
      </c>
      <c r="G66" s="297">
        <f>E66*F66</f>
        <v>27000</v>
      </c>
      <c r="H66" s="297" t="s">
        <v>650</v>
      </c>
    </row>
    <row r="67" spans="1:8" ht="33.75">
      <c r="A67" s="297" t="s">
        <v>651</v>
      </c>
      <c r="B67" s="297" t="s">
        <v>705</v>
      </c>
      <c r="C67" s="297" t="s">
        <v>648</v>
      </c>
      <c r="D67" s="297" t="s">
        <v>706</v>
      </c>
      <c r="E67" s="299">
        <v>15000</v>
      </c>
      <c r="F67" s="297">
        <v>1</v>
      </c>
      <c r="G67" s="297">
        <f>F67*E67</f>
        <v>15000</v>
      </c>
      <c r="H67" s="297"/>
    </row>
    <row r="68" spans="1:8">
      <c r="A68" s="297" t="s">
        <v>656</v>
      </c>
      <c r="B68" s="297" t="s">
        <v>718</v>
      </c>
      <c r="C68" s="297" t="s">
        <v>680</v>
      </c>
      <c r="D68" s="297" t="s">
        <v>715</v>
      </c>
      <c r="E68" s="299">
        <v>1200</v>
      </c>
      <c r="F68" s="297">
        <v>4</v>
      </c>
      <c r="G68" s="297">
        <f>F68*E68</f>
        <v>4800</v>
      </c>
      <c r="H68" s="297" t="s">
        <v>719</v>
      </c>
    </row>
    <row r="69" spans="1:8">
      <c r="A69" s="297" t="s">
        <v>659</v>
      </c>
      <c r="B69" s="297" t="s">
        <v>720</v>
      </c>
      <c r="C69" s="297" t="s">
        <v>676</v>
      </c>
      <c r="D69" s="297" t="s">
        <v>721</v>
      </c>
      <c r="E69" s="299">
        <v>3000</v>
      </c>
      <c r="F69" s="297">
        <v>2</v>
      </c>
      <c r="G69" s="297">
        <f>F69*E69</f>
        <v>6000</v>
      </c>
      <c r="H69" s="297" t="s">
        <v>719</v>
      </c>
    </row>
    <row r="70" spans="1:8" ht="45">
      <c r="A70" s="297" t="s">
        <v>664</v>
      </c>
      <c r="B70" s="297" t="s">
        <v>700</v>
      </c>
      <c r="C70" s="297" t="s">
        <v>701</v>
      </c>
      <c r="D70" s="297" t="s">
        <v>702</v>
      </c>
      <c r="E70" s="299">
        <v>7000</v>
      </c>
      <c r="F70" s="297">
        <v>2</v>
      </c>
      <c r="G70" s="297">
        <f>F70*E70</f>
        <v>14000</v>
      </c>
      <c r="H70" s="297" t="s">
        <v>703</v>
      </c>
    </row>
    <row r="71" spans="1:8">
      <c r="A71" s="296"/>
      <c r="B71" s="296" t="s">
        <v>668</v>
      </c>
      <c r="C71" s="296"/>
      <c r="D71" s="296"/>
      <c r="E71" s="300"/>
      <c r="F71" s="296"/>
      <c r="G71" s="296">
        <f>SUM(G66:G70)</f>
        <v>66800</v>
      </c>
      <c r="H71" s="296"/>
    </row>
    <row r="72" spans="1:8" ht="45">
      <c r="A72" s="301">
        <v>8</v>
      </c>
      <c r="B72" s="301" t="s">
        <v>722</v>
      </c>
      <c r="C72" s="301" t="s">
        <v>645</v>
      </c>
      <c r="D72" s="301"/>
      <c r="E72" s="302"/>
      <c r="F72" s="301">
        <v>1</v>
      </c>
      <c r="G72" s="303"/>
      <c r="H72" s="303"/>
    </row>
    <row r="73" spans="1:8" ht="112.5">
      <c r="A73" s="297" t="s">
        <v>646</v>
      </c>
      <c r="B73" s="303" t="s">
        <v>647</v>
      </c>
      <c r="C73" s="303" t="s">
        <v>648</v>
      </c>
      <c r="D73" s="298" t="s">
        <v>649</v>
      </c>
      <c r="E73" s="302">
        <v>27000</v>
      </c>
      <c r="F73" s="303">
        <v>1</v>
      </c>
      <c r="G73" s="297">
        <f>E73*F73</f>
        <v>27000</v>
      </c>
      <c r="H73" s="297" t="s">
        <v>650</v>
      </c>
    </row>
    <row r="74" spans="1:8" ht="22.5">
      <c r="A74" s="303" t="s">
        <v>651</v>
      </c>
      <c r="B74" s="303" t="s">
        <v>670</v>
      </c>
      <c r="C74" s="303" t="s">
        <v>653</v>
      </c>
      <c r="D74" s="303" t="s">
        <v>723</v>
      </c>
      <c r="E74" s="302">
        <v>2500</v>
      </c>
      <c r="F74" s="303">
        <v>1</v>
      </c>
      <c r="G74" s="303">
        <f t="shared" ref="G74:G81" si="15">F74*E74</f>
        <v>2500</v>
      </c>
      <c r="H74" s="303"/>
    </row>
    <row r="75" spans="1:8">
      <c r="A75" s="303" t="s">
        <v>656</v>
      </c>
      <c r="B75" s="303" t="s">
        <v>724</v>
      </c>
      <c r="C75" s="303" t="s">
        <v>648</v>
      </c>
      <c r="D75" s="303"/>
      <c r="E75" s="302">
        <v>350</v>
      </c>
      <c r="F75" s="303">
        <v>45</v>
      </c>
      <c r="G75" s="303">
        <f t="shared" si="15"/>
        <v>15750</v>
      </c>
      <c r="H75" s="303"/>
    </row>
    <row r="76" spans="1:8" ht="45">
      <c r="A76" s="303" t="s">
        <v>659</v>
      </c>
      <c r="B76" s="303" t="s">
        <v>675</v>
      </c>
      <c r="C76" s="303" t="s">
        <v>676</v>
      </c>
      <c r="D76" s="303" t="s">
        <v>677</v>
      </c>
      <c r="E76" s="302">
        <v>6500</v>
      </c>
      <c r="F76" s="303">
        <v>1</v>
      </c>
      <c r="G76" s="303">
        <f t="shared" si="15"/>
        <v>6500</v>
      </c>
      <c r="H76" s="303" t="s">
        <v>678</v>
      </c>
    </row>
    <row r="77" spans="1:8" ht="22.5">
      <c r="A77" s="303" t="s">
        <v>664</v>
      </c>
      <c r="B77" s="303" t="s">
        <v>725</v>
      </c>
      <c r="C77" s="303" t="s">
        <v>661</v>
      </c>
      <c r="D77" s="303" t="s">
        <v>726</v>
      </c>
      <c r="E77" s="302">
        <v>1500</v>
      </c>
      <c r="F77" s="303">
        <v>1</v>
      </c>
      <c r="G77" s="303">
        <f t="shared" si="15"/>
        <v>1500</v>
      </c>
      <c r="H77" s="303"/>
    </row>
    <row r="78" spans="1:8" ht="22.5">
      <c r="A78" s="303" t="s">
        <v>683</v>
      </c>
      <c r="B78" s="303" t="s">
        <v>727</v>
      </c>
      <c r="C78" s="303" t="s">
        <v>653</v>
      </c>
      <c r="D78" s="303" t="s">
        <v>728</v>
      </c>
      <c r="E78" s="302">
        <v>2500</v>
      </c>
      <c r="F78" s="303">
        <v>1</v>
      </c>
      <c r="G78" s="303">
        <f t="shared" si="15"/>
        <v>2500</v>
      </c>
      <c r="H78" s="303"/>
    </row>
    <row r="79" spans="1:8" ht="22.5">
      <c r="A79" s="303" t="s">
        <v>686</v>
      </c>
      <c r="B79" s="303" t="s">
        <v>729</v>
      </c>
      <c r="C79" s="303" t="s">
        <v>680</v>
      </c>
      <c r="D79" s="303" t="s">
        <v>730</v>
      </c>
      <c r="E79" s="302">
        <v>1200</v>
      </c>
      <c r="F79" s="303">
        <v>6</v>
      </c>
      <c r="G79" s="303">
        <f t="shared" si="15"/>
        <v>7200</v>
      </c>
      <c r="H79" s="303" t="s">
        <v>719</v>
      </c>
    </row>
    <row r="80" spans="1:8">
      <c r="A80" s="303" t="s">
        <v>690</v>
      </c>
      <c r="B80" s="297" t="s">
        <v>731</v>
      </c>
      <c r="C80" s="297" t="s">
        <v>680</v>
      </c>
      <c r="D80" s="297" t="s">
        <v>732</v>
      </c>
      <c r="E80" s="299">
        <v>1200</v>
      </c>
      <c r="F80" s="303">
        <v>2</v>
      </c>
      <c r="G80" s="303">
        <f t="shared" si="15"/>
        <v>2400</v>
      </c>
      <c r="H80" s="303"/>
    </row>
    <row r="81" spans="1:8" ht="45">
      <c r="A81" s="303" t="s">
        <v>693</v>
      </c>
      <c r="B81" s="303" t="s">
        <v>700</v>
      </c>
      <c r="C81" s="303" t="s">
        <v>701</v>
      </c>
      <c r="D81" s="303" t="s">
        <v>702</v>
      </c>
      <c r="E81" s="302">
        <v>7000</v>
      </c>
      <c r="F81" s="303">
        <v>2</v>
      </c>
      <c r="G81" s="303">
        <f t="shared" si="15"/>
        <v>14000</v>
      </c>
      <c r="H81" s="303" t="s">
        <v>703</v>
      </c>
    </row>
    <row r="82" spans="1:8">
      <c r="A82" s="301"/>
      <c r="B82" s="301" t="s">
        <v>668</v>
      </c>
      <c r="C82" s="301"/>
      <c r="D82" s="301"/>
      <c r="E82" s="304"/>
      <c r="F82" s="301"/>
      <c r="G82" s="301">
        <f>SUM(G73:G81)</f>
        <v>79350</v>
      </c>
      <c r="H82" s="301"/>
    </row>
    <row r="83" spans="1:8" ht="33.75">
      <c r="A83" s="296">
        <v>11</v>
      </c>
      <c r="B83" s="296" t="s">
        <v>733</v>
      </c>
      <c r="C83" s="296" t="s">
        <v>645</v>
      </c>
      <c r="D83" s="296"/>
      <c r="E83" s="299"/>
      <c r="F83" s="296">
        <v>1</v>
      </c>
      <c r="G83" s="297"/>
      <c r="H83" s="297"/>
    </row>
    <row r="84" spans="1:8" ht="112.5">
      <c r="A84" s="297" t="s">
        <v>646</v>
      </c>
      <c r="B84" s="297" t="s">
        <v>647</v>
      </c>
      <c r="C84" s="297" t="s">
        <v>648</v>
      </c>
      <c r="D84" s="298" t="s">
        <v>649</v>
      </c>
      <c r="E84" s="299">
        <v>27000</v>
      </c>
      <c r="F84" s="297">
        <v>1</v>
      </c>
      <c r="G84" s="297">
        <f>E84*F84</f>
        <v>27000</v>
      </c>
      <c r="H84" s="297" t="s">
        <v>650</v>
      </c>
    </row>
    <row r="85" spans="1:8">
      <c r="A85" s="297" t="s">
        <v>651</v>
      </c>
      <c r="B85" s="297" t="s">
        <v>670</v>
      </c>
      <c r="C85" s="297" t="s">
        <v>653</v>
      </c>
      <c r="D85" s="297" t="s">
        <v>734</v>
      </c>
      <c r="E85" s="299">
        <v>2500</v>
      </c>
      <c r="F85" s="297">
        <v>1</v>
      </c>
      <c r="G85" s="297">
        <f t="shared" ref="G85:G90" si="16">F85*E85</f>
        <v>2500</v>
      </c>
      <c r="H85" s="297"/>
    </row>
    <row r="86" spans="1:8">
      <c r="A86" s="297" t="s">
        <v>656</v>
      </c>
      <c r="B86" s="297" t="s">
        <v>735</v>
      </c>
      <c r="C86" s="297" t="s">
        <v>648</v>
      </c>
      <c r="D86" s="297"/>
      <c r="E86" s="299">
        <v>400</v>
      </c>
      <c r="F86" s="297">
        <v>45</v>
      </c>
      <c r="G86" s="297">
        <f t="shared" si="16"/>
        <v>18000</v>
      </c>
      <c r="H86" s="297"/>
    </row>
    <row r="87" spans="1:8" ht="45">
      <c r="A87" s="297" t="s">
        <v>659</v>
      </c>
      <c r="B87" s="297" t="s">
        <v>675</v>
      </c>
      <c r="C87" s="297" t="s">
        <v>676</v>
      </c>
      <c r="D87" s="297" t="s">
        <v>677</v>
      </c>
      <c r="E87" s="299">
        <v>6500</v>
      </c>
      <c r="F87" s="297">
        <v>1</v>
      </c>
      <c r="G87" s="297">
        <f t="shared" si="16"/>
        <v>6500</v>
      </c>
      <c r="H87" s="297" t="s">
        <v>678</v>
      </c>
    </row>
    <row r="88" spans="1:8">
      <c r="A88" s="297" t="s">
        <v>664</v>
      </c>
      <c r="B88" s="297" t="s">
        <v>718</v>
      </c>
      <c r="C88" s="297" t="s">
        <v>680</v>
      </c>
      <c r="D88" s="297" t="s">
        <v>730</v>
      </c>
      <c r="E88" s="299">
        <v>1200</v>
      </c>
      <c r="F88" s="297">
        <v>6</v>
      </c>
      <c r="G88" s="297">
        <f t="shared" si="16"/>
        <v>7200</v>
      </c>
      <c r="H88" s="297" t="s">
        <v>719</v>
      </c>
    </row>
    <row r="89" spans="1:8">
      <c r="A89" s="297" t="s">
        <v>683</v>
      </c>
      <c r="B89" s="297" t="s">
        <v>736</v>
      </c>
      <c r="C89" s="297" t="s">
        <v>680</v>
      </c>
      <c r="D89" s="297" t="s">
        <v>737</v>
      </c>
      <c r="E89" s="299">
        <v>2000</v>
      </c>
      <c r="F89" s="297">
        <v>1</v>
      </c>
      <c r="G89" s="297">
        <f t="shared" si="16"/>
        <v>2000</v>
      </c>
      <c r="H89" s="297"/>
    </row>
    <row r="90" spans="1:8" ht="45">
      <c r="A90" s="297" t="s">
        <v>686</v>
      </c>
      <c r="B90" s="297" t="s">
        <v>700</v>
      </c>
      <c r="C90" s="297" t="s">
        <v>701</v>
      </c>
      <c r="D90" s="297" t="s">
        <v>702</v>
      </c>
      <c r="E90" s="299">
        <v>7000</v>
      </c>
      <c r="F90" s="297">
        <v>2</v>
      </c>
      <c r="G90" s="297">
        <f t="shared" si="16"/>
        <v>14000</v>
      </c>
      <c r="H90" s="297" t="s">
        <v>703</v>
      </c>
    </row>
    <row r="91" spans="1:8">
      <c r="A91" s="296"/>
      <c r="B91" s="296" t="s">
        <v>668</v>
      </c>
      <c r="C91" s="296"/>
      <c r="D91" s="296"/>
      <c r="E91" s="300"/>
      <c r="F91" s="296"/>
      <c r="G91" s="296">
        <f>SUM(G84:G90)</f>
        <v>77200</v>
      </c>
      <c r="H91" s="296"/>
    </row>
    <row r="92" spans="1:8" ht="45">
      <c r="A92" s="296">
        <v>12</v>
      </c>
      <c r="B92" s="296" t="s">
        <v>738</v>
      </c>
      <c r="C92" s="296" t="s">
        <v>645</v>
      </c>
      <c r="D92" s="296"/>
      <c r="E92" s="299"/>
      <c r="F92" s="296">
        <v>1</v>
      </c>
      <c r="G92" s="297"/>
      <c r="H92" s="296" t="s">
        <v>739</v>
      </c>
    </row>
    <row r="93" spans="1:8" ht="112.5">
      <c r="A93" s="297" t="s">
        <v>646</v>
      </c>
      <c r="B93" s="297" t="s">
        <v>647</v>
      </c>
      <c r="C93" s="297" t="s">
        <v>648</v>
      </c>
      <c r="D93" s="298" t="s">
        <v>649</v>
      </c>
      <c r="E93" s="299">
        <v>27000</v>
      </c>
      <c r="F93" s="297">
        <v>1</v>
      </c>
      <c r="G93" s="297">
        <f>E93*F93</f>
        <v>27000</v>
      </c>
      <c r="H93" s="297" t="s">
        <v>650</v>
      </c>
    </row>
    <row r="94" spans="1:8">
      <c r="A94" s="297" t="s">
        <v>651</v>
      </c>
      <c r="B94" s="297" t="s">
        <v>740</v>
      </c>
      <c r="C94" s="297" t="s">
        <v>701</v>
      </c>
      <c r="D94" s="297" t="s">
        <v>741</v>
      </c>
      <c r="E94" s="299">
        <v>4000</v>
      </c>
      <c r="F94" s="297">
        <v>46</v>
      </c>
      <c r="G94" s="297">
        <f t="shared" ref="G94:G99" si="17">F94*E94</f>
        <v>184000</v>
      </c>
      <c r="H94" s="297"/>
    </row>
    <row r="95" spans="1:8" ht="22.5">
      <c r="A95" s="297" t="s">
        <v>656</v>
      </c>
      <c r="B95" s="297" t="s">
        <v>742</v>
      </c>
      <c r="C95" s="297" t="s">
        <v>653</v>
      </c>
      <c r="D95" s="297" t="s">
        <v>654</v>
      </c>
      <c r="E95" s="299">
        <v>2000</v>
      </c>
      <c r="F95" s="297">
        <v>1</v>
      </c>
      <c r="G95" s="297">
        <f t="shared" si="17"/>
        <v>2000</v>
      </c>
      <c r="H95" s="297"/>
    </row>
    <row r="96" spans="1:8" ht="22.5">
      <c r="A96" s="297" t="s">
        <v>659</v>
      </c>
      <c r="B96" s="297" t="s">
        <v>743</v>
      </c>
      <c r="C96" s="297" t="s">
        <v>744</v>
      </c>
      <c r="D96" s="297" t="s">
        <v>745</v>
      </c>
      <c r="E96" s="299">
        <v>400</v>
      </c>
      <c r="F96" s="297">
        <v>45</v>
      </c>
      <c r="G96" s="297">
        <f t="shared" si="17"/>
        <v>18000</v>
      </c>
      <c r="H96" s="297"/>
    </row>
    <row r="97" spans="1:8">
      <c r="A97" s="297" t="s">
        <v>664</v>
      </c>
      <c r="B97" s="297" t="s">
        <v>684</v>
      </c>
      <c r="C97" s="297" t="s">
        <v>680</v>
      </c>
      <c r="D97" s="297" t="s">
        <v>685</v>
      </c>
      <c r="E97" s="299">
        <v>700</v>
      </c>
      <c r="F97" s="297">
        <v>1</v>
      </c>
      <c r="G97" s="297">
        <f t="shared" si="17"/>
        <v>700</v>
      </c>
      <c r="H97" s="297"/>
    </row>
    <row r="98" spans="1:8" ht="22.5">
      <c r="A98" s="297" t="s">
        <v>683</v>
      </c>
      <c r="B98" s="297" t="s">
        <v>746</v>
      </c>
      <c r="C98" s="297" t="s">
        <v>653</v>
      </c>
      <c r="D98" s="297" t="s">
        <v>747</v>
      </c>
      <c r="E98" s="299">
        <v>2500</v>
      </c>
      <c r="F98" s="297">
        <v>1</v>
      </c>
      <c r="G98" s="297">
        <f t="shared" si="17"/>
        <v>2500</v>
      </c>
      <c r="H98" s="297"/>
    </row>
    <row r="99" spans="1:8" ht="45">
      <c r="A99" s="297" t="s">
        <v>686</v>
      </c>
      <c r="B99" s="297" t="s">
        <v>700</v>
      </c>
      <c r="C99" s="297" t="s">
        <v>701</v>
      </c>
      <c r="D99" s="297" t="s">
        <v>702</v>
      </c>
      <c r="E99" s="299">
        <v>7000</v>
      </c>
      <c r="F99" s="297">
        <v>2</v>
      </c>
      <c r="G99" s="297">
        <f t="shared" si="17"/>
        <v>14000</v>
      </c>
      <c r="H99" s="297" t="s">
        <v>703</v>
      </c>
    </row>
    <row r="100" spans="1:8">
      <c r="A100" s="297"/>
      <c r="B100" s="301" t="s">
        <v>668</v>
      </c>
      <c r="C100" s="301"/>
      <c r="D100" s="301"/>
      <c r="E100" s="304"/>
      <c r="F100" s="301"/>
      <c r="G100" s="301">
        <f>SUM(G93:G99)</f>
        <v>248200</v>
      </c>
      <c r="H100" s="297"/>
    </row>
    <row r="101" spans="1:8" ht="45">
      <c r="A101" s="301">
        <v>13</v>
      </c>
      <c r="B101" s="301" t="s">
        <v>748</v>
      </c>
      <c r="C101" s="301" t="s">
        <v>645</v>
      </c>
      <c r="D101" s="301"/>
      <c r="E101" s="302"/>
      <c r="F101" s="301">
        <v>1</v>
      </c>
      <c r="G101" s="303"/>
      <c r="H101" s="301"/>
    </row>
    <row r="102" spans="1:8" ht="112.5">
      <c r="A102" s="297" t="s">
        <v>646</v>
      </c>
      <c r="B102" s="303" t="s">
        <v>647</v>
      </c>
      <c r="C102" s="303" t="s">
        <v>648</v>
      </c>
      <c r="D102" s="298" t="s">
        <v>649</v>
      </c>
      <c r="E102" s="302">
        <v>27000</v>
      </c>
      <c r="F102" s="303">
        <v>1</v>
      </c>
      <c r="G102" s="297">
        <f>E102*F102</f>
        <v>27000</v>
      </c>
      <c r="H102" s="297" t="s">
        <v>650</v>
      </c>
    </row>
    <row r="103" spans="1:8">
      <c r="A103" s="297" t="s">
        <v>651</v>
      </c>
      <c r="B103" s="303" t="s">
        <v>670</v>
      </c>
      <c r="C103" s="303" t="s">
        <v>653</v>
      </c>
      <c r="D103" s="303" t="s">
        <v>734</v>
      </c>
      <c r="E103" s="302">
        <v>2500</v>
      </c>
      <c r="F103" s="303">
        <v>1</v>
      </c>
      <c r="G103" s="303">
        <f t="shared" ref="G103:G108" si="18">F103*E103</f>
        <v>2500</v>
      </c>
      <c r="H103" s="303"/>
    </row>
    <row r="104" spans="1:8" ht="33.75">
      <c r="A104" s="297" t="s">
        <v>656</v>
      </c>
      <c r="B104" s="297" t="s">
        <v>672</v>
      </c>
      <c r="C104" s="297" t="s">
        <v>648</v>
      </c>
      <c r="D104" s="297" t="s">
        <v>673</v>
      </c>
      <c r="E104" s="299">
        <v>3000</v>
      </c>
      <c r="F104" s="297">
        <v>12</v>
      </c>
      <c r="G104" s="303">
        <f t="shared" si="18"/>
        <v>36000</v>
      </c>
      <c r="H104" s="297" t="s">
        <v>674</v>
      </c>
    </row>
    <row r="105" spans="1:8" ht="45">
      <c r="A105" s="297" t="s">
        <v>659</v>
      </c>
      <c r="B105" s="303" t="s">
        <v>675</v>
      </c>
      <c r="C105" s="303" t="s">
        <v>676</v>
      </c>
      <c r="D105" s="303" t="s">
        <v>677</v>
      </c>
      <c r="E105" s="302">
        <v>6500</v>
      </c>
      <c r="F105" s="303">
        <v>1</v>
      </c>
      <c r="G105" s="303">
        <f t="shared" si="18"/>
        <v>6500</v>
      </c>
      <c r="H105" s="303" t="s">
        <v>678</v>
      </c>
    </row>
    <row r="106" spans="1:8" ht="22.5">
      <c r="A106" s="297" t="s">
        <v>664</v>
      </c>
      <c r="B106" s="303" t="s">
        <v>694</v>
      </c>
      <c r="C106" s="303" t="s">
        <v>653</v>
      </c>
      <c r="D106" s="303" t="s">
        <v>749</v>
      </c>
      <c r="E106" s="302">
        <v>2500</v>
      </c>
      <c r="F106" s="303">
        <v>1</v>
      </c>
      <c r="G106" s="303">
        <f t="shared" si="18"/>
        <v>2500</v>
      </c>
      <c r="H106" s="303" t="s">
        <v>719</v>
      </c>
    </row>
    <row r="107" spans="1:8">
      <c r="A107" s="297" t="s">
        <v>683</v>
      </c>
      <c r="B107" s="303" t="s">
        <v>750</v>
      </c>
      <c r="C107" s="303" t="s">
        <v>680</v>
      </c>
      <c r="D107" s="303" t="s">
        <v>751</v>
      </c>
      <c r="E107" s="302">
        <v>1200</v>
      </c>
      <c r="F107" s="303">
        <v>6</v>
      </c>
      <c r="G107" s="303">
        <f t="shared" si="18"/>
        <v>7200</v>
      </c>
      <c r="H107" s="303" t="s">
        <v>719</v>
      </c>
    </row>
    <row r="108" spans="1:8" ht="45">
      <c r="A108" s="297" t="s">
        <v>686</v>
      </c>
      <c r="B108" s="303" t="s">
        <v>700</v>
      </c>
      <c r="C108" s="303" t="s">
        <v>701</v>
      </c>
      <c r="D108" s="303" t="s">
        <v>702</v>
      </c>
      <c r="E108" s="302">
        <v>7000</v>
      </c>
      <c r="F108" s="303">
        <v>2</v>
      </c>
      <c r="G108" s="303">
        <f t="shared" si="18"/>
        <v>14000</v>
      </c>
      <c r="H108" s="303" t="s">
        <v>703</v>
      </c>
    </row>
    <row r="109" spans="1:8">
      <c r="A109" s="301"/>
      <c r="B109" s="301" t="s">
        <v>668</v>
      </c>
      <c r="C109" s="301"/>
      <c r="D109" s="301"/>
      <c r="E109" s="304"/>
      <c r="F109" s="301"/>
      <c r="G109" s="301">
        <f>SUM(G102:G108)</f>
        <v>95700</v>
      </c>
      <c r="H109" s="301"/>
    </row>
    <row r="110" spans="1:8" ht="22.5">
      <c r="A110" s="296">
        <v>16</v>
      </c>
      <c r="B110" s="296" t="s">
        <v>752</v>
      </c>
      <c r="C110" s="296" t="s">
        <v>645</v>
      </c>
      <c r="D110" s="297" t="s">
        <v>753</v>
      </c>
      <c r="E110" s="299"/>
      <c r="F110" s="296">
        <v>1</v>
      </c>
      <c r="G110" s="297"/>
      <c r="H110" s="296"/>
    </row>
    <row r="111" spans="1:8" ht="33.75">
      <c r="A111" s="297" t="s">
        <v>690</v>
      </c>
      <c r="B111" s="297" t="s">
        <v>754</v>
      </c>
      <c r="C111" s="297" t="s">
        <v>755</v>
      </c>
      <c r="D111" s="297" t="s">
        <v>756</v>
      </c>
      <c r="E111" s="299">
        <v>20</v>
      </c>
      <c r="F111" s="297">
        <v>7200</v>
      </c>
      <c r="G111" s="297">
        <f>F111*E111</f>
        <v>144000</v>
      </c>
      <c r="H111" s="297" t="s">
        <v>757</v>
      </c>
    </row>
    <row r="112" spans="1:8">
      <c r="A112" s="296"/>
      <c r="B112" s="296" t="s">
        <v>668</v>
      </c>
      <c r="C112" s="296"/>
      <c r="D112" s="296"/>
      <c r="E112" s="300"/>
      <c r="F112" s="296"/>
      <c r="G112" s="296">
        <f>SUM(G111:G111)</f>
        <v>144000</v>
      </c>
      <c r="H112" s="296"/>
    </row>
    <row r="113" spans="1:8" ht="33.75">
      <c r="A113" s="296" t="s">
        <v>758</v>
      </c>
      <c r="B113" s="296" t="s">
        <v>759</v>
      </c>
      <c r="C113" s="296"/>
      <c r="D113" s="296"/>
      <c r="E113" s="299"/>
      <c r="F113" s="296"/>
      <c r="G113" s="297"/>
      <c r="H113" s="296"/>
    </row>
    <row r="114" spans="1:8" ht="22.5">
      <c r="A114" s="296">
        <v>22</v>
      </c>
      <c r="B114" s="296" t="s">
        <v>760</v>
      </c>
      <c r="C114" s="296" t="s">
        <v>645</v>
      </c>
      <c r="D114" s="296"/>
      <c r="E114" s="299"/>
      <c r="F114" s="296">
        <v>4</v>
      </c>
      <c r="G114" s="297"/>
      <c r="H114" s="296" t="s">
        <v>761</v>
      </c>
    </row>
    <row r="115" spans="1:8" ht="22.5">
      <c r="A115" s="297" t="s">
        <v>646</v>
      </c>
      <c r="B115" s="297" t="s">
        <v>698</v>
      </c>
      <c r="C115" s="297" t="s">
        <v>648</v>
      </c>
      <c r="D115" s="297"/>
      <c r="E115" s="299">
        <v>1600</v>
      </c>
      <c r="F115" s="297">
        <v>16</v>
      </c>
      <c r="G115" s="297">
        <f>F115*E115</f>
        <v>25600</v>
      </c>
      <c r="H115" s="297" t="s">
        <v>762</v>
      </c>
    </row>
    <row r="116" spans="1:8" ht="22.5">
      <c r="A116" s="297" t="s">
        <v>651</v>
      </c>
      <c r="B116" s="297" t="s">
        <v>763</v>
      </c>
      <c r="C116" s="297" t="s">
        <v>680</v>
      </c>
      <c r="D116" s="297" t="s">
        <v>764</v>
      </c>
      <c r="E116" s="299">
        <v>700</v>
      </c>
      <c r="F116" s="297">
        <v>8</v>
      </c>
      <c r="G116" s="297">
        <f>F116*E116</f>
        <v>5600</v>
      </c>
      <c r="H116" s="297" t="s">
        <v>765</v>
      </c>
    </row>
    <row r="117" spans="1:8" ht="22.5">
      <c r="A117" s="297" t="s">
        <v>656</v>
      </c>
      <c r="B117" s="297" t="s">
        <v>766</v>
      </c>
      <c r="C117" s="297" t="s">
        <v>701</v>
      </c>
      <c r="D117" s="297" t="s">
        <v>767</v>
      </c>
      <c r="E117" s="299">
        <v>5000</v>
      </c>
      <c r="F117" s="297">
        <v>16</v>
      </c>
      <c r="G117" s="297">
        <f>F117*E117</f>
        <v>80000</v>
      </c>
      <c r="H117" s="297" t="s">
        <v>768</v>
      </c>
    </row>
    <row r="118" spans="1:8" ht="45">
      <c r="A118" s="297" t="s">
        <v>686</v>
      </c>
      <c r="B118" s="297" t="s">
        <v>700</v>
      </c>
      <c r="C118" s="297" t="s">
        <v>701</v>
      </c>
      <c r="D118" s="297" t="s">
        <v>702</v>
      </c>
      <c r="E118" s="299">
        <v>7000</v>
      </c>
      <c r="F118" s="297">
        <v>4</v>
      </c>
      <c r="G118" s="297">
        <f>F118*E118</f>
        <v>28000</v>
      </c>
      <c r="H118" s="297" t="s">
        <v>769</v>
      </c>
    </row>
    <row r="119" spans="1:8">
      <c r="A119" s="296"/>
      <c r="B119" s="296" t="s">
        <v>668</v>
      </c>
      <c r="C119" s="296"/>
      <c r="D119" s="296"/>
      <c r="E119" s="300"/>
      <c r="F119" s="296"/>
      <c r="G119" s="296">
        <f>SUM(G115:G118)</f>
        <v>139200</v>
      </c>
      <c r="H119" s="296"/>
    </row>
    <row r="120" spans="1:8">
      <c r="A120" s="296">
        <v>26</v>
      </c>
      <c r="B120" s="301" t="s">
        <v>770</v>
      </c>
      <c r="C120" s="301" t="s">
        <v>645</v>
      </c>
      <c r="D120" s="301"/>
      <c r="E120" s="302"/>
      <c r="F120" s="301">
        <v>1</v>
      </c>
      <c r="G120" s="303"/>
      <c r="H120" s="303"/>
    </row>
    <row r="121" spans="1:8" ht="33.75">
      <c r="A121" s="297" t="s">
        <v>646</v>
      </c>
      <c r="B121" s="303" t="s">
        <v>771</v>
      </c>
      <c r="C121" s="303" t="s">
        <v>755</v>
      </c>
      <c r="D121" s="303"/>
      <c r="E121" s="302"/>
      <c r="F121" s="303">
        <v>1</v>
      </c>
      <c r="G121" s="303">
        <v>300000</v>
      </c>
      <c r="H121" s="305"/>
    </row>
    <row r="122" spans="1:8">
      <c r="A122" s="296"/>
      <c r="B122" s="301" t="s">
        <v>668</v>
      </c>
      <c r="C122" s="301"/>
      <c r="D122" s="301"/>
      <c r="E122" s="304"/>
      <c r="F122" s="301"/>
      <c r="G122" s="301">
        <f>SUM(G121:G121)</f>
        <v>300000</v>
      </c>
      <c r="H122" s="301"/>
    </row>
    <row r="123" spans="1:8">
      <c r="A123" s="296" t="s">
        <v>772</v>
      </c>
      <c r="B123" s="296" t="s">
        <v>773</v>
      </c>
      <c r="C123" s="296"/>
      <c r="D123" s="296"/>
      <c r="E123" s="300"/>
      <c r="F123" s="296"/>
      <c r="G123" s="296"/>
      <c r="H123" s="296"/>
    </row>
    <row r="124" spans="1:8" ht="22.5">
      <c r="A124" s="296">
        <v>34</v>
      </c>
      <c r="B124" s="296" t="s">
        <v>774</v>
      </c>
      <c r="C124" s="296"/>
      <c r="D124" s="296"/>
      <c r="E124" s="300"/>
      <c r="F124" s="296"/>
      <c r="G124" s="296"/>
      <c r="H124" s="296" t="s">
        <v>775</v>
      </c>
    </row>
    <row r="125" spans="1:8" ht="78.75">
      <c r="A125" s="297" t="s">
        <v>664</v>
      </c>
      <c r="B125" s="297" t="s">
        <v>776</v>
      </c>
      <c r="C125" s="297" t="s">
        <v>755</v>
      </c>
      <c r="D125" s="297"/>
      <c r="E125" s="297">
        <v>160000</v>
      </c>
      <c r="F125" s="297">
        <v>1</v>
      </c>
      <c r="G125" s="297">
        <f>E125*F125</f>
        <v>160000</v>
      </c>
      <c r="H125" s="297" t="s">
        <v>777</v>
      </c>
    </row>
    <row r="126" spans="1:8" ht="78.75">
      <c r="A126" s="297" t="s">
        <v>683</v>
      </c>
      <c r="B126" s="297" t="s">
        <v>778</v>
      </c>
      <c r="C126" s="297" t="s">
        <v>755</v>
      </c>
      <c r="D126" s="297"/>
      <c r="E126" s="297">
        <v>75000</v>
      </c>
      <c r="F126" s="297">
        <v>1</v>
      </c>
      <c r="G126" s="297">
        <f>E126*F126</f>
        <v>75000</v>
      </c>
      <c r="H126" s="297" t="s">
        <v>777</v>
      </c>
    </row>
    <row r="127" spans="1:8" ht="78.75">
      <c r="A127" s="297" t="s">
        <v>686</v>
      </c>
      <c r="B127" s="297" t="s">
        <v>779</v>
      </c>
      <c r="C127" s="297" t="s">
        <v>755</v>
      </c>
      <c r="D127" s="297"/>
      <c r="E127" s="297">
        <v>81000</v>
      </c>
      <c r="F127" s="297">
        <v>1</v>
      </c>
      <c r="G127" s="297">
        <f>E127*F127</f>
        <v>81000</v>
      </c>
      <c r="H127" s="297" t="s">
        <v>777</v>
      </c>
    </row>
    <row r="128" spans="1:8" ht="78.75">
      <c r="A128" s="297" t="s">
        <v>690</v>
      </c>
      <c r="B128" s="297" t="s">
        <v>780</v>
      </c>
      <c r="C128" s="297" t="s">
        <v>755</v>
      </c>
      <c r="D128" s="297"/>
      <c r="E128" s="297">
        <v>36000</v>
      </c>
      <c r="F128" s="297">
        <v>1</v>
      </c>
      <c r="G128" s="297">
        <f>E128*F128</f>
        <v>36000</v>
      </c>
      <c r="H128" s="297" t="s">
        <v>777</v>
      </c>
    </row>
    <row r="129" spans="1:8" ht="78.75">
      <c r="A129" s="297" t="s">
        <v>693</v>
      </c>
      <c r="B129" s="297" t="s">
        <v>781</v>
      </c>
      <c r="C129" s="297" t="s">
        <v>755</v>
      </c>
      <c r="D129" s="297"/>
      <c r="E129" s="299">
        <v>76000</v>
      </c>
      <c r="F129" s="297">
        <v>1</v>
      </c>
      <c r="G129" s="297">
        <f>E129*F129</f>
        <v>76000</v>
      </c>
      <c r="H129" s="297" t="s">
        <v>777</v>
      </c>
    </row>
    <row r="130" spans="1:8">
      <c r="A130" s="296"/>
      <c r="B130" s="296" t="s">
        <v>668</v>
      </c>
      <c r="C130" s="296"/>
      <c r="D130" s="296"/>
      <c r="E130" s="300"/>
      <c r="F130" s="296"/>
      <c r="G130" s="296">
        <f>SUM(G125:G129)</f>
        <v>428000</v>
      </c>
      <c r="H130" s="296"/>
    </row>
    <row r="131" spans="1:8">
      <c r="A131" s="297"/>
      <c r="B131" s="296" t="s">
        <v>782</v>
      </c>
      <c r="C131" s="296"/>
      <c r="D131" s="296" t="s">
        <v>761</v>
      </c>
      <c r="E131" s="296"/>
      <c r="F131" s="296"/>
      <c r="G131" s="296">
        <f>1983750</f>
        <v>1983750</v>
      </c>
      <c r="H131" s="306"/>
    </row>
    <row r="133" spans="1:8">
      <c r="A133" s="389" t="s">
        <v>783</v>
      </c>
      <c r="B133" s="389"/>
      <c r="C133" s="389"/>
      <c r="D133" s="389"/>
      <c r="E133" s="389"/>
      <c r="F133" s="389"/>
      <c r="G133" s="389"/>
      <c r="H133" s="389"/>
    </row>
    <row r="134" spans="1:8">
      <c r="A134" s="390" t="s">
        <v>0</v>
      </c>
      <c r="B134" s="390" t="s">
        <v>638</v>
      </c>
      <c r="C134" s="390" t="s">
        <v>129</v>
      </c>
      <c r="D134" s="390" t="s">
        <v>639</v>
      </c>
      <c r="E134" s="390" t="s">
        <v>784</v>
      </c>
      <c r="F134" s="392" t="s">
        <v>785</v>
      </c>
      <c r="G134" s="393"/>
      <c r="H134" s="390" t="s">
        <v>571</v>
      </c>
    </row>
    <row r="135" spans="1:8">
      <c r="A135" s="391"/>
      <c r="B135" s="391"/>
      <c r="C135" s="391"/>
      <c r="D135" s="391"/>
      <c r="E135" s="391"/>
      <c r="F135" s="307" t="s">
        <v>786</v>
      </c>
      <c r="G135" s="307" t="s">
        <v>577</v>
      </c>
      <c r="H135" s="391"/>
    </row>
    <row r="136" spans="1:8">
      <c r="A136" s="308" t="s">
        <v>642</v>
      </c>
      <c r="B136" s="308" t="s">
        <v>643</v>
      </c>
      <c r="C136" s="308"/>
      <c r="D136" s="308"/>
      <c r="E136" s="308"/>
      <c r="F136" s="308"/>
      <c r="G136" s="308"/>
      <c r="H136" s="309"/>
    </row>
    <row r="137" spans="1:8" ht="22.5">
      <c r="A137" s="308">
        <v>1</v>
      </c>
      <c r="B137" s="308" t="s">
        <v>644</v>
      </c>
      <c r="C137" s="308" t="s">
        <v>645</v>
      </c>
      <c r="D137" s="308"/>
      <c r="E137" s="308"/>
      <c r="F137" s="308">
        <v>2</v>
      </c>
      <c r="G137" s="308"/>
      <c r="H137" s="309"/>
    </row>
    <row r="138" spans="1:8" ht="112.5">
      <c r="A138" s="309" t="s">
        <v>646</v>
      </c>
      <c r="B138" s="309" t="s">
        <v>647</v>
      </c>
      <c r="C138" s="309" t="s">
        <v>648</v>
      </c>
      <c r="D138" s="298" t="s">
        <v>787</v>
      </c>
      <c r="E138" s="299">
        <v>22000</v>
      </c>
      <c r="F138" s="309">
        <v>2</v>
      </c>
      <c r="G138" s="309">
        <f>F138*E138</f>
        <v>44000</v>
      </c>
      <c r="H138" s="309" t="s">
        <v>650</v>
      </c>
    </row>
    <row r="139" spans="1:8" ht="33.75">
      <c r="A139" s="309" t="s">
        <v>651</v>
      </c>
      <c r="B139" s="309" t="s">
        <v>652</v>
      </c>
      <c r="C139" s="309" t="s">
        <v>653</v>
      </c>
      <c r="D139" s="309" t="s">
        <v>654</v>
      </c>
      <c r="E139" s="299">
        <v>2000</v>
      </c>
      <c r="F139" s="309">
        <v>2</v>
      </c>
      <c r="G139" s="309">
        <f>F139*E139</f>
        <v>4000</v>
      </c>
      <c r="H139" s="309" t="s">
        <v>788</v>
      </c>
    </row>
    <row r="140" spans="1:8">
      <c r="A140" s="309" t="s">
        <v>656</v>
      </c>
      <c r="B140" s="309" t="s">
        <v>657</v>
      </c>
      <c r="C140" s="309" t="s">
        <v>648</v>
      </c>
      <c r="D140" s="309" t="s">
        <v>789</v>
      </c>
      <c r="E140" s="299">
        <v>400</v>
      </c>
      <c r="F140" s="309">
        <v>80</v>
      </c>
      <c r="G140" s="309">
        <f>F140*E140</f>
        <v>32000</v>
      </c>
      <c r="H140" s="309"/>
    </row>
    <row r="141" spans="1:8" ht="22.5">
      <c r="A141" s="309" t="s">
        <v>659</v>
      </c>
      <c r="B141" s="309" t="s">
        <v>660</v>
      </c>
      <c r="C141" s="309" t="s">
        <v>661</v>
      </c>
      <c r="D141" s="309" t="s">
        <v>662</v>
      </c>
      <c r="E141" s="299">
        <v>1100</v>
      </c>
      <c r="F141" s="309">
        <v>2</v>
      </c>
      <c r="G141" s="309">
        <f>F141*E141</f>
        <v>2200</v>
      </c>
      <c r="H141" s="309" t="s">
        <v>790</v>
      </c>
    </row>
    <row r="142" spans="1:8" ht="22.5">
      <c r="A142" s="309" t="s">
        <v>664</v>
      </c>
      <c r="B142" s="309" t="s">
        <v>665</v>
      </c>
      <c r="C142" s="309" t="s">
        <v>648</v>
      </c>
      <c r="D142" s="309" t="s">
        <v>666</v>
      </c>
      <c r="E142" s="299">
        <v>3500</v>
      </c>
      <c r="F142" s="309">
        <v>2</v>
      </c>
      <c r="G142" s="309">
        <f>F142*E142</f>
        <v>7000</v>
      </c>
      <c r="H142" s="309" t="s">
        <v>667</v>
      </c>
    </row>
    <row r="143" spans="1:8">
      <c r="A143" s="308"/>
      <c r="B143" s="308" t="s">
        <v>668</v>
      </c>
      <c r="C143" s="308"/>
      <c r="D143" s="308"/>
      <c r="E143" s="300"/>
      <c r="F143" s="308"/>
      <c r="G143" s="308">
        <f>SUM(G138:G142)</f>
        <v>89200</v>
      </c>
      <c r="H143" s="308"/>
    </row>
    <row r="144" spans="1:8" ht="22.5">
      <c r="A144" s="308" t="s">
        <v>791</v>
      </c>
      <c r="B144" s="308" t="s">
        <v>792</v>
      </c>
      <c r="C144" s="308"/>
      <c r="D144" s="308"/>
      <c r="E144" s="300"/>
      <c r="F144" s="308"/>
      <c r="G144" s="308"/>
      <c r="H144" s="308"/>
    </row>
    <row r="145" spans="1:8" ht="45">
      <c r="A145" s="308">
        <v>2</v>
      </c>
      <c r="B145" s="308" t="s">
        <v>793</v>
      </c>
      <c r="C145" s="308" t="s">
        <v>645</v>
      </c>
      <c r="D145" s="308"/>
      <c r="E145" s="299"/>
      <c r="F145" s="308">
        <v>1</v>
      </c>
      <c r="G145" s="309"/>
      <c r="H145" s="309"/>
    </row>
    <row r="146" spans="1:8" ht="112.5">
      <c r="A146" s="309" t="s">
        <v>646</v>
      </c>
      <c r="B146" s="309" t="s">
        <v>647</v>
      </c>
      <c r="C146" s="309" t="s">
        <v>648</v>
      </c>
      <c r="D146" s="298" t="s">
        <v>787</v>
      </c>
      <c r="E146" s="299">
        <v>22000</v>
      </c>
      <c r="F146" s="309">
        <v>1</v>
      </c>
      <c r="G146" s="309">
        <f>F146*E146</f>
        <v>22000</v>
      </c>
      <c r="H146" s="309" t="s">
        <v>650</v>
      </c>
    </row>
    <row r="147" spans="1:8" ht="22.5">
      <c r="A147" s="309" t="s">
        <v>651</v>
      </c>
      <c r="B147" s="309" t="s">
        <v>670</v>
      </c>
      <c r="C147" s="309" t="s">
        <v>653</v>
      </c>
      <c r="D147" s="309" t="s">
        <v>671</v>
      </c>
      <c r="E147" s="299">
        <v>2500</v>
      </c>
      <c r="F147" s="309">
        <v>1</v>
      </c>
      <c r="G147" s="309">
        <f t="shared" ref="G147:G154" si="19">F147*E147</f>
        <v>2500</v>
      </c>
      <c r="H147" s="309"/>
    </row>
    <row r="148" spans="1:8" ht="33.75">
      <c r="A148" s="309" t="s">
        <v>656</v>
      </c>
      <c r="B148" s="309" t="s">
        <v>672</v>
      </c>
      <c r="C148" s="309" t="s">
        <v>648</v>
      </c>
      <c r="D148" s="309" t="s">
        <v>673</v>
      </c>
      <c r="E148" s="299">
        <v>3000</v>
      </c>
      <c r="F148" s="309">
        <v>10</v>
      </c>
      <c r="G148" s="309">
        <f t="shared" si="19"/>
        <v>30000</v>
      </c>
      <c r="H148" s="309" t="s">
        <v>674</v>
      </c>
    </row>
    <row r="149" spans="1:8" ht="45">
      <c r="A149" s="309" t="s">
        <v>659</v>
      </c>
      <c r="B149" s="309" t="s">
        <v>675</v>
      </c>
      <c r="C149" s="309" t="s">
        <v>676</v>
      </c>
      <c r="D149" s="309" t="s">
        <v>677</v>
      </c>
      <c r="E149" s="299">
        <v>6500</v>
      </c>
      <c r="F149" s="309">
        <v>1</v>
      </c>
      <c r="G149" s="309">
        <f t="shared" si="19"/>
        <v>6500</v>
      </c>
      <c r="H149" s="309" t="s">
        <v>678</v>
      </c>
    </row>
    <row r="150" spans="1:8" ht="45">
      <c r="A150" s="309" t="s">
        <v>664</v>
      </c>
      <c r="B150" s="309" t="s">
        <v>679</v>
      </c>
      <c r="C150" s="309" t="s">
        <v>680</v>
      </c>
      <c r="D150" s="309" t="s">
        <v>681</v>
      </c>
      <c r="E150" s="299">
        <v>1200</v>
      </c>
      <c r="F150" s="309">
        <v>6</v>
      </c>
      <c r="G150" s="309">
        <f t="shared" si="19"/>
        <v>7200</v>
      </c>
      <c r="H150" s="309" t="s">
        <v>682</v>
      </c>
    </row>
    <row r="151" spans="1:8">
      <c r="A151" s="309" t="s">
        <v>683</v>
      </c>
      <c r="B151" s="309" t="s">
        <v>684</v>
      </c>
      <c r="C151" s="309" t="s">
        <v>680</v>
      </c>
      <c r="D151" s="309" t="s">
        <v>685</v>
      </c>
      <c r="E151" s="299">
        <v>700</v>
      </c>
      <c r="F151" s="309">
        <v>1</v>
      </c>
      <c r="G151" s="309">
        <f t="shared" si="19"/>
        <v>700</v>
      </c>
      <c r="H151" s="309"/>
    </row>
    <row r="152" spans="1:8" ht="78.75">
      <c r="A152" s="309" t="s">
        <v>686</v>
      </c>
      <c r="B152" s="309" t="s">
        <v>694</v>
      </c>
      <c r="C152" s="309" t="s">
        <v>653</v>
      </c>
      <c r="D152" s="309" t="s">
        <v>695</v>
      </c>
      <c r="E152" s="299">
        <v>2500</v>
      </c>
      <c r="F152" s="309">
        <v>1</v>
      </c>
      <c r="G152" s="309">
        <f t="shared" si="19"/>
        <v>2500</v>
      </c>
      <c r="H152" s="309" t="s">
        <v>696</v>
      </c>
    </row>
    <row r="153" spans="1:8">
      <c r="A153" s="309" t="s">
        <v>690</v>
      </c>
      <c r="B153" s="309" t="s">
        <v>698</v>
      </c>
      <c r="C153" s="309" t="s">
        <v>648</v>
      </c>
      <c r="D153" s="309"/>
      <c r="E153" s="299">
        <v>1600</v>
      </c>
      <c r="F153" s="309">
        <v>1</v>
      </c>
      <c r="G153" s="309">
        <f t="shared" si="19"/>
        <v>1600</v>
      </c>
      <c r="H153" s="309"/>
    </row>
    <row r="154" spans="1:8" ht="45">
      <c r="A154" s="309" t="s">
        <v>693</v>
      </c>
      <c r="B154" s="309" t="s">
        <v>700</v>
      </c>
      <c r="C154" s="309" t="s">
        <v>701</v>
      </c>
      <c r="D154" s="309" t="s">
        <v>702</v>
      </c>
      <c r="E154" s="299">
        <v>7000</v>
      </c>
      <c r="F154" s="309">
        <v>1</v>
      </c>
      <c r="G154" s="309">
        <f t="shared" si="19"/>
        <v>7000</v>
      </c>
      <c r="H154" s="309" t="s">
        <v>703</v>
      </c>
    </row>
    <row r="155" spans="1:8">
      <c r="A155" s="308"/>
      <c r="B155" s="308" t="s">
        <v>668</v>
      </c>
      <c r="C155" s="308"/>
      <c r="D155" s="308"/>
      <c r="E155" s="300"/>
      <c r="F155" s="308"/>
      <c r="G155" s="308">
        <f>SUM(G146:G154)</f>
        <v>80000</v>
      </c>
      <c r="H155" s="308"/>
    </row>
    <row r="156" spans="1:8" ht="45">
      <c r="A156" s="308">
        <v>3</v>
      </c>
      <c r="B156" s="308" t="s">
        <v>704</v>
      </c>
      <c r="C156" s="308" t="s">
        <v>645</v>
      </c>
      <c r="D156" s="308"/>
      <c r="E156" s="299"/>
      <c r="F156" s="308">
        <v>1</v>
      </c>
      <c r="G156" s="309"/>
      <c r="H156" s="309"/>
    </row>
    <row r="157" spans="1:8" ht="123.75">
      <c r="A157" s="309" t="s">
        <v>646</v>
      </c>
      <c r="B157" s="309" t="s">
        <v>647</v>
      </c>
      <c r="C157" s="309" t="s">
        <v>648</v>
      </c>
      <c r="D157" s="298" t="s">
        <v>787</v>
      </c>
      <c r="E157" s="299">
        <v>22000</v>
      </c>
      <c r="F157" s="309">
        <v>1</v>
      </c>
      <c r="G157" s="309">
        <f>F157*E157</f>
        <v>22000</v>
      </c>
      <c r="H157" s="309" t="s">
        <v>794</v>
      </c>
    </row>
    <row r="158" spans="1:8" ht="33.75">
      <c r="A158" s="309" t="s">
        <v>651</v>
      </c>
      <c r="B158" s="309" t="s">
        <v>705</v>
      </c>
      <c r="C158" s="309" t="s">
        <v>648</v>
      </c>
      <c r="D158" s="309" t="s">
        <v>706</v>
      </c>
      <c r="E158" s="299">
        <v>15000</v>
      </c>
      <c r="F158" s="309">
        <v>1</v>
      </c>
      <c r="G158" s="309">
        <f>F158*E158</f>
        <v>15000</v>
      </c>
      <c r="H158" s="309"/>
    </row>
    <row r="159" spans="1:8">
      <c r="A159" s="309" t="s">
        <v>656</v>
      </c>
      <c r="B159" s="309" t="s">
        <v>707</v>
      </c>
      <c r="C159" s="309"/>
      <c r="D159" s="309" t="s">
        <v>708</v>
      </c>
      <c r="E159" s="299">
        <v>13000</v>
      </c>
      <c r="F159" s="309">
        <v>1</v>
      </c>
      <c r="G159" s="309">
        <f>F159*E159</f>
        <v>13000</v>
      </c>
      <c r="H159" s="309"/>
    </row>
    <row r="160" spans="1:8" ht="45">
      <c r="A160" s="309" t="s">
        <v>659</v>
      </c>
      <c r="B160" s="309" t="s">
        <v>652</v>
      </c>
      <c r="C160" s="309" t="s">
        <v>653</v>
      </c>
      <c r="D160" s="309" t="s">
        <v>709</v>
      </c>
      <c r="E160" s="299">
        <v>2000</v>
      </c>
      <c r="F160" s="309">
        <v>1</v>
      </c>
      <c r="G160" s="309">
        <f t="shared" ref="G160:G165" si="20">F160*E160</f>
        <v>2000</v>
      </c>
      <c r="H160" s="309" t="s">
        <v>655</v>
      </c>
    </row>
    <row r="161" spans="1:8" ht="56.25">
      <c r="A161" s="309" t="s">
        <v>664</v>
      </c>
      <c r="B161" s="309" t="s">
        <v>795</v>
      </c>
      <c r="C161" s="309" t="s">
        <v>711</v>
      </c>
      <c r="D161" s="309"/>
      <c r="E161" s="299">
        <v>100</v>
      </c>
      <c r="F161" s="309">
        <v>40</v>
      </c>
      <c r="G161" s="309">
        <f t="shared" si="20"/>
        <v>4000</v>
      </c>
      <c r="H161" s="309" t="s">
        <v>796</v>
      </c>
    </row>
    <row r="162" spans="1:8" ht="22.5">
      <c r="A162" s="309" t="s">
        <v>683</v>
      </c>
      <c r="B162" s="309" t="s">
        <v>712</v>
      </c>
      <c r="C162" s="309" t="s">
        <v>676</v>
      </c>
      <c r="D162" s="309" t="s">
        <v>713</v>
      </c>
      <c r="E162" s="299">
        <v>900</v>
      </c>
      <c r="F162" s="309">
        <v>10</v>
      </c>
      <c r="G162" s="309">
        <f t="shared" si="20"/>
        <v>9000</v>
      </c>
      <c r="H162" s="309"/>
    </row>
    <row r="163" spans="1:8" ht="22.5">
      <c r="A163" s="309" t="s">
        <v>686</v>
      </c>
      <c r="B163" s="309" t="s">
        <v>797</v>
      </c>
      <c r="C163" s="309" t="s">
        <v>680</v>
      </c>
      <c r="D163" s="309" t="s">
        <v>715</v>
      </c>
      <c r="E163" s="299">
        <v>1200</v>
      </c>
      <c r="F163" s="309">
        <v>6</v>
      </c>
      <c r="G163" s="309">
        <f t="shared" si="20"/>
        <v>7200</v>
      </c>
      <c r="H163" s="309" t="s">
        <v>719</v>
      </c>
    </row>
    <row r="164" spans="1:8">
      <c r="A164" s="309" t="s">
        <v>690</v>
      </c>
      <c r="B164" s="309" t="s">
        <v>684</v>
      </c>
      <c r="C164" s="309" t="s">
        <v>680</v>
      </c>
      <c r="D164" s="309" t="s">
        <v>685</v>
      </c>
      <c r="E164" s="299">
        <v>700</v>
      </c>
      <c r="F164" s="309">
        <v>1</v>
      </c>
      <c r="G164" s="309">
        <f t="shared" si="20"/>
        <v>700</v>
      </c>
      <c r="H164" s="309"/>
    </row>
    <row r="165" spans="1:8" ht="45">
      <c r="A165" s="309" t="s">
        <v>693</v>
      </c>
      <c r="B165" s="309" t="s">
        <v>700</v>
      </c>
      <c r="C165" s="309" t="s">
        <v>701</v>
      </c>
      <c r="D165" s="309" t="s">
        <v>702</v>
      </c>
      <c r="E165" s="299">
        <v>7000</v>
      </c>
      <c r="F165" s="309">
        <v>1</v>
      </c>
      <c r="G165" s="309">
        <f t="shared" si="20"/>
        <v>7000</v>
      </c>
      <c r="H165" s="309" t="s">
        <v>703</v>
      </c>
    </row>
    <row r="166" spans="1:8">
      <c r="A166" s="308"/>
      <c r="B166" s="308" t="s">
        <v>668</v>
      </c>
      <c r="C166" s="308"/>
      <c r="D166" s="308"/>
      <c r="E166" s="300"/>
      <c r="F166" s="308"/>
      <c r="G166" s="308">
        <f>SUM(G157:G165)</f>
        <v>79900</v>
      </c>
      <c r="H166" s="308"/>
    </row>
    <row r="167" spans="1:8" ht="45">
      <c r="A167" s="308">
        <v>4</v>
      </c>
      <c r="B167" s="308" t="s">
        <v>722</v>
      </c>
      <c r="C167" s="308" t="s">
        <v>645</v>
      </c>
      <c r="D167" s="308"/>
      <c r="E167" s="299"/>
      <c r="F167" s="308">
        <v>1</v>
      </c>
      <c r="G167" s="309"/>
      <c r="H167" s="309"/>
    </row>
    <row r="168" spans="1:8" ht="112.5">
      <c r="A168" s="309" t="s">
        <v>646</v>
      </c>
      <c r="B168" s="309" t="s">
        <v>647</v>
      </c>
      <c r="C168" s="309" t="s">
        <v>648</v>
      </c>
      <c r="D168" s="298" t="s">
        <v>787</v>
      </c>
      <c r="E168" s="299">
        <v>22000</v>
      </c>
      <c r="F168" s="309">
        <v>1</v>
      </c>
      <c r="G168" s="309">
        <f t="shared" ref="G168:G176" si="21">F168*E168</f>
        <v>22000</v>
      </c>
      <c r="H168" s="309" t="s">
        <v>650</v>
      </c>
    </row>
    <row r="169" spans="1:8" ht="22.5">
      <c r="A169" s="309" t="s">
        <v>651</v>
      </c>
      <c r="B169" s="309" t="s">
        <v>670</v>
      </c>
      <c r="C169" s="309" t="s">
        <v>653</v>
      </c>
      <c r="D169" s="309" t="s">
        <v>723</v>
      </c>
      <c r="E169" s="299">
        <v>2500</v>
      </c>
      <c r="F169" s="309">
        <v>1</v>
      </c>
      <c r="G169" s="309">
        <f t="shared" si="21"/>
        <v>2500</v>
      </c>
      <c r="H169" s="309"/>
    </row>
    <row r="170" spans="1:8" ht="22.5">
      <c r="A170" s="309" t="s">
        <v>656</v>
      </c>
      <c r="B170" s="309" t="s">
        <v>724</v>
      </c>
      <c r="C170" s="309" t="s">
        <v>648</v>
      </c>
      <c r="D170" s="309" t="s">
        <v>798</v>
      </c>
      <c r="E170" s="299">
        <v>350</v>
      </c>
      <c r="F170" s="309">
        <v>40</v>
      </c>
      <c r="G170" s="309">
        <f t="shared" si="21"/>
        <v>14000</v>
      </c>
      <c r="H170" s="309"/>
    </row>
    <row r="171" spans="1:8" ht="45">
      <c r="A171" s="309" t="s">
        <v>659</v>
      </c>
      <c r="B171" s="309" t="s">
        <v>675</v>
      </c>
      <c r="C171" s="309" t="s">
        <v>676</v>
      </c>
      <c r="D171" s="309" t="s">
        <v>677</v>
      </c>
      <c r="E171" s="299">
        <v>6500</v>
      </c>
      <c r="F171" s="309">
        <v>1</v>
      </c>
      <c r="G171" s="309">
        <f t="shared" si="21"/>
        <v>6500</v>
      </c>
      <c r="H171" s="309" t="s">
        <v>678</v>
      </c>
    </row>
    <row r="172" spans="1:8" ht="22.5">
      <c r="A172" s="309" t="s">
        <v>664</v>
      </c>
      <c r="B172" s="309" t="s">
        <v>725</v>
      </c>
      <c r="C172" s="309" t="s">
        <v>661</v>
      </c>
      <c r="D172" s="309" t="s">
        <v>726</v>
      </c>
      <c r="E172" s="299">
        <v>1500</v>
      </c>
      <c r="F172" s="309">
        <v>1</v>
      </c>
      <c r="G172" s="309">
        <f t="shared" si="21"/>
        <v>1500</v>
      </c>
      <c r="H172" s="309"/>
    </row>
    <row r="173" spans="1:8" ht="22.5">
      <c r="A173" s="309" t="s">
        <v>683</v>
      </c>
      <c r="B173" s="309" t="s">
        <v>727</v>
      </c>
      <c r="C173" s="309" t="s">
        <v>653</v>
      </c>
      <c r="D173" s="309" t="s">
        <v>728</v>
      </c>
      <c r="E173" s="299">
        <v>2500</v>
      </c>
      <c r="F173" s="309">
        <v>1</v>
      </c>
      <c r="G173" s="309">
        <f t="shared" si="21"/>
        <v>2500</v>
      </c>
      <c r="H173" s="309"/>
    </row>
    <row r="174" spans="1:8" ht="22.5">
      <c r="A174" s="309" t="s">
        <v>686</v>
      </c>
      <c r="B174" s="309" t="s">
        <v>729</v>
      </c>
      <c r="C174" s="309" t="s">
        <v>680</v>
      </c>
      <c r="D174" s="309" t="s">
        <v>730</v>
      </c>
      <c r="E174" s="299">
        <v>1200</v>
      </c>
      <c r="F174" s="309">
        <v>6</v>
      </c>
      <c r="G174" s="309">
        <f t="shared" si="21"/>
        <v>7200</v>
      </c>
      <c r="H174" s="309" t="s">
        <v>719</v>
      </c>
    </row>
    <row r="175" spans="1:8">
      <c r="A175" s="309" t="s">
        <v>690</v>
      </c>
      <c r="B175" s="309" t="s">
        <v>731</v>
      </c>
      <c r="C175" s="309" t="s">
        <v>680</v>
      </c>
      <c r="D175" s="309" t="s">
        <v>732</v>
      </c>
      <c r="E175" s="299">
        <v>1200</v>
      </c>
      <c r="F175" s="309">
        <v>2</v>
      </c>
      <c r="G175" s="309">
        <f t="shared" si="21"/>
        <v>2400</v>
      </c>
      <c r="H175" s="309"/>
    </row>
    <row r="176" spans="1:8" ht="45">
      <c r="A176" s="309" t="s">
        <v>693</v>
      </c>
      <c r="B176" s="309" t="s">
        <v>700</v>
      </c>
      <c r="C176" s="309" t="s">
        <v>701</v>
      </c>
      <c r="D176" s="309" t="s">
        <v>702</v>
      </c>
      <c r="E176" s="299">
        <v>7000</v>
      </c>
      <c r="F176" s="309">
        <v>1</v>
      </c>
      <c r="G176" s="309">
        <f t="shared" si="21"/>
        <v>7000</v>
      </c>
      <c r="H176" s="309" t="s">
        <v>703</v>
      </c>
    </row>
    <row r="177" spans="1:8">
      <c r="A177" s="308"/>
      <c r="B177" s="308" t="s">
        <v>668</v>
      </c>
      <c r="C177" s="308"/>
      <c r="D177" s="308"/>
      <c r="E177" s="300"/>
      <c r="F177" s="308"/>
      <c r="G177" s="308">
        <f>SUM(G168:G176)</f>
        <v>65600</v>
      </c>
      <c r="H177" s="308"/>
    </row>
    <row r="178" spans="1:8" ht="33.75">
      <c r="A178" s="308" t="s">
        <v>799</v>
      </c>
      <c r="B178" s="308" t="s">
        <v>759</v>
      </c>
      <c r="C178" s="308"/>
      <c r="D178" s="308"/>
      <c r="E178" s="299"/>
      <c r="F178" s="308"/>
      <c r="G178" s="309"/>
      <c r="H178" s="308"/>
    </row>
    <row r="179" spans="1:8" ht="22.5">
      <c r="A179" s="308">
        <v>5</v>
      </c>
      <c r="B179" s="308" t="s">
        <v>760</v>
      </c>
      <c r="C179" s="308" t="s">
        <v>645</v>
      </c>
      <c r="D179" s="308"/>
      <c r="E179" s="299"/>
      <c r="F179" s="308">
        <v>1</v>
      </c>
      <c r="G179" s="309"/>
      <c r="H179" s="308" t="s">
        <v>761</v>
      </c>
    </row>
    <row r="180" spans="1:8" ht="22.5">
      <c r="A180" s="309" t="s">
        <v>646</v>
      </c>
      <c r="B180" s="309" t="s">
        <v>698</v>
      </c>
      <c r="C180" s="309" t="s">
        <v>648</v>
      </c>
      <c r="D180" s="309"/>
      <c r="E180" s="299">
        <v>1600</v>
      </c>
      <c r="F180" s="309">
        <v>8</v>
      </c>
      <c r="G180" s="309">
        <f>F180*E180</f>
        <v>12800</v>
      </c>
      <c r="H180" s="309" t="s">
        <v>762</v>
      </c>
    </row>
    <row r="181" spans="1:8">
      <c r="A181" s="309" t="s">
        <v>651</v>
      </c>
      <c r="B181" s="309" t="s">
        <v>763</v>
      </c>
      <c r="C181" s="309" t="s">
        <v>680</v>
      </c>
      <c r="D181" s="309" t="s">
        <v>764</v>
      </c>
      <c r="E181" s="299">
        <v>700</v>
      </c>
      <c r="F181" s="309">
        <v>4</v>
      </c>
      <c r="G181" s="309">
        <f>F181*E181</f>
        <v>2800</v>
      </c>
      <c r="H181" s="309"/>
    </row>
    <row r="182" spans="1:8" ht="22.5">
      <c r="A182" s="309" t="s">
        <v>656</v>
      </c>
      <c r="B182" s="309" t="s">
        <v>766</v>
      </c>
      <c r="C182" s="309" t="s">
        <v>701</v>
      </c>
      <c r="D182" s="309" t="s">
        <v>767</v>
      </c>
      <c r="E182" s="299">
        <v>5000</v>
      </c>
      <c r="F182" s="309">
        <v>8</v>
      </c>
      <c r="G182" s="309">
        <f>F182*E182</f>
        <v>40000</v>
      </c>
      <c r="H182" s="309" t="s">
        <v>768</v>
      </c>
    </row>
    <row r="183" spans="1:8">
      <c r="A183" s="309" t="s">
        <v>664</v>
      </c>
      <c r="B183" s="309" t="s">
        <v>800</v>
      </c>
      <c r="C183" s="309" t="s">
        <v>701</v>
      </c>
      <c r="D183" s="309" t="s">
        <v>801</v>
      </c>
      <c r="E183" s="299">
        <v>1200</v>
      </c>
      <c r="F183" s="309">
        <v>1</v>
      </c>
      <c r="G183" s="309">
        <f>F183*E183</f>
        <v>1200</v>
      </c>
      <c r="H183" s="309"/>
    </row>
    <row r="184" spans="1:8" ht="45">
      <c r="A184" s="309" t="s">
        <v>686</v>
      </c>
      <c r="B184" s="309" t="s">
        <v>700</v>
      </c>
      <c r="C184" s="309" t="s">
        <v>701</v>
      </c>
      <c r="D184" s="309" t="s">
        <v>702</v>
      </c>
      <c r="E184" s="299">
        <v>7000</v>
      </c>
      <c r="F184" s="309">
        <v>2</v>
      </c>
      <c r="G184" s="309">
        <f>F184*E184</f>
        <v>14000</v>
      </c>
      <c r="H184" s="309" t="s">
        <v>769</v>
      </c>
    </row>
    <row r="185" spans="1:8">
      <c r="A185" s="308"/>
      <c r="B185" s="308" t="s">
        <v>668</v>
      </c>
      <c r="C185" s="308"/>
      <c r="D185" s="308"/>
      <c r="E185" s="300"/>
      <c r="F185" s="308"/>
      <c r="G185" s="308">
        <f>SUM(G180:G184)</f>
        <v>70800</v>
      </c>
      <c r="H185" s="308"/>
    </row>
    <row r="186" spans="1:8" ht="22.5">
      <c r="A186" s="308">
        <v>6</v>
      </c>
      <c r="B186" s="308" t="s">
        <v>802</v>
      </c>
      <c r="C186" s="308" t="s">
        <v>645</v>
      </c>
      <c r="D186" s="308" t="s">
        <v>803</v>
      </c>
      <c r="E186" s="299"/>
      <c r="F186" s="308"/>
      <c r="G186" s="309"/>
      <c r="H186" s="308"/>
    </row>
    <row r="187" spans="1:8" ht="22.5">
      <c r="A187" s="309" t="s">
        <v>646</v>
      </c>
      <c r="B187" s="309" t="s">
        <v>804</v>
      </c>
      <c r="C187" s="309" t="s">
        <v>648</v>
      </c>
      <c r="D187" s="309"/>
      <c r="E187" s="299">
        <v>2500</v>
      </c>
      <c r="F187" s="309">
        <v>2</v>
      </c>
      <c r="G187" s="309">
        <f t="shared" ref="G187:G198" si="22">F187*E187</f>
        <v>5000</v>
      </c>
      <c r="H187" s="309" t="s">
        <v>762</v>
      </c>
    </row>
    <row r="188" spans="1:8" ht="22.5">
      <c r="A188" s="309" t="s">
        <v>651</v>
      </c>
      <c r="B188" s="309" t="s">
        <v>805</v>
      </c>
      <c r="C188" s="309" t="s">
        <v>680</v>
      </c>
      <c r="D188" s="309" t="s">
        <v>764</v>
      </c>
      <c r="E188" s="299">
        <v>1500</v>
      </c>
      <c r="F188" s="309">
        <v>2</v>
      </c>
      <c r="G188" s="309">
        <f t="shared" si="22"/>
        <v>3000</v>
      </c>
      <c r="H188" s="309" t="s">
        <v>806</v>
      </c>
    </row>
    <row r="189" spans="1:8">
      <c r="A189" s="309" t="s">
        <v>656</v>
      </c>
      <c r="B189" s="309" t="s">
        <v>807</v>
      </c>
      <c r="C189" s="309" t="s">
        <v>648</v>
      </c>
      <c r="D189" s="309" t="s">
        <v>808</v>
      </c>
      <c r="E189" s="299">
        <v>2000</v>
      </c>
      <c r="F189" s="309">
        <v>2</v>
      </c>
      <c r="G189" s="309">
        <f t="shared" si="22"/>
        <v>4000</v>
      </c>
      <c r="H189" s="309" t="s">
        <v>719</v>
      </c>
    </row>
    <row r="190" spans="1:8">
      <c r="A190" s="309" t="s">
        <v>686</v>
      </c>
      <c r="B190" s="309" t="s">
        <v>746</v>
      </c>
      <c r="C190" s="309" t="s">
        <v>653</v>
      </c>
      <c r="D190" s="309" t="s">
        <v>809</v>
      </c>
      <c r="E190" s="299">
        <v>1500</v>
      </c>
      <c r="F190" s="309">
        <v>1</v>
      </c>
      <c r="G190" s="309">
        <f t="shared" si="22"/>
        <v>1500</v>
      </c>
      <c r="H190" s="309"/>
    </row>
    <row r="191" spans="1:8">
      <c r="A191" s="309" t="s">
        <v>690</v>
      </c>
      <c r="B191" s="309" t="s">
        <v>810</v>
      </c>
      <c r="C191" s="309" t="s">
        <v>680</v>
      </c>
      <c r="D191" s="309" t="s">
        <v>811</v>
      </c>
      <c r="E191" s="299">
        <v>1200</v>
      </c>
      <c r="F191" s="309">
        <v>4</v>
      </c>
      <c r="G191" s="309">
        <f t="shared" si="22"/>
        <v>4800</v>
      </c>
      <c r="H191" s="309"/>
    </row>
    <row r="192" spans="1:8">
      <c r="A192" s="309" t="s">
        <v>697</v>
      </c>
      <c r="B192" s="309" t="s">
        <v>740</v>
      </c>
      <c r="C192" s="309" t="s">
        <v>701</v>
      </c>
      <c r="D192" s="309" t="s">
        <v>812</v>
      </c>
      <c r="E192" s="299">
        <v>5000</v>
      </c>
      <c r="F192" s="309">
        <v>2</v>
      </c>
      <c r="G192" s="309">
        <f t="shared" si="22"/>
        <v>10000</v>
      </c>
      <c r="H192" s="309"/>
    </row>
    <row r="193" spans="1:8">
      <c r="A193" s="309" t="s">
        <v>699</v>
      </c>
      <c r="B193" s="309" t="s">
        <v>800</v>
      </c>
      <c r="C193" s="309" t="s">
        <v>701</v>
      </c>
      <c r="D193" s="309" t="s">
        <v>801</v>
      </c>
      <c r="E193" s="299">
        <v>1200</v>
      </c>
      <c r="F193" s="309">
        <v>2</v>
      </c>
      <c r="G193" s="309">
        <f t="shared" si="22"/>
        <v>2400</v>
      </c>
      <c r="H193" s="309"/>
    </row>
    <row r="194" spans="1:8" ht="22.5">
      <c r="A194" s="309" t="s">
        <v>813</v>
      </c>
      <c r="B194" s="309" t="s">
        <v>814</v>
      </c>
      <c r="C194" s="309" t="s">
        <v>701</v>
      </c>
      <c r="D194" s="309" t="s">
        <v>815</v>
      </c>
      <c r="E194" s="299">
        <v>5000</v>
      </c>
      <c r="F194" s="309">
        <v>1</v>
      </c>
      <c r="G194" s="309">
        <f t="shared" si="22"/>
        <v>5000</v>
      </c>
      <c r="H194" s="309" t="s">
        <v>816</v>
      </c>
    </row>
    <row r="195" spans="1:8">
      <c r="A195" s="309" t="s">
        <v>817</v>
      </c>
      <c r="B195" s="309" t="s">
        <v>818</v>
      </c>
      <c r="C195" s="309" t="s">
        <v>701</v>
      </c>
      <c r="D195" s="309"/>
      <c r="E195" s="299">
        <v>15000</v>
      </c>
      <c r="F195" s="309">
        <v>1</v>
      </c>
      <c r="G195" s="309">
        <f t="shared" si="22"/>
        <v>15000</v>
      </c>
      <c r="H195" s="309"/>
    </row>
    <row r="196" spans="1:8" ht="22.5">
      <c r="A196" s="309" t="s">
        <v>819</v>
      </c>
      <c r="B196" s="309" t="s">
        <v>820</v>
      </c>
      <c r="C196" s="309" t="s">
        <v>701</v>
      </c>
      <c r="D196" s="309" t="s">
        <v>821</v>
      </c>
      <c r="E196" s="299">
        <v>35000</v>
      </c>
      <c r="F196" s="309">
        <v>1</v>
      </c>
      <c r="G196" s="309">
        <f t="shared" si="22"/>
        <v>35000</v>
      </c>
      <c r="H196" s="309"/>
    </row>
    <row r="197" spans="1:8">
      <c r="A197" s="309" t="s">
        <v>822</v>
      </c>
      <c r="B197" s="309" t="s">
        <v>823</v>
      </c>
      <c r="C197" s="309" t="s">
        <v>701</v>
      </c>
      <c r="D197" s="309"/>
      <c r="E197" s="299">
        <v>2000</v>
      </c>
      <c r="F197" s="309">
        <v>1</v>
      </c>
      <c r="G197" s="309">
        <f t="shared" si="22"/>
        <v>2000</v>
      </c>
      <c r="H197" s="309"/>
    </row>
    <row r="198" spans="1:8" ht="45">
      <c r="A198" s="309" t="s">
        <v>824</v>
      </c>
      <c r="B198" s="309" t="s">
        <v>700</v>
      </c>
      <c r="C198" s="309" t="s">
        <v>701</v>
      </c>
      <c r="D198" s="309" t="s">
        <v>825</v>
      </c>
      <c r="E198" s="299">
        <v>6000</v>
      </c>
      <c r="F198" s="309">
        <v>4</v>
      </c>
      <c r="G198" s="309">
        <f t="shared" si="22"/>
        <v>24000</v>
      </c>
      <c r="H198" s="309" t="s">
        <v>703</v>
      </c>
    </row>
    <row r="199" spans="1:8">
      <c r="A199" s="308"/>
      <c r="B199" s="308" t="s">
        <v>668</v>
      </c>
      <c r="C199" s="308"/>
      <c r="D199" s="308"/>
      <c r="E199" s="300"/>
      <c r="F199" s="308"/>
      <c r="G199" s="308">
        <f>SUM(G187:G198)</f>
        <v>111700</v>
      </c>
      <c r="H199" s="308"/>
    </row>
    <row r="200" spans="1:8" ht="22.5">
      <c r="A200" s="308">
        <v>7</v>
      </c>
      <c r="B200" s="308" t="s">
        <v>826</v>
      </c>
      <c r="C200" s="308" t="s">
        <v>645</v>
      </c>
      <c r="D200" s="308"/>
      <c r="E200" s="299"/>
      <c r="F200" s="308">
        <v>1</v>
      </c>
      <c r="G200" s="309"/>
      <c r="H200" s="308"/>
    </row>
    <row r="201" spans="1:8">
      <c r="A201" s="309" t="s">
        <v>646</v>
      </c>
      <c r="B201" s="309" t="s">
        <v>827</v>
      </c>
      <c r="C201" s="309" t="s">
        <v>676</v>
      </c>
      <c r="D201" s="309"/>
      <c r="E201" s="299">
        <v>8000</v>
      </c>
      <c r="F201" s="309">
        <v>1</v>
      </c>
      <c r="G201" s="309">
        <f>F201*E201</f>
        <v>8000</v>
      </c>
      <c r="H201" s="309"/>
    </row>
    <row r="202" spans="1:8">
      <c r="A202" s="309" t="s">
        <v>651</v>
      </c>
      <c r="B202" s="309" t="s">
        <v>828</v>
      </c>
      <c r="C202" s="309" t="s">
        <v>829</v>
      </c>
      <c r="D202" s="309"/>
      <c r="E202" s="299">
        <v>300</v>
      </c>
      <c r="F202" s="309">
        <v>10</v>
      </c>
      <c r="G202" s="309">
        <f>F202*E202</f>
        <v>3000</v>
      </c>
      <c r="H202" s="309"/>
    </row>
    <row r="203" spans="1:8">
      <c r="A203" s="309" t="s">
        <v>656</v>
      </c>
      <c r="B203" s="309" t="s">
        <v>830</v>
      </c>
      <c r="C203" s="309" t="s">
        <v>680</v>
      </c>
      <c r="D203" s="309" t="s">
        <v>831</v>
      </c>
      <c r="E203" s="299">
        <v>700</v>
      </c>
      <c r="F203" s="309">
        <v>1</v>
      </c>
      <c r="G203" s="309">
        <f>F203*E203</f>
        <v>700</v>
      </c>
      <c r="H203" s="309"/>
    </row>
    <row r="204" spans="1:8" ht="45">
      <c r="A204" s="309" t="s">
        <v>659</v>
      </c>
      <c r="B204" s="309" t="s">
        <v>832</v>
      </c>
      <c r="C204" s="309" t="s">
        <v>648</v>
      </c>
      <c r="D204" s="309" t="s">
        <v>833</v>
      </c>
      <c r="E204" s="299">
        <v>30000</v>
      </c>
      <c r="F204" s="309">
        <v>1</v>
      </c>
      <c r="G204" s="309">
        <f>F204*E204</f>
        <v>30000</v>
      </c>
      <c r="H204" s="309" t="s">
        <v>834</v>
      </c>
    </row>
    <row r="205" spans="1:8" ht="45">
      <c r="A205" s="309" t="s">
        <v>664</v>
      </c>
      <c r="B205" s="309" t="s">
        <v>700</v>
      </c>
      <c r="C205" s="309" t="s">
        <v>701</v>
      </c>
      <c r="D205" s="309" t="s">
        <v>702</v>
      </c>
      <c r="E205" s="299">
        <v>7000</v>
      </c>
      <c r="F205" s="309">
        <v>2</v>
      </c>
      <c r="G205" s="309">
        <f>F205*E205</f>
        <v>14000</v>
      </c>
      <c r="H205" s="309" t="s">
        <v>703</v>
      </c>
    </row>
    <row r="206" spans="1:8">
      <c r="A206" s="308"/>
      <c r="B206" s="308" t="s">
        <v>668</v>
      </c>
      <c r="C206" s="308"/>
      <c r="D206" s="308"/>
      <c r="E206" s="300"/>
      <c r="F206" s="308"/>
      <c r="G206" s="308">
        <f>SUM(G201:G205)</f>
        <v>55700</v>
      </c>
      <c r="H206" s="308"/>
    </row>
    <row r="207" spans="1:8" ht="22.5">
      <c r="A207" s="308">
        <v>8</v>
      </c>
      <c r="B207" s="308" t="s">
        <v>835</v>
      </c>
      <c r="C207" s="308" t="s">
        <v>645</v>
      </c>
      <c r="D207" s="308"/>
      <c r="E207" s="299"/>
      <c r="F207" s="308">
        <v>1</v>
      </c>
      <c r="G207" s="309"/>
      <c r="H207" s="308"/>
    </row>
    <row r="208" spans="1:8">
      <c r="A208" s="309" t="s">
        <v>646</v>
      </c>
      <c r="B208" s="309" t="s">
        <v>698</v>
      </c>
      <c r="C208" s="309" t="s">
        <v>648</v>
      </c>
      <c r="D208" s="309"/>
      <c r="E208" s="299">
        <v>1600</v>
      </c>
      <c r="F208" s="309">
        <v>1</v>
      </c>
      <c r="G208" s="309">
        <f t="shared" ref="G208:G213" si="23">F208*E208</f>
        <v>1600</v>
      </c>
      <c r="H208" s="309"/>
    </row>
    <row r="209" spans="1:8" ht="78.75">
      <c r="A209" s="309" t="s">
        <v>651</v>
      </c>
      <c r="B209" s="309" t="s">
        <v>740</v>
      </c>
      <c r="C209" s="309" t="s">
        <v>701</v>
      </c>
      <c r="D209" s="309" t="s">
        <v>812</v>
      </c>
      <c r="E209" s="299">
        <v>5000</v>
      </c>
      <c r="F209" s="309">
        <v>1</v>
      </c>
      <c r="G209" s="309">
        <f t="shared" si="23"/>
        <v>5000</v>
      </c>
      <c r="H209" s="309" t="s">
        <v>836</v>
      </c>
    </row>
    <row r="210" spans="1:8">
      <c r="A210" s="309" t="s">
        <v>656</v>
      </c>
      <c r="B210" s="309" t="s">
        <v>800</v>
      </c>
      <c r="C210" s="309" t="s">
        <v>701</v>
      </c>
      <c r="D210" s="309" t="s">
        <v>837</v>
      </c>
      <c r="E210" s="299">
        <v>1200</v>
      </c>
      <c r="F210" s="309">
        <v>1</v>
      </c>
      <c r="G210" s="309">
        <f t="shared" si="23"/>
        <v>1200</v>
      </c>
      <c r="H210" s="298"/>
    </row>
    <row r="211" spans="1:8">
      <c r="A211" s="309" t="s">
        <v>659</v>
      </c>
      <c r="B211" s="309" t="s">
        <v>684</v>
      </c>
      <c r="C211" s="309" t="s">
        <v>680</v>
      </c>
      <c r="D211" s="309"/>
      <c r="E211" s="299">
        <v>700</v>
      </c>
      <c r="F211" s="309">
        <v>1</v>
      </c>
      <c r="G211" s="309">
        <f t="shared" si="23"/>
        <v>700</v>
      </c>
      <c r="H211" s="309"/>
    </row>
    <row r="212" spans="1:8" ht="67.5">
      <c r="A212" s="309" t="s">
        <v>664</v>
      </c>
      <c r="B212" s="309" t="s">
        <v>838</v>
      </c>
      <c r="C212" s="309" t="s">
        <v>701</v>
      </c>
      <c r="D212" s="309" t="s">
        <v>839</v>
      </c>
      <c r="E212" s="299">
        <v>2200</v>
      </c>
      <c r="F212" s="309">
        <v>1</v>
      </c>
      <c r="G212" s="309">
        <f t="shared" si="23"/>
        <v>2200</v>
      </c>
      <c r="H212" s="298" t="s">
        <v>840</v>
      </c>
    </row>
    <row r="213" spans="1:8" ht="45">
      <c r="A213" s="309" t="s">
        <v>686</v>
      </c>
      <c r="B213" s="309" t="s">
        <v>700</v>
      </c>
      <c r="C213" s="309" t="s">
        <v>701</v>
      </c>
      <c r="D213" s="309" t="s">
        <v>825</v>
      </c>
      <c r="E213" s="299">
        <v>6000</v>
      </c>
      <c r="F213" s="309">
        <v>1</v>
      </c>
      <c r="G213" s="309">
        <f t="shared" si="23"/>
        <v>6000</v>
      </c>
      <c r="H213" s="309" t="s">
        <v>703</v>
      </c>
    </row>
    <row r="214" spans="1:8">
      <c r="A214" s="308"/>
      <c r="B214" s="308" t="s">
        <v>668</v>
      </c>
      <c r="C214" s="308"/>
      <c r="D214" s="308"/>
      <c r="E214" s="300"/>
      <c r="F214" s="308"/>
      <c r="G214" s="308">
        <f>SUM(G208:G213)</f>
        <v>16700</v>
      </c>
      <c r="H214" s="308"/>
    </row>
    <row r="215" spans="1:8" ht="22.5">
      <c r="A215" s="308">
        <v>9</v>
      </c>
      <c r="B215" s="308" t="s">
        <v>841</v>
      </c>
      <c r="C215" s="308" t="s">
        <v>645</v>
      </c>
      <c r="D215" s="308"/>
      <c r="E215" s="299"/>
      <c r="F215" s="308">
        <v>1</v>
      </c>
      <c r="G215" s="309"/>
      <c r="H215" s="308"/>
    </row>
    <row r="216" spans="1:8">
      <c r="A216" s="309" t="s">
        <v>646</v>
      </c>
      <c r="B216" s="309" t="s">
        <v>698</v>
      </c>
      <c r="C216" s="309" t="s">
        <v>648</v>
      </c>
      <c r="D216" s="309"/>
      <c r="E216" s="299">
        <v>1600</v>
      </c>
      <c r="F216" s="309">
        <v>1</v>
      </c>
      <c r="G216" s="309">
        <f>F216*E216</f>
        <v>1600</v>
      </c>
      <c r="H216" s="309"/>
    </row>
    <row r="217" spans="1:8">
      <c r="A217" s="309" t="s">
        <v>651</v>
      </c>
      <c r="B217" s="309" t="s">
        <v>740</v>
      </c>
      <c r="C217" s="309" t="s">
        <v>701</v>
      </c>
      <c r="D217" s="309" t="s">
        <v>812</v>
      </c>
      <c r="E217" s="299">
        <v>5000</v>
      </c>
      <c r="F217" s="309">
        <v>1</v>
      </c>
      <c r="G217" s="309">
        <f>F217*E217</f>
        <v>5000</v>
      </c>
      <c r="H217" s="309"/>
    </row>
    <row r="218" spans="1:8">
      <c r="A218" s="309" t="s">
        <v>656</v>
      </c>
      <c r="B218" s="309" t="s">
        <v>718</v>
      </c>
      <c r="C218" s="309" t="s">
        <v>680</v>
      </c>
      <c r="D218" s="309" t="s">
        <v>715</v>
      </c>
      <c r="E218" s="299">
        <v>1200</v>
      </c>
      <c r="F218" s="309">
        <v>4</v>
      </c>
      <c r="G218" s="309">
        <f>F218*E218</f>
        <v>4800</v>
      </c>
      <c r="H218" s="309" t="s">
        <v>719</v>
      </c>
    </row>
    <row r="219" spans="1:8">
      <c r="A219" s="309" t="s">
        <v>659</v>
      </c>
      <c r="B219" s="309" t="s">
        <v>810</v>
      </c>
      <c r="C219" s="309" t="s">
        <v>680</v>
      </c>
      <c r="D219" s="309" t="s">
        <v>811</v>
      </c>
      <c r="E219" s="299">
        <v>1200</v>
      </c>
      <c r="F219" s="309">
        <v>4</v>
      </c>
      <c r="G219" s="309">
        <f>F219*E219</f>
        <v>4800</v>
      </c>
      <c r="H219" s="309" t="s">
        <v>719</v>
      </c>
    </row>
    <row r="220" spans="1:8">
      <c r="A220" s="308"/>
      <c r="B220" s="308" t="s">
        <v>668</v>
      </c>
      <c r="C220" s="308"/>
      <c r="D220" s="308"/>
      <c r="E220" s="300"/>
      <c r="F220" s="308"/>
      <c r="G220" s="308">
        <f>SUM(G216:G219)</f>
        <v>16200</v>
      </c>
      <c r="H220" s="308"/>
    </row>
    <row r="221" spans="1:8">
      <c r="A221" s="308">
        <v>10</v>
      </c>
      <c r="B221" s="308" t="s">
        <v>842</v>
      </c>
      <c r="C221" s="308"/>
      <c r="D221" s="308"/>
      <c r="E221" s="300"/>
      <c r="F221" s="308"/>
      <c r="G221" s="308"/>
      <c r="H221" s="308"/>
    </row>
    <row r="222" spans="1:8" ht="78.75">
      <c r="A222" s="309" t="s">
        <v>646</v>
      </c>
      <c r="B222" s="309" t="s">
        <v>843</v>
      </c>
      <c r="C222" s="309" t="s">
        <v>755</v>
      </c>
      <c r="D222" s="309"/>
      <c r="E222" s="299">
        <v>94200</v>
      </c>
      <c r="F222" s="309">
        <v>1</v>
      </c>
      <c r="G222" s="309">
        <f>E222*F222</f>
        <v>94200</v>
      </c>
      <c r="H222" s="309" t="s">
        <v>777</v>
      </c>
    </row>
    <row r="223" spans="1:8" ht="22.5">
      <c r="A223" s="309" t="s">
        <v>844</v>
      </c>
      <c r="B223" s="309" t="s">
        <v>845</v>
      </c>
      <c r="C223" s="309"/>
      <c r="D223" s="309"/>
      <c r="E223" s="299">
        <v>18000</v>
      </c>
      <c r="F223" s="309">
        <v>1</v>
      </c>
      <c r="G223" s="309">
        <f>E223*F223</f>
        <v>18000</v>
      </c>
      <c r="H223" s="309"/>
    </row>
    <row r="224" spans="1:8">
      <c r="A224" s="308"/>
      <c r="B224" s="308" t="s">
        <v>668</v>
      </c>
      <c r="C224" s="308"/>
      <c r="D224" s="308"/>
      <c r="E224" s="300"/>
      <c r="F224" s="308"/>
      <c r="G224" s="308">
        <f>SUM(G222:G223)</f>
        <v>112200</v>
      </c>
      <c r="H224" s="308"/>
    </row>
    <row r="225" spans="1:8" ht="33.75">
      <c r="A225" s="308">
        <v>11</v>
      </c>
      <c r="B225" s="308" t="s">
        <v>846</v>
      </c>
      <c r="C225" s="308"/>
      <c r="D225" s="308"/>
      <c r="E225" s="299"/>
      <c r="F225" s="308"/>
      <c r="G225" s="309"/>
      <c r="H225" s="308"/>
    </row>
    <row r="226" spans="1:8" ht="45">
      <c r="A226" s="309" t="s">
        <v>646</v>
      </c>
      <c r="B226" s="309" t="s">
        <v>622</v>
      </c>
      <c r="C226" s="309" t="s">
        <v>755</v>
      </c>
      <c r="D226" s="309" t="s">
        <v>847</v>
      </c>
      <c r="E226" s="299">
        <v>240000</v>
      </c>
      <c r="F226" s="309">
        <v>1</v>
      </c>
      <c r="G226" s="309">
        <f>F226*E226</f>
        <v>240000</v>
      </c>
      <c r="H226" s="309" t="s">
        <v>848</v>
      </c>
    </row>
    <row r="227" spans="1:8" ht="101.25">
      <c r="A227" s="309" t="s">
        <v>651</v>
      </c>
      <c r="B227" s="309" t="s">
        <v>849</v>
      </c>
      <c r="C227" s="309" t="s">
        <v>680</v>
      </c>
      <c r="D227" s="309"/>
      <c r="E227" s="299">
        <v>30000</v>
      </c>
      <c r="F227" s="309">
        <v>1</v>
      </c>
      <c r="G227" s="309">
        <f>F227*E227</f>
        <v>30000</v>
      </c>
      <c r="H227" s="309" t="s">
        <v>850</v>
      </c>
    </row>
    <row r="228" spans="1:8" ht="78.75">
      <c r="A228" s="309" t="s">
        <v>656</v>
      </c>
      <c r="B228" s="309" t="s">
        <v>851</v>
      </c>
      <c r="C228" s="309" t="s">
        <v>680</v>
      </c>
      <c r="D228" s="309"/>
      <c r="E228" s="299">
        <v>20000</v>
      </c>
      <c r="F228" s="309">
        <v>1</v>
      </c>
      <c r="G228" s="309">
        <f>F228*E228</f>
        <v>20000</v>
      </c>
      <c r="H228" s="309" t="s">
        <v>852</v>
      </c>
    </row>
    <row r="229" spans="1:8">
      <c r="A229" s="309"/>
      <c r="B229" s="308" t="s">
        <v>668</v>
      </c>
      <c r="C229" s="310"/>
      <c r="D229" s="310"/>
      <c r="E229" s="302"/>
      <c r="F229" s="310"/>
      <c r="G229" s="311">
        <f>SUM(G226:G228)</f>
        <v>290000</v>
      </c>
      <c r="H229" s="310"/>
    </row>
    <row r="230" spans="1:8" ht="22.5">
      <c r="A230" s="308">
        <v>11</v>
      </c>
      <c r="B230" s="308" t="s">
        <v>853</v>
      </c>
      <c r="C230" s="308"/>
      <c r="D230" s="308"/>
      <c r="E230" s="299"/>
      <c r="F230" s="308"/>
      <c r="G230" s="309"/>
      <c r="H230" s="308"/>
    </row>
    <row r="231" spans="1:8" ht="67.5">
      <c r="A231" s="309" t="s">
        <v>646</v>
      </c>
      <c r="B231" s="309" t="s">
        <v>854</v>
      </c>
      <c r="C231" s="309" t="s">
        <v>755</v>
      </c>
      <c r="D231" s="309"/>
      <c r="E231" s="299">
        <v>260000</v>
      </c>
      <c r="F231" s="309">
        <v>1</v>
      </c>
      <c r="G231" s="309">
        <f>E231*F231</f>
        <v>260000</v>
      </c>
      <c r="H231" s="309" t="s">
        <v>855</v>
      </c>
    </row>
    <row r="232" spans="1:8" ht="67.5">
      <c r="A232" s="309" t="s">
        <v>651</v>
      </c>
      <c r="B232" s="309" t="s">
        <v>856</v>
      </c>
      <c r="C232" s="309" t="s">
        <v>755</v>
      </c>
      <c r="D232" s="309" t="s">
        <v>857</v>
      </c>
      <c r="E232" s="299">
        <v>940000</v>
      </c>
      <c r="F232" s="309">
        <v>1</v>
      </c>
      <c r="G232" s="309">
        <f>E232*F232</f>
        <v>940000</v>
      </c>
      <c r="H232" s="309" t="s">
        <v>855</v>
      </c>
    </row>
    <row r="233" spans="1:8">
      <c r="A233" s="309"/>
      <c r="B233" s="308" t="s">
        <v>668</v>
      </c>
      <c r="C233" s="309"/>
      <c r="D233" s="309"/>
      <c r="E233" s="299"/>
      <c r="F233" s="309"/>
      <c r="G233" s="308">
        <f>SUM(G231:G232)</f>
        <v>1200000</v>
      </c>
      <c r="H233" s="309"/>
    </row>
    <row r="234" spans="1:8" ht="24">
      <c r="A234" s="308">
        <v>12</v>
      </c>
      <c r="B234" s="312" t="s">
        <v>858</v>
      </c>
      <c r="C234" s="308"/>
      <c r="D234" s="308"/>
      <c r="E234" s="300"/>
      <c r="F234" s="308"/>
      <c r="G234" s="308"/>
      <c r="H234" s="308"/>
    </row>
    <row r="235" spans="1:8" ht="22.5">
      <c r="A235" s="309"/>
      <c r="B235" s="309" t="s">
        <v>859</v>
      </c>
      <c r="C235" s="309"/>
      <c r="D235" s="309"/>
      <c r="E235" s="299">
        <v>40000</v>
      </c>
      <c r="F235" s="309">
        <v>1</v>
      </c>
      <c r="G235" s="309">
        <v>40000</v>
      </c>
      <c r="H235" s="309"/>
    </row>
    <row r="236" spans="1:8">
      <c r="A236" s="309"/>
      <c r="B236" s="308" t="s">
        <v>668</v>
      </c>
      <c r="C236" s="309"/>
      <c r="D236" s="309"/>
      <c r="E236" s="299"/>
      <c r="F236" s="309"/>
      <c r="G236" s="308">
        <v>40000</v>
      </c>
      <c r="H236" s="309"/>
    </row>
    <row r="237" spans="1:8">
      <c r="A237" s="309"/>
      <c r="B237" s="308" t="s">
        <v>782</v>
      </c>
      <c r="C237" s="308"/>
      <c r="D237" s="308" t="s">
        <v>761</v>
      </c>
      <c r="E237" s="308"/>
      <c r="F237" s="308"/>
      <c r="G237" s="308">
        <f>G224+G220+G214+G206+G199+G185+G177+G166+G155+G143+G229+G233+G236</f>
        <v>2228000</v>
      </c>
      <c r="H237" s="306"/>
    </row>
  </sheetData>
  <mergeCells count="17">
    <mergeCell ref="A133:H133"/>
    <mergeCell ref="A134:A135"/>
    <mergeCell ref="B134:B135"/>
    <mergeCell ref="C134:C135"/>
    <mergeCell ref="D134:D135"/>
    <mergeCell ref="E134:E135"/>
    <mergeCell ref="F134:G134"/>
    <mergeCell ref="H134:H135"/>
    <mergeCell ref="A1:N1"/>
    <mergeCell ref="A30:H30"/>
    <mergeCell ref="A31:A32"/>
    <mergeCell ref="B31:B32"/>
    <mergeCell ref="C31:C32"/>
    <mergeCell ref="D31:D32"/>
    <mergeCell ref="E31:E32"/>
    <mergeCell ref="F31:G31"/>
    <mergeCell ref="H31:H32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D8" sqref="D8:D13"/>
    </sheetView>
  </sheetViews>
  <sheetFormatPr defaultRowHeight="14.25"/>
  <cols>
    <col min="1" max="1" width="5.625" style="329" customWidth="1"/>
    <col min="2" max="2" width="4.875" style="329" customWidth="1"/>
    <col min="3" max="3" width="24.375" style="329" customWidth="1"/>
    <col min="4" max="4" width="14.625" style="329" customWidth="1"/>
    <col min="5" max="5" width="14.625" style="330" customWidth="1"/>
    <col min="6" max="6" width="15.25" style="330" customWidth="1"/>
    <col min="7" max="7" width="13.625" style="329" customWidth="1"/>
    <col min="8" max="8" width="10.75" style="329" customWidth="1"/>
    <col min="9" max="9" width="11.75" style="329" customWidth="1"/>
    <col min="10" max="10" width="11.625" style="329" customWidth="1"/>
    <col min="11" max="11" width="15.875" style="331" customWidth="1"/>
    <col min="12" max="16384" width="9" style="327"/>
  </cols>
  <sheetData>
    <row r="1" spans="1:11" ht="30" customHeight="1">
      <c r="A1" s="394" t="s">
        <v>875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spans="1:11" s="328" customFormat="1" ht="46.5" customHeight="1">
      <c r="A2" s="326" t="s">
        <v>868</v>
      </c>
      <c r="B2" s="325" t="s">
        <v>0</v>
      </c>
      <c r="C2" s="325" t="s">
        <v>869</v>
      </c>
      <c r="D2" s="326" t="s">
        <v>870</v>
      </c>
      <c r="E2" s="324" t="s">
        <v>871</v>
      </c>
      <c r="F2" s="323" t="s">
        <v>872</v>
      </c>
      <c r="G2" s="323" t="s">
        <v>873</v>
      </c>
      <c r="H2" s="325" t="s">
        <v>874</v>
      </c>
      <c r="I2" s="325" t="s">
        <v>876</v>
      </c>
      <c r="J2" s="322" t="s">
        <v>877</v>
      </c>
      <c r="K2" s="321" t="s">
        <v>878</v>
      </c>
    </row>
    <row r="3" spans="1:11" s="328" customFormat="1" ht="33" customHeight="1">
      <c r="A3" s="326" t="s">
        <v>879</v>
      </c>
      <c r="B3" s="325">
        <v>1</v>
      </c>
      <c r="C3" s="323" t="s">
        <v>880</v>
      </c>
      <c r="D3" s="333">
        <v>2012</v>
      </c>
      <c r="E3" s="333" t="s">
        <v>881</v>
      </c>
      <c r="F3" s="333" t="s">
        <v>882</v>
      </c>
      <c r="G3" s="333" t="s">
        <v>883</v>
      </c>
      <c r="H3" s="333" t="s">
        <v>884</v>
      </c>
      <c r="I3" s="332">
        <v>642194</v>
      </c>
      <c r="J3" s="320">
        <v>641893</v>
      </c>
      <c r="K3" s="319">
        <v>190411</v>
      </c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13" workbookViewId="0">
      <selection activeCell="D8" sqref="D8:D13"/>
    </sheetView>
  </sheetViews>
  <sheetFormatPr defaultRowHeight="13.5"/>
  <cols>
    <col min="10" max="10" width="11.75" customWidth="1"/>
    <col min="11" max="11" width="13.25" customWidth="1"/>
  </cols>
  <sheetData>
    <row r="1" spans="1:13" ht="22.5">
      <c r="A1" s="407" t="s">
        <v>885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334"/>
      <c r="M1" s="334"/>
    </row>
    <row r="2" spans="1:13" ht="27">
      <c r="A2" s="338" t="s">
        <v>886</v>
      </c>
      <c r="B2" s="340" t="s">
        <v>0</v>
      </c>
      <c r="C2" s="340" t="s">
        <v>869</v>
      </c>
      <c r="D2" s="340" t="s">
        <v>872</v>
      </c>
      <c r="E2" s="340" t="s">
        <v>887</v>
      </c>
      <c r="F2" s="340" t="s">
        <v>888</v>
      </c>
      <c r="G2" s="341" t="s">
        <v>129</v>
      </c>
      <c r="H2" s="341" t="s">
        <v>889</v>
      </c>
      <c r="I2" s="341" t="s">
        <v>890</v>
      </c>
      <c r="J2" s="342" t="s">
        <v>891</v>
      </c>
      <c r="K2" s="343" t="s">
        <v>892</v>
      </c>
      <c r="L2" s="334"/>
      <c r="M2" s="334"/>
    </row>
    <row r="3" spans="1:13" ht="40.5">
      <c r="A3" s="404" t="s">
        <v>9</v>
      </c>
      <c r="B3" s="406">
        <v>3</v>
      </c>
      <c r="C3" s="406" t="s">
        <v>900</v>
      </c>
      <c r="D3" s="406" t="s">
        <v>901</v>
      </c>
      <c r="E3" s="343" t="s">
        <v>893</v>
      </c>
      <c r="F3" s="343" t="s">
        <v>902</v>
      </c>
      <c r="G3" s="344" t="s">
        <v>645</v>
      </c>
      <c r="H3" s="346">
        <v>15</v>
      </c>
      <c r="I3" s="346">
        <v>28000</v>
      </c>
      <c r="J3" s="337">
        <v>420000</v>
      </c>
      <c r="K3" s="395">
        <f>ROUND(J7*0.78,0)</f>
        <v>378378</v>
      </c>
    </row>
    <row r="4" spans="1:13" ht="27">
      <c r="A4" s="404"/>
      <c r="B4" s="406"/>
      <c r="C4" s="406"/>
      <c r="D4" s="406"/>
      <c r="E4" s="344"/>
      <c r="F4" s="347" t="s">
        <v>896</v>
      </c>
      <c r="G4" s="345"/>
      <c r="H4" s="345"/>
      <c r="I4" s="346"/>
      <c r="J4" s="348">
        <v>420000</v>
      </c>
      <c r="K4" s="396"/>
    </row>
    <row r="5" spans="1:13" ht="40.5">
      <c r="A5" s="404"/>
      <c r="B5" s="406"/>
      <c r="C5" s="406"/>
      <c r="D5" s="406"/>
      <c r="E5" s="344"/>
      <c r="F5" s="349" t="s">
        <v>897</v>
      </c>
      <c r="G5" s="345"/>
      <c r="H5" s="345"/>
      <c r="I5" s="346"/>
      <c r="J5" s="348">
        <v>42000</v>
      </c>
      <c r="K5" s="396"/>
    </row>
    <row r="6" spans="1:13" ht="40.5">
      <c r="A6" s="404"/>
      <c r="B6" s="406"/>
      <c r="C6" s="406"/>
      <c r="D6" s="406"/>
      <c r="E6" s="344"/>
      <c r="F6" s="349" t="s">
        <v>898</v>
      </c>
      <c r="G6" s="345"/>
      <c r="H6" s="345"/>
      <c r="I6" s="346"/>
      <c r="J6" s="348">
        <v>23100</v>
      </c>
      <c r="K6" s="396"/>
    </row>
    <row r="7" spans="1:13">
      <c r="A7" s="404"/>
      <c r="B7" s="406"/>
      <c r="C7" s="406"/>
      <c r="D7" s="406"/>
      <c r="E7" s="344"/>
      <c r="F7" s="347" t="s">
        <v>25</v>
      </c>
      <c r="G7" s="346"/>
      <c r="H7" s="346"/>
      <c r="I7" s="346"/>
      <c r="J7" s="350">
        <v>485100</v>
      </c>
      <c r="K7" s="397"/>
    </row>
    <row r="8" spans="1:13" ht="27">
      <c r="A8" s="404" t="s">
        <v>9</v>
      </c>
      <c r="B8" s="406">
        <v>4</v>
      </c>
      <c r="C8" s="406" t="s">
        <v>903</v>
      </c>
      <c r="D8" s="406" t="s">
        <v>904</v>
      </c>
      <c r="E8" s="406" t="s">
        <v>893</v>
      </c>
      <c r="F8" s="341" t="s">
        <v>905</v>
      </c>
      <c r="G8" s="351" t="s">
        <v>645</v>
      </c>
      <c r="H8" s="352">
        <v>4</v>
      </c>
      <c r="I8" s="353">
        <v>50000</v>
      </c>
      <c r="J8" s="343">
        <v>200000</v>
      </c>
      <c r="K8" s="395">
        <f>ROUND(J13*0.78,0)</f>
        <v>288288</v>
      </c>
    </row>
    <row r="9" spans="1:13" ht="27">
      <c r="A9" s="405"/>
      <c r="B9" s="406"/>
      <c r="C9" s="406"/>
      <c r="D9" s="406"/>
      <c r="E9" s="406"/>
      <c r="F9" s="341" t="s">
        <v>906</v>
      </c>
      <c r="G9" s="351" t="s">
        <v>645</v>
      </c>
      <c r="H9" s="352">
        <v>6</v>
      </c>
      <c r="I9" s="353">
        <v>20000</v>
      </c>
      <c r="J9" s="343">
        <v>120000</v>
      </c>
      <c r="K9" s="396"/>
    </row>
    <row r="10" spans="1:13" ht="27">
      <c r="A10" s="405"/>
      <c r="B10" s="406"/>
      <c r="C10" s="406"/>
      <c r="D10" s="406"/>
      <c r="E10" s="344"/>
      <c r="F10" s="347" t="s">
        <v>896</v>
      </c>
      <c r="G10" s="354"/>
      <c r="H10" s="345"/>
      <c r="I10" s="346"/>
      <c r="J10" s="348">
        <v>320000</v>
      </c>
      <c r="K10" s="396"/>
    </row>
    <row r="11" spans="1:13" ht="40.5">
      <c r="A11" s="405"/>
      <c r="B11" s="406"/>
      <c r="C11" s="406"/>
      <c r="D11" s="406"/>
      <c r="E11" s="344"/>
      <c r="F11" s="349" t="s">
        <v>907</v>
      </c>
      <c r="G11" s="354"/>
      <c r="H11" s="345"/>
      <c r="I11" s="346"/>
      <c r="J11" s="348">
        <v>32000</v>
      </c>
      <c r="K11" s="396"/>
    </row>
    <row r="12" spans="1:13" ht="40.5">
      <c r="A12" s="405"/>
      <c r="B12" s="406"/>
      <c r="C12" s="406"/>
      <c r="D12" s="406"/>
      <c r="E12" s="344"/>
      <c r="F12" s="349" t="s">
        <v>898</v>
      </c>
      <c r="G12" s="354"/>
      <c r="H12" s="345"/>
      <c r="I12" s="346"/>
      <c r="J12" s="348">
        <v>17600</v>
      </c>
      <c r="K12" s="396"/>
    </row>
    <row r="13" spans="1:13">
      <c r="A13" s="405"/>
      <c r="B13" s="406"/>
      <c r="C13" s="406"/>
      <c r="D13" s="406"/>
      <c r="E13" s="344"/>
      <c r="F13" s="347" t="s">
        <v>25</v>
      </c>
      <c r="G13" s="355"/>
      <c r="H13" s="346"/>
      <c r="I13" s="346"/>
      <c r="J13" s="350">
        <v>369600</v>
      </c>
      <c r="K13" s="397"/>
    </row>
    <row r="14" spans="1:13" ht="40.5">
      <c r="A14" s="398" t="s">
        <v>9</v>
      </c>
      <c r="B14" s="401">
        <v>5</v>
      </c>
      <c r="C14" s="401" t="s">
        <v>633</v>
      </c>
      <c r="D14" s="402" t="s">
        <v>908</v>
      </c>
      <c r="E14" s="356" t="s">
        <v>899</v>
      </c>
      <c r="F14" s="339" t="s">
        <v>909</v>
      </c>
      <c r="G14" s="357" t="s">
        <v>895</v>
      </c>
      <c r="H14" s="357">
        <v>1</v>
      </c>
      <c r="I14" s="357">
        <v>150000</v>
      </c>
      <c r="J14" s="358">
        <v>150000</v>
      </c>
      <c r="K14" s="395">
        <f>ROUND(J26*0.78,0)</f>
        <v>1044936</v>
      </c>
    </row>
    <row r="15" spans="1:13" ht="27">
      <c r="A15" s="399"/>
      <c r="B15" s="401"/>
      <c r="C15" s="401"/>
      <c r="D15" s="402"/>
      <c r="E15" s="403" t="s">
        <v>893</v>
      </c>
      <c r="F15" s="339" t="s">
        <v>910</v>
      </c>
      <c r="G15" s="344" t="s">
        <v>894</v>
      </c>
      <c r="H15" s="357">
        <v>195</v>
      </c>
      <c r="I15" s="357">
        <v>120</v>
      </c>
      <c r="J15" s="358">
        <v>23400</v>
      </c>
      <c r="K15" s="396"/>
    </row>
    <row r="16" spans="1:13" ht="40.5">
      <c r="A16" s="399"/>
      <c r="B16" s="401"/>
      <c r="C16" s="401"/>
      <c r="D16" s="402"/>
      <c r="E16" s="403"/>
      <c r="F16" s="339" t="s">
        <v>911</v>
      </c>
      <c r="G16" s="344" t="s">
        <v>894</v>
      </c>
      <c r="H16" s="357">
        <v>280</v>
      </c>
      <c r="I16" s="357">
        <v>400</v>
      </c>
      <c r="J16" s="358">
        <v>112000</v>
      </c>
      <c r="K16" s="396"/>
    </row>
    <row r="17" spans="1:11" ht="40.5">
      <c r="A17" s="399"/>
      <c r="B17" s="401"/>
      <c r="C17" s="401"/>
      <c r="D17" s="402"/>
      <c r="E17" s="403"/>
      <c r="F17" s="339" t="s">
        <v>912</v>
      </c>
      <c r="G17" s="357" t="s">
        <v>645</v>
      </c>
      <c r="H17" s="357">
        <v>10</v>
      </c>
      <c r="I17" s="357">
        <v>40000</v>
      </c>
      <c r="J17" s="358">
        <v>400000</v>
      </c>
      <c r="K17" s="396"/>
    </row>
    <row r="18" spans="1:11" ht="54">
      <c r="A18" s="399"/>
      <c r="B18" s="401"/>
      <c r="C18" s="401"/>
      <c r="D18" s="402"/>
      <c r="E18" s="403"/>
      <c r="F18" s="339" t="s">
        <v>913</v>
      </c>
      <c r="G18" s="357" t="s">
        <v>680</v>
      </c>
      <c r="H18" s="357">
        <v>4</v>
      </c>
      <c r="I18" s="357">
        <v>5000</v>
      </c>
      <c r="J18" s="358">
        <v>20000</v>
      </c>
      <c r="K18" s="396"/>
    </row>
    <row r="19" spans="1:11" ht="27">
      <c r="A19" s="399"/>
      <c r="B19" s="401"/>
      <c r="C19" s="401"/>
      <c r="D19" s="402"/>
      <c r="E19" s="403"/>
      <c r="F19" s="339" t="s">
        <v>760</v>
      </c>
      <c r="G19" s="344" t="s">
        <v>894</v>
      </c>
      <c r="H19" s="357">
        <v>154</v>
      </c>
      <c r="I19" s="357">
        <v>400</v>
      </c>
      <c r="J19" s="358">
        <v>61600</v>
      </c>
      <c r="K19" s="396"/>
    </row>
    <row r="20" spans="1:11" ht="27">
      <c r="A20" s="399"/>
      <c r="B20" s="401"/>
      <c r="C20" s="401"/>
      <c r="D20" s="402"/>
      <c r="E20" s="403"/>
      <c r="F20" s="339" t="s">
        <v>914</v>
      </c>
      <c r="G20" s="344" t="s">
        <v>894</v>
      </c>
      <c r="H20" s="357">
        <v>125</v>
      </c>
      <c r="I20" s="357">
        <v>800</v>
      </c>
      <c r="J20" s="358">
        <v>100000</v>
      </c>
      <c r="K20" s="396"/>
    </row>
    <row r="21" spans="1:11" ht="40.5">
      <c r="A21" s="399"/>
      <c r="B21" s="401"/>
      <c r="C21" s="401"/>
      <c r="D21" s="402"/>
      <c r="E21" s="403"/>
      <c r="F21" s="339" t="s">
        <v>915</v>
      </c>
      <c r="G21" s="344" t="s">
        <v>894</v>
      </c>
      <c r="H21" s="357">
        <v>646</v>
      </c>
      <c r="I21" s="357">
        <v>280</v>
      </c>
      <c r="J21" s="358">
        <v>180880</v>
      </c>
      <c r="K21" s="396"/>
    </row>
    <row r="22" spans="1:11" ht="54">
      <c r="A22" s="399"/>
      <c r="B22" s="401"/>
      <c r="C22" s="401"/>
      <c r="D22" s="402"/>
      <c r="E22" s="403"/>
      <c r="F22" s="339" t="s">
        <v>916</v>
      </c>
      <c r="G22" s="344" t="s">
        <v>894</v>
      </c>
      <c r="H22" s="357">
        <v>400</v>
      </c>
      <c r="I22" s="356">
        <v>280</v>
      </c>
      <c r="J22" s="358">
        <v>112000</v>
      </c>
      <c r="K22" s="396"/>
    </row>
    <row r="23" spans="1:11" ht="27">
      <c r="A23" s="399"/>
      <c r="B23" s="401"/>
      <c r="C23" s="401"/>
      <c r="D23" s="402"/>
      <c r="E23" s="359"/>
      <c r="F23" s="347" t="s">
        <v>896</v>
      </c>
      <c r="G23" s="347"/>
      <c r="H23" s="347"/>
      <c r="I23" s="356"/>
      <c r="J23" s="348">
        <v>1159880</v>
      </c>
      <c r="K23" s="396"/>
    </row>
    <row r="24" spans="1:11" ht="40.5">
      <c r="A24" s="399"/>
      <c r="B24" s="401"/>
      <c r="C24" s="401"/>
      <c r="D24" s="402"/>
      <c r="E24" s="359"/>
      <c r="F24" s="349" t="s">
        <v>897</v>
      </c>
      <c r="G24" s="349"/>
      <c r="H24" s="349"/>
      <c r="I24" s="356"/>
      <c r="J24" s="348">
        <v>115988</v>
      </c>
      <c r="K24" s="396"/>
    </row>
    <row r="25" spans="1:11" ht="40.5">
      <c r="A25" s="399"/>
      <c r="B25" s="401"/>
      <c r="C25" s="401"/>
      <c r="D25" s="402"/>
      <c r="E25" s="359"/>
      <c r="F25" s="349" t="s">
        <v>898</v>
      </c>
      <c r="G25" s="349"/>
      <c r="H25" s="349"/>
      <c r="I25" s="356"/>
      <c r="J25" s="348">
        <v>63793.4</v>
      </c>
      <c r="K25" s="396"/>
    </row>
    <row r="26" spans="1:11">
      <c r="A26" s="400"/>
      <c r="B26" s="401"/>
      <c r="C26" s="401"/>
      <c r="D26" s="402"/>
      <c r="E26" s="359"/>
      <c r="F26" s="347" t="s">
        <v>25</v>
      </c>
      <c r="G26" s="347"/>
      <c r="H26" s="347"/>
      <c r="I26" s="356"/>
      <c r="J26" s="350">
        <v>1339661.3999999999</v>
      </c>
      <c r="K26" s="397"/>
    </row>
    <row r="27" spans="1:11">
      <c r="A27" s="316"/>
      <c r="B27" s="335"/>
      <c r="C27" s="335"/>
      <c r="D27" s="335"/>
      <c r="E27" s="335"/>
      <c r="F27" s="336" t="s">
        <v>917</v>
      </c>
      <c r="G27" s="335"/>
      <c r="H27" s="335"/>
      <c r="I27" s="335"/>
      <c r="J27" s="317">
        <f>SUM(J7+J13+J26)</f>
        <v>2194361.4</v>
      </c>
      <c r="K27" s="318">
        <f>SUM(K3:K26)</f>
        <v>1711602</v>
      </c>
    </row>
  </sheetData>
  <mergeCells count="18">
    <mergeCell ref="A1:K1"/>
    <mergeCell ref="A3:A7"/>
    <mergeCell ref="B3:B7"/>
    <mergeCell ref="C3:C7"/>
    <mergeCell ref="D3:D7"/>
    <mergeCell ref="K3:K7"/>
    <mergeCell ref="K8:K13"/>
    <mergeCell ref="A14:A26"/>
    <mergeCell ref="B14:B26"/>
    <mergeCell ref="C14:C26"/>
    <mergeCell ref="D14:D26"/>
    <mergeCell ref="K14:K26"/>
    <mergeCell ref="E15:E22"/>
    <mergeCell ref="A8:A13"/>
    <mergeCell ref="B8:B13"/>
    <mergeCell ref="C8:C13"/>
    <mergeCell ref="D8:D13"/>
    <mergeCell ref="E8:E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362" t="s">
        <v>135</v>
      </c>
      <c r="B1" s="362"/>
      <c r="C1" s="362"/>
    </row>
    <row r="2" spans="1:3" ht="24.95" customHeight="1">
      <c r="A2" s="22" t="s">
        <v>4</v>
      </c>
      <c r="B2" s="22" t="s">
        <v>136</v>
      </c>
      <c r="C2" s="22" t="s">
        <v>137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363" t="s">
        <v>138</v>
      </c>
      <c r="B1" s="363"/>
      <c r="C1" s="363"/>
    </row>
    <row r="2" spans="1:3" ht="24.95" customHeight="1">
      <c r="A2" s="23" t="s">
        <v>13</v>
      </c>
      <c r="B2" s="23" t="s">
        <v>139</v>
      </c>
      <c r="C2" s="24" t="s">
        <v>140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364" t="s">
        <v>144</v>
      </c>
      <c r="B1" s="365"/>
      <c r="C1" s="365"/>
      <c r="D1" s="365"/>
      <c r="E1" s="365"/>
      <c r="F1" s="365"/>
      <c r="G1" s="365"/>
    </row>
    <row r="2" spans="1:7" ht="14.25" thickBot="1">
      <c r="A2" s="16" t="s">
        <v>141</v>
      </c>
      <c r="B2" s="16" t="s">
        <v>0</v>
      </c>
      <c r="C2" s="16" t="s">
        <v>145</v>
      </c>
      <c r="D2" s="21" t="s">
        <v>25</v>
      </c>
      <c r="E2" s="16" t="s">
        <v>142</v>
      </c>
      <c r="F2" s="16" t="s">
        <v>143</v>
      </c>
      <c r="G2" s="16" t="s">
        <v>146</v>
      </c>
    </row>
    <row r="3" spans="1:7" s="20" customFormat="1" ht="12.75" customHeight="1" thickBot="1">
      <c r="A3" s="18" t="s">
        <v>130</v>
      </c>
      <c r="B3" s="18" t="s">
        <v>147</v>
      </c>
      <c r="C3" s="25" t="s">
        <v>148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130</v>
      </c>
      <c r="B4" s="18" t="s">
        <v>149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130</v>
      </c>
      <c r="B5" s="18" t="s">
        <v>149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130</v>
      </c>
      <c r="B6" s="18" t="s">
        <v>149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130</v>
      </c>
      <c r="B7" s="18" t="s">
        <v>150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151</v>
      </c>
      <c r="B9" s="18" t="s">
        <v>152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151</v>
      </c>
      <c r="B10" s="18" t="s">
        <v>153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151</v>
      </c>
      <c r="B11" s="18" t="s">
        <v>153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151</v>
      </c>
      <c r="B12" s="18" t="s">
        <v>149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151</v>
      </c>
      <c r="B13" s="18" t="s">
        <v>149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151</v>
      </c>
      <c r="B14" s="18" t="s">
        <v>149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151</v>
      </c>
      <c r="B15" s="18" t="s">
        <v>150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154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131</v>
      </c>
      <c r="B17" s="18" t="s">
        <v>152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131</v>
      </c>
      <c r="B18" s="18" t="s">
        <v>152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131</v>
      </c>
      <c r="B19" s="18" t="s">
        <v>152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131</v>
      </c>
      <c r="B20" s="18" t="s">
        <v>152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131</v>
      </c>
      <c r="B21" s="18" t="s">
        <v>152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131</v>
      </c>
      <c r="B22" s="18" t="s">
        <v>153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131</v>
      </c>
      <c r="B23" s="18" t="s">
        <v>153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131</v>
      </c>
      <c r="B24" s="18" t="s">
        <v>153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131</v>
      </c>
      <c r="B25" s="18" t="s">
        <v>153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131</v>
      </c>
      <c r="B26" s="18" t="s">
        <v>153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131</v>
      </c>
      <c r="B27" s="18" t="s">
        <v>149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131</v>
      </c>
      <c r="B28" s="18" t="s">
        <v>149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131</v>
      </c>
      <c r="B29" s="18" t="s">
        <v>149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131</v>
      </c>
      <c r="B30" s="18" t="s">
        <v>149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131</v>
      </c>
      <c r="B31" s="18" t="s">
        <v>149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131</v>
      </c>
      <c r="B32" s="18" t="s">
        <v>149</v>
      </c>
      <c r="C32" s="18" t="s">
        <v>155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131</v>
      </c>
      <c r="B33" s="18" t="s">
        <v>150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156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132</v>
      </c>
      <c r="B35" s="18" t="s">
        <v>152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132</v>
      </c>
      <c r="B36" s="18" t="s">
        <v>152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132</v>
      </c>
      <c r="B37" s="18" t="s">
        <v>152</v>
      </c>
      <c r="C37" s="18" t="s">
        <v>157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132</v>
      </c>
      <c r="B38" s="18" t="s">
        <v>153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132</v>
      </c>
      <c r="B39" s="18" t="s">
        <v>153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132</v>
      </c>
      <c r="B40" s="18" t="s">
        <v>153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132</v>
      </c>
      <c r="B41" s="18" t="s">
        <v>153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132</v>
      </c>
      <c r="B42" s="18" t="s">
        <v>153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132</v>
      </c>
      <c r="B43" s="18" t="s">
        <v>147</v>
      </c>
      <c r="C43" s="18" t="s">
        <v>158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132</v>
      </c>
      <c r="B44" s="18" t="s">
        <v>149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132</v>
      </c>
      <c r="B45" s="18" t="s">
        <v>149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132</v>
      </c>
      <c r="B46" s="18" t="s">
        <v>149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132</v>
      </c>
      <c r="B47" s="18" t="s">
        <v>149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132</v>
      </c>
      <c r="B48" s="18" t="s">
        <v>149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132</v>
      </c>
      <c r="B49" s="18" t="s">
        <v>149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132</v>
      </c>
      <c r="B50" s="18" t="s">
        <v>149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132</v>
      </c>
      <c r="B51" s="18" t="s">
        <v>150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159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134</v>
      </c>
      <c r="B53" s="18" t="s">
        <v>152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134</v>
      </c>
      <c r="B54" s="18" t="s">
        <v>152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134</v>
      </c>
      <c r="B55" s="18" t="s">
        <v>152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134</v>
      </c>
      <c r="B56" s="18" t="s">
        <v>152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134</v>
      </c>
      <c r="B57" s="18" t="s">
        <v>153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134</v>
      </c>
      <c r="B58" s="18" t="s">
        <v>153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134</v>
      </c>
      <c r="B59" s="18" t="s">
        <v>153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134</v>
      </c>
      <c r="B60" s="18" t="s">
        <v>147</v>
      </c>
      <c r="C60" s="18" t="s">
        <v>160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134</v>
      </c>
      <c r="B61" s="18" t="s">
        <v>153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134</v>
      </c>
      <c r="B62" s="18" t="s">
        <v>149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134</v>
      </c>
      <c r="B63" s="18" t="s">
        <v>149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134</v>
      </c>
      <c r="B64" s="18" t="s">
        <v>149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134</v>
      </c>
      <c r="B65" s="18" t="s">
        <v>149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134</v>
      </c>
      <c r="B66" s="18" t="s">
        <v>149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134</v>
      </c>
      <c r="B67" s="18" t="s">
        <v>149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134</v>
      </c>
      <c r="B68" s="18" t="s">
        <v>149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134</v>
      </c>
      <c r="B69" s="18" t="s">
        <v>149</v>
      </c>
      <c r="C69" s="18" t="s">
        <v>161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134</v>
      </c>
      <c r="B70" s="18" t="s">
        <v>150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162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133</v>
      </c>
      <c r="B72" s="18" t="s">
        <v>152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133</v>
      </c>
      <c r="B73" s="18" t="s">
        <v>147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133</v>
      </c>
      <c r="B74" s="18" t="s">
        <v>153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133</v>
      </c>
      <c r="B75" s="18" t="s">
        <v>153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133</v>
      </c>
      <c r="B76" s="18" t="s">
        <v>149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133</v>
      </c>
      <c r="B77" s="18" t="s">
        <v>149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133</v>
      </c>
      <c r="B78" s="18" t="s">
        <v>149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133</v>
      </c>
      <c r="B79" s="18" t="s">
        <v>149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133</v>
      </c>
      <c r="B80" s="18" t="s">
        <v>149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133</v>
      </c>
      <c r="B81" s="18" t="s">
        <v>149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133</v>
      </c>
      <c r="B82" s="18" t="s">
        <v>149</v>
      </c>
      <c r="C82" s="18" t="s">
        <v>163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133</v>
      </c>
      <c r="B83" s="18" t="s">
        <v>150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164</v>
      </c>
      <c r="B85" s="18" t="s">
        <v>147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164</v>
      </c>
      <c r="B86" s="18" t="s">
        <v>147</v>
      </c>
      <c r="C86" s="18" t="s">
        <v>165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164</v>
      </c>
      <c r="B87" s="18" t="s">
        <v>147</v>
      </c>
      <c r="C87" s="18" t="s">
        <v>166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164</v>
      </c>
      <c r="B88" s="18" t="s">
        <v>149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164</v>
      </c>
      <c r="B89" s="18" t="s">
        <v>149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164</v>
      </c>
      <c r="B90" s="18" t="s">
        <v>149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164</v>
      </c>
      <c r="B91" s="18" t="s">
        <v>149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164</v>
      </c>
      <c r="B92" s="18" t="s">
        <v>150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167</v>
      </c>
      <c r="B94" s="18" t="s">
        <v>152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167</v>
      </c>
      <c r="B95" s="18" t="s">
        <v>152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167</v>
      </c>
      <c r="B96" s="18" t="s">
        <v>152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167</v>
      </c>
      <c r="B97" s="18" t="s">
        <v>147</v>
      </c>
      <c r="C97" s="18" t="s">
        <v>168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167</v>
      </c>
      <c r="B98" s="18" t="s">
        <v>153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167</v>
      </c>
      <c r="B99" s="18" t="s">
        <v>153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167</v>
      </c>
      <c r="B100" s="18" t="s">
        <v>153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167</v>
      </c>
      <c r="B101" s="18" t="s">
        <v>153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167</v>
      </c>
      <c r="B102" s="18" t="s">
        <v>149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167</v>
      </c>
      <c r="B103" s="18" t="s">
        <v>149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167</v>
      </c>
      <c r="B104" s="18" t="s">
        <v>149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167</v>
      </c>
      <c r="B105" s="18" t="s">
        <v>149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167</v>
      </c>
      <c r="B106" s="18" t="s">
        <v>149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167</v>
      </c>
      <c r="B107" s="18" t="s">
        <v>150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169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152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152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147</v>
      </c>
      <c r="C111" s="18" t="s">
        <v>170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153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153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149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149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149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149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150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368" t="s">
        <v>495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C1" s="369"/>
      <c r="AD1" s="369"/>
    </row>
    <row r="2" spans="1:30" s="65" customFormat="1" ht="39.950000000000003" customHeight="1">
      <c r="A2" s="366" t="s">
        <v>496</v>
      </c>
      <c r="B2" s="367"/>
      <c r="C2" s="67" t="s">
        <v>497</v>
      </c>
      <c r="D2" s="68" t="s">
        <v>498</v>
      </c>
      <c r="E2" s="68" t="s">
        <v>499</v>
      </c>
      <c r="F2" s="69" t="s">
        <v>482</v>
      </c>
      <c r="G2" s="70" t="s">
        <v>483</v>
      </c>
      <c r="H2" s="71" t="s">
        <v>484</v>
      </c>
      <c r="I2" s="71" t="s">
        <v>500</v>
      </c>
      <c r="J2" s="71" t="s">
        <v>485</v>
      </c>
      <c r="K2" s="71" t="s">
        <v>501</v>
      </c>
      <c r="L2" s="72" t="s">
        <v>502</v>
      </c>
      <c r="M2" s="73" t="s">
        <v>503</v>
      </c>
      <c r="N2" s="68" t="s">
        <v>504</v>
      </c>
      <c r="O2" s="68" t="s">
        <v>505</v>
      </c>
      <c r="P2" s="74" t="s">
        <v>506</v>
      </c>
      <c r="Q2" s="68" t="s">
        <v>507</v>
      </c>
      <c r="R2" s="68" t="s">
        <v>499</v>
      </c>
      <c r="S2" s="69" t="s">
        <v>482</v>
      </c>
      <c r="T2" s="70" t="s">
        <v>483</v>
      </c>
      <c r="U2" s="71" t="s">
        <v>484</v>
      </c>
      <c r="V2" s="71" t="s">
        <v>508</v>
      </c>
      <c r="W2" s="71" t="s">
        <v>485</v>
      </c>
      <c r="X2" s="71" t="s">
        <v>501</v>
      </c>
      <c r="Y2" s="71" t="s">
        <v>509</v>
      </c>
      <c r="Z2" s="71" t="s">
        <v>510</v>
      </c>
      <c r="AA2" s="71" t="s">
        <v>511</v>
      </c>
      <c r="AB2" s="71" t="s">
        <v>485</v>
      </c>
      <c r="AC2" s="75" t="s">
        <v>512</v>
      </c>
      <c r="AD2" s="75" t="s">
        <v>513</v>
      </c>
    </row>
    <row r="3" spans="1:30" ht="26.1" customHeight="1">
      <c r="A3" s="374" t="s">
        <v>514</v>
      </c>
      <c r="B3" s="374"/>
      <c r="C3" s="84" t="s">
        <v>515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371" t="s">
        <v>516</v>
      </c>
      <c r="B4" s="372"/>
      <c r="C4" s="372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373" t="s">
        <v>518</v>
      </c>
      <c r="B5" s="374"/>
      <c r="C5" s="84" t="s">
        <v>515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371" t="s">
        <v>517</v>
      </c>
      <c r="B6" s="372"/>
      <c r="C6" s="372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370"/>
      <c r="B7" s="370"/>
      <c r="C7" s="370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360" t="s">
        <v>436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0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177</v>
      </c>
      <c r="F2" s="32" t="s">
        <v>437</v>
      </c>
      <c r="G2" s="32" t="s">
        <v>27</v>
      </c>
      <c r="H2" s="32" t="s">
        <v>438</v>
      </c>
      <c r="I2" s="32" t="s">
        <v>428</v>
      </c>
      <c r="J2" s="32" t="s">
        <v>25</v>
      </c>
    </row>
    <row r="3" spans="1:10">
      <c r="A3" s="33" t="s">
        <v>182</v>
      </c>
      <c r="B3" s="34" t="s">
        <v>183</v>
      </c>
      <c r="C3" s="34"/>
      <c r="D3" s="35" t="s">
        <v>184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185</v>
      </c>
      <c r="B4" s="34" t="s">
        <v>128</v>
      </c>
      <c r="C4" s="34"/>
      <c r="D4" s="35" t="s">
        <v>184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186</v>
      </c>
      <c r="B5" s="34" t="s">
        <v>187</v>
      </c>
      <c r="C5" s="34"/>
      <c r="D5" s="35" t="s">
        <v>184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188</v>
      </c>
      <c r="B6" s="34" t="s">
        <v>189</v>
      </c>
      <c r="C6" s="34" t="s">
        <v>190</v>
      </c>
      <c r="D6" s="35" t="s">
        <v>191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192</v>
      </c>
      <c r="B7" s="34" t="s">
        <v>193</v>
      </c>
      <c r="C7" s="34" t="s">
        <v>190</v>
      </c>
      <c r="D7" s="35" t="s">
        <v>191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194</v>
      </c>
      <c r="B8" s="34" t="s">
        <v>195</v>
      </c>
      <c r="C8" s="34"/>
      <c r="D8" s="35" t="s">
        <v>184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196</v>
      </c>
      <c r="B9" s="34" t="s">
        <v>197</v>
      </c>
      <c r="C9" s="34" t="s">
        <v>190</v>
      </c>
      <c r="D9" s="35" t="s">
        <v>191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198</v>
      </c>
      <c r="B10" s="34" t="s">
        <v>199</v>
      </c>
      <c r="C10" s="34"/>
      <c r="D10" s="35" t="s">
        <v>184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204</v>
      </c>
      <c r="B13" s="34" t="s">
        <v>205</v>
      </c>
      <c r="C13" s="34"/>
      <c r="D13" s="35" t="s">
        <v>206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207</v>
      </c>
      <c r="B14" s="38" t="s">
        <v>439</v>
      </c>
      <c r="C14" s="38" t="s">
        <v>190</v>
      </c>
      <c r="D14" s="39" t="s">
        <v>209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210</v>
      </c>
      <c r="B15" s="38" t="s">
        <v>440</v>
      </c>
      <c r="C15" s="38" t="s">
        <v>190</v>
      </c>
      <c r="D15" s="39" t="s">
        <v>209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212</v>
      </c>
      <c r="B16" s="38" t="s">
        <v>441</v>
      </c>
      <c r="C16" s="38" t="s">
        <v>190</v>
      </c>
      <c r="D16" s="39" t="s">
        <v>209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214</v>
      </c>
      <c r="B17" s="34" t="s">
        <v>215</v>
      </c>
      <c r="C17" s="34"/>
      <c r="D17" s="35" t="s">
        <v>184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219</v>
      </c>
      <c r="B19" s="41" t="s">
        <v>220</v>
      </c>
      <c r="C19" s="41" t="s">
        <v>190</v>
      </c>
      <c r="D19" s="42" t="s">
        <v>221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222</v>
      </c>
      <c r="B20" s="34" t="s">
        <v>223</v>
      </c>
      <c r="C20" s="34"/>
      <c r="D20" s="42" t="s">
        <v>184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224</v>
      </c>
      <c r="B21" s="34" t="s">
        <v>442</v>
      </c>
      <c r="C21" s="34" t="s">
        <v>226</v>
      </c>
      <c r="D21" s="42" t="s">
        <v>184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227</v>
      </c>
      <c r="B22" s="34" t="s">
        <v>228</v>
      </c>
      <c r="C22" s="34"/>
      <c r="D22" s="42" t="s">
        <v>209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234</v>
      </c>
      <c r="B25" s="34" t="s">
        <v>235</v>
      </c>
      <c r="C25" s="34"/>
      <c r="D25" s="35" t="s">
        <v>184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236</v>
      </c>
      <c r="B26" s="38" t="s">
        <v>443</v>
      </c>
      <c r="C26" s="38" t="s">
        <v>238</v>
      </c>
      <c r="D26" s="39" t="s">
        <v>209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239</v>
      </c>
      <c r="B27" s="34" t="s">
        <v>240</v>
      </c>
      <c r="C27" s="34"/>
      <c r="D27" s="35" t="s">
        <v>184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281</v>
      </c>
      <c r="B45" s="34" t="s">
        <v>282</v>
      </c>
      <c r="C45" s="34"/>
      <c r="D45" s="35" t="s">
        <v>184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285</v>
      </c>
      <c r="B47" s="34" t="s">
        <v>286</v>
      </c>
      <c r="C47" s="34"/>
      <c r="D47" s="35" t="s">
        <v>184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300</v>
      </c>
      <c r="B53" s="34" t="s">
        <v>301</v>
      </c>
      <c r="C53" s="34"/>
      <c r="D53" s="35" t="s">
        <v>302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303</v>
      </c>
      <c r="B54" s="34" t="s">
        <v>304</v>
      </c>
      <c r="C54" s="34" t="s">
        <v>190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305</v>
      </c>
      <c r="B55" s="34" t="s">
        <v>306</v>
      </c>
      <c r="C55" s="34" t="s">
        <v>190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307</v>
      </c>
      <c r="B56" s="34" t="s">
        <v>308</v>
      </c>
      <c r="C56" s="34" t="s">
        <v>190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309</v>
      </c>
      <c r="B57" s="34" t="s">
        <v>310</v>
      </c>
      <c r="C57" s="34" t="s">
        <v>190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311</v>
      </c>
      <c r="B58" s="34" t="s">
        <v>312</v>
      </c>
      <c r="C58" s="34" t="s">
        <v>190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313</v>
      </c>
      <c r="B59" s="34" t="s">
        <v>314</v>
      </c>
      <c r="C59" s="34" t="s">
        <v>190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315</v>
      </c>
      <c r="B60" s="34" t="s">
        <v>316</v>
      </c>
      <c r="C60" s="34" t="s">
        <v>190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317</v>
      </c>
      <c r="B61" s="34" t="s">
        <v>318</v>
      </c>
      <c r="C61" s="34" t="s">
        <v>190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321</v>
      </c>
      <c r="B63" s="34" t="s">
        <v>444</v>
      </c>
      <c r="C63" s="34" t="s">
        <v>190</v>
      </c>
      <c r="D63" s="47" t="s">
        <v>445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325</v>
      </c>
      <c r="B64" s="34" t="s">
        <v>326</v>
      </c>
      <c r="C64" s="34" t="s">
        <v>190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327</v>
      </c>
      <c r="B65" s="34" t="s">
        <v>328</v>
      </c>
      <c r="C65" s="34" t="s">
        <v>190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329</v>
      </c>
      <c r="B66" s="34" t="s">
        <v>330</v>
      </c>
      <c r="C66" s="34" t="s">
        <v>190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331</v>
      </c>
      <c r="B67" s="34" t="s">
        <v>332</v>
      </c>
      <c r="C67" s="34" t="s">
        <v>190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333</v>
      </c>
      <c r="B68" s="34" t="s">
        <v>334</v>
      </c>
      <c r="C68" s="34" t="s">
        <v>190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335</v>
      </c>
      <c r="B69" s="34" t="s">
        <v>336</v>
      </c>
      <c r="C69" s="34" t="s">
        <v>190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337</v>
      </c>
      <c r="B70" s="34" t="s">
        <v>338</v>
      </c>
      <c r="C70" s="34" t="s">
        <v>190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339</v>
      </c>
      <c r="B71" s="34" t="s">
        <v>340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344</v>
      </c>
      <c r="B73" s="34" t="s">
        <v>345</v>
      </c>
      <c r="C73" s="34"/>
      <c r="D73" s="35" t="s">
        <v>184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349</v>
      </c>
      <c r="B75" s="34" t="s">
        <v>350</v>
      </c>
      <c r="C75" s="34"/>
      <c r="D75" s="35" t="s">
        <v>184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358</v>
      </c>
      <c r="B79" s="34" t="s">
        <v>359</v>
      </c>
      <c r="C79" s="34"/>
      <c r="D79" s="35" t="s">
        <v>184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363</v>
      </c>
      <c r="B81" s="34" t="s">
        <v>364</v>
      </c>
      <c r="C81" s="34"/>
      <c r="D81" s="35" t="s">
        <v>184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367</v>
      </c>
      <c r="B83" s="34" t="s">
        <v>368</v>
      </c>
      <c r="C83" s="34"/>
      <c r="D83" s="35" t="s">
        <v>184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372</v>
      </c>
      <c r="B85" s="34" t="s">
        <v>373</v>
      </c>
      <c r="C85" s="34"/>
      <c r="D85" s="35" t="s">
        <v>184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381</v>
      </c>
      <c r="B89" s="34" t="s">
        <v>382</v>
      </c>
      <c r="C89" s="34"/>
      <c r="D89" s="35" t="s">
        <v>184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391</v>
      </c>
      <c r="B93" s="34" t="s">
        <v>392</v>
      </c>
      <c r="C93" s="34"/>
      <c r="D93" s="35" t="s">
        <v>184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393</v>
      </c>
      <c r="B94" s="50" t="s">
        <v>394</v>
      </c>
      <c r="C94" s="34" t="s">
        <v>190</v>
      </c>
      <c r="D94" s="51" t="s">
        <v>533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398</v>
      </c>
      <c r="B96" s="34" t="s">
        <v>399</v>
      </c>
      <c r="C96" s="34"/>
      <c r="D96" s="35" t="s">
        <v>446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401</v>
      </c>
      <c r="B97" s="56" t="s">
        <v>402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403</v>
      </c>
      <c r="B98" s="56" t="s">
        <v>404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405</v>
      </c>
      <c r="B99" s="56" t="s">
        <v>406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409</v>
      </c>
      <c r="B101" s="34" t="s">
        <v>410</v>
      </c>
      <c r="C101" s="34"/>
      <c r="D101" s="35" t="s">
        <v>447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412</v>
      </c>
      <c r="B102" s="56" t="s">
        <v>402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414</v>
      </c>
      <c r="B104" s="56" t="s">
        <v>406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418</v>
      </c>
      <c r="B107" s="34" t="s">
        <v>419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420</v>
      </c>
      <c r="B108" s="56" t="s">
        <v>421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422</v>
      </c>
      <c r="B109" s="56" t="s">
        <v>423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360" t="s">
        <v>178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</row>
    <row r="2" spans="1:12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430</v>
      </c>
      <c r="F2" s="32" t="s">
        <v>431</v>
      </c>
      <c r="G2" s="32" t="s">
        <v>432</v>
      </c>
      <c r="H2" s="32" t="s">
        <v>176</v>
      </c>
      <c r="I2" s="32" t="s">
        <v>433</v>
      </c>
      <c r="J2" s="32" t="s">
        <v>434</v>
      </c>
      <c r="K2" s="32" t="s">
        <v>435</v>
      </c>
      <c r="L2" s="32" t="s">
        <v>25</v>
      </c>
    </row>
    <row r="3" spans="1:12">
      <c r="A3" s="33" t="s">
        <v>182</v>
      </c>
      <c r="B3" s="34" t="s">
        <v>183</v>
      </c>
      <c r="C3" s="34"/>
      <c r="D3" s="35" t="s">
        <v>184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185</v>
      </c>
      <c r="B4" s="34" t="s">
        <v>128</v>
      </c>
      <c r="C4" s="34"/>
      <c r="D4" s="35" t="s">
        <v>184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186</v>
      </c>
      <c r="B5" s="34" t="s">
        <v>187</v>
      </c>
      <c r="C5" s="34"/>
      <c r="D5" s="35" t="s">
        <v>184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188</v>
      </c>
      <c r="B6" s="34" t="s">
        <v>189</v>
      </c>
      <c r="C6" s="34" t="s">
        <v>190</v>
      </c>
      <c r="D6" s="35" t="s">
        <v>191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192</v>
      </c>
      <c r="B7" s="34" t="s">
        <v>193</v>
      </c>
      <c r="C7" s="34" t="s">
        <v>190</v>
      </c>
      <c r="D7" s="35" t="s">
        <v>191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194</v>
      </c>
      <c r="B8" s="34" t="s">
        <v>195</v>
      </c>
      <c r="C8" s="34"/>
      <c r="D8" s="35" t="s">
        <v>184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196</v>
      </c>
      <c r="B9" s="34" t="s">
        <v>197</v>
      </c>
      <c r="C9" s="34" t="s">
        <v>190</v>
      </c>
      <c r="D9" s="35" t="s">
        <v>191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198</v>
      </c>
      <c r="B10" s="34" t="s">
        <v>199</v>
      </c>
      <c r="C10" s="34"/>
      <c r="D10" s="35" t="s">
        <v>184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204</v>
      </c>
      <c r="B13" s="34" t="s">
        <v>205</v>
      </c>
      <c r="C13" s="34"/>
      <c r="D13" s="35" t="s">
        <v>206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214</v>
      </c>
      <c r="B17" s="34" t="s">
        <v>215</v>
      </c>
      <c r="C17" s="34"/>
      <c r="D17" s="35" t="s">
        <v>184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222</v>
      </c>
      <c r="B20" s="34" t="s">
        <v>223</v>
      </c>
      <c r="C20" s="34"/>
      <c r="D20" s="42" t="s">
        <v>184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227</v>
      </c>
      <c r="B22" s="34" t="s">
        <v>228</v>
      </c>
      <c r="C22" s="34"/>
      <c r="D22" s="42" t="s">
        <v>209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234</v>
      </c>
      <c r="B25" s="34" t="s">
        <v>235</v>
      </c>
      <c r="C25" s="34"/>
      <c r="D25" s="35" t="s">
        <v>184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239</v>
      </c>
      <c r="B27" s="34" t="s">
        <v>240</v>
      </c>
      <c r="C27" s="34"/>
      <c r="D27" s="35" t="s">
        <v>184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281</v>
      </c>
      <c r="B45" s="34" t="s">
        <v>282</v>
      </c>
      <c r="C45" s="34"/>
      <c r="D45" s="35" t="s">
        <v>184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285</v>
      </c>
      <c r="B47" s="34" t="s">
        <v>286</v>
      </c>
      <c r="C47" s="34"/>
      <c r="D47" s="35" t="s">
        <v>184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300</v>
      </c>
      <c r="B53" s="34" t="s">
        <v>301</v>
      </c>
      <c r="C53" s="34"/>
      <c r="D53" s="35" t="s">
        <v>302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303</v>
      </c>
      <c r="B54" s="34" t="s">
        <v>304</v>
      </c>
      <c r="C54" s="34" t="s">
        <v>190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305</v>
      </c>
      <c r="B55" s="34" t="s">
        <v>306</v>
      </c>
      <c r="C55" s="34" t="s">
        <v>190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307</v>
      </c>
      <c r="B56" s="34" t="s">
        <v>308</v>
      </c>
      <c r="C56" s="34" t="s">
        <v>190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309</v>
      </c>
      <c r="B57" s="34" t="s">
        <v>310</v>
      </c>
      <c r="C57" s="34" t="s">
        <v>190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311</v>
      </c>
      <c r="B58" s="34" t="s">
        <v>312</v>
      </c>
      <c r="C58" s="34" t="s">
        <v>190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313</v>
      </c>
      <c r="B59" s="34" t="s">
        <v>314</v>
      </c>
      <c r="C59" s="34" t="s">
        <v>190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315</v>
      </c>
      <c r="B60" s="34" t="s">
        <v>316</v>
      </c>
      <c r="C60" s="34" t="s">
        <v>190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317</v>
      </c>
      <c r="B61" s="34" t="s">
        <v>318</v>
      </c>
      <c r="C61" s="34" t="s">
        <v>190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319</v>
      </c>
      <c r="B62" s="34" t="s">
        <v>320</v>
      </c>
      <c r="C62" s="34" t="s">
        <v>190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325</v>
      </c>
      <c r="B64" s="34" t="s">
        <v>326</v>
      </c>
      <c r="C64" s="34" t="s">
        <v>190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327</v>
      </c>
      <c r="B65" s="34" t="s">
        <v>328</v>
      </c>
      <c r="C65" s="34" t="s">
        <v>190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329</v>
      </c>
      <c r="B66" s="34" t="s">
        <v>330</v>
      </c>
      <c r="C66" s="34" t="s">
        <v>190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331</v>
      </c>
      <c r="B67" s="34" t="s">
        <v>332</v>
      </c>
      <c r="C67" s="34" t="s">
        <v>190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333</v>
      </c>
      <c r="B68" s="34" t="s">
        <v>334</v>
      </c>
      <c r="C68" s="34" t="s">
        <v>190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335</v>
      </c>
      <c r="B69" s="34" t="s">
        <v>336</v>
      </c>
      <c r="C69" s="34" t="s">
        <v>190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337</v>
      </c>
      <c r="B70" s="34" t="s">
        <v>338</v>
      </c>
      <c r="C70" s="34" t="s">
        <v>190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339</v>
      </c>
      <c r="B71" s="34" t="s">
        <v>340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344</v>
      </c>
      <c r="B73" s="34" t="s">
        <v>345</v>
      </c>
      <c r="C73" s="34"/>
      <c r="D73" s="35" t="s">
        <v>184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349</v>
      </c>
      <c r="B75" s="34" t="s">
        <v>350</v>
      </c>
      <c r="C75" s="34"/>
      <c r="D75" s="35" t="s">
        <v>184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358</v>
      </c>
      <c r="B79" s="34" t="s">
        <v>359</v>
      </c>
      <c r="C79" s="34"/>
      <c r="D79" s="35" t="s">
        <v>184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363</v>
      </c>
      <c r="B81" s="34" t="s">
        <v>364</v>
      </c>
      <c r="C81" s="34"/>
      <c r="D81" s="35" t="s">
        <v>184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372</v>
      </c>
      <c r="B85" s="34" t="s">
        <v>373</v>
      </c>
      <c r="C85" s="34"/>
      <c r="D85" s="35" t="s">
        <v>184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381</v>
      </c>
      <c r="B89" s="34" t="s">
        <v>382</v>
      </c>
      <c r="C89" s="34"/>
      <c r="D89" s="35" t="s">
        <v>184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393</v>
      </c>
      <c r="B94" s="50" t="s">
        <v>394</v>
      </c>
      <c r="C94" s="34" t="s">
        <v>190</v>
      </c>
      <c r="D94" s="51" t="s">
        <v>522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398</v>
      </c>
      <c r="B96" s="34" t="s">
        <v>399</v>
      </c>
      <c r="C96" s="34"/>
      <c r="D96" s="35" t="s">
        <v>523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401</v>
      </c>
      <c r="B97" s="56" t="s">
        <v>402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403</v>
      </c>
      <c r="B98" s="56" t="s">
        <v>404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405</v>
      </c>
      <c r="B99" s="56" t="s">
        <v>406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409</v>
      </c>
      <c r="B101" s="34" t="s">
        <v>410</v>
      </c>
      <c r="C101" s="34"/>
      <c r="D101" s="35" t="s">
        <v>524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412</v>
      </c>
      <c r="B102" s="56" t="s">
        <v>402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413</v>
      </c>
      <c r="B103" s="56" t="s">
        <v>404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418</v>
      </c>
      <c r="B107" s="34" t="s">
        <v>419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420</v>
      </c>
      <c r="B108" s="56" t="s">
        <v>421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422</v>
      </c>
      <c r="B109" s="56" t="s">
        <v>423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360" t="s">
        <v>178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32" t="s">
        <v>40</v>
      </c>
      <c r="F2" s="32" t="s">
        <v>424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425</v>
      </c>
      <c r="M2" s="32" t="s">
        <v>43</v>
      </c>
      <c r="N2" s="32" t="s">
        <v>47</v>
      </c>
      <c r="O2" s="32" t="s">
        <v>426</v>
      </c>
      <c r="P2" s="32" t="s">
        <v>50</v>
      </c>
      <c r="Q2" s="32" t="s">
        <v>51</v>
      </c>
      <c r="R2" s="32" t="s">
        <v>177</v>
      </c>
      <c r="S2" s="32" t="s">
        <v>427</v>
      </c>
      <c r="T2" s="32" t="s">
        <v>428</v>
      </c>
      <c r="U2" s="32" t="s">
        <v>429</v>
      </c>
      <c r="V2" s="32" t="s">
        <v>25</v>
      </c>
    </row>
    <row r="3" spans="1:23">
      <c r="A3" s="33" t="s">
        <v>182</v>
      </c>
      <c r="B3" s="34" t="s">
        <v>183</v>
      </c>
      <c r="C3" s="34"/>
      <c r="D3" s="35" t="s">
        <v>184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185</v>
      </c>
      <c r="B4" s="34" t="s">
        <v>128</v>
      </c>
      <c r="C4" s="34"/>
      <c r="D4" s="35" t="s">
        <v>184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186</v>
      </c>
      <c r="B5" s="34" t="s">
        <v>187</v>
      </c>
      <c r="C5" s="34"/>
      <c r="D5" s="35" t="s">
        <v>184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188</v>
      </c>
      <c r="B6" s="34" t="s">
        <v>189</v>
      </c>
      <c r="C6" s="34" t="s">
        <v>190</v>
      </c>
      <c r="D6" s="35" t="s">
        <v>191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192</v>
      </c>
      <c r="B7" s="34" t="s">
        <v>193</v>
      </c>
      <c r="C7" s="34" t="s">
        <v>190</v>
      </c>
      <c r="D7" s="35" t="s">
        <v>191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194</v>
      </c>
      <c r="B8" s="34" t="s">
        <v>195</v>
      </c>
      <c r="C8" s="34"/>
      <c r="D8" s="35" t="s">
        <v>184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196</v>
      </c>
      <c r="B9" s="34" t="s">
        <v>197</v>
      </c>
      <c r="C9" s="34" t="s">
        <v>190</v>
      </c>
      <c r="D9" s="35" t="s">
        <v>191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198</v>
      </c>
      <c r="B10" s="34" t="s">
        <v>199</v>
      </c>
      <c r="C10" s="34"/>
      <c r="D10" s="35" t="s">
        <v>184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200</v>
      </c>
      <c r="B11" s="38" t="s">
        <v>201</v>
      </c>
      <c r="C11" s="38" t="s">
        <v>190</v>
      </c>
      <c r="D11" s="39" t="s">
        <v>184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202</v>
      </c>
      <c r="B12" s="38" t="s">
        <v>203</v>
      </c>
      <c r="C12" s="38" t="s">
        <v>190</v>
      </c>
      <c r="D12" s="39" t="s">
        <v>184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204</v>
      </c>
      <c r="B13" s="34" t="s">
        <v>205</v>
      </c>
      <c r="C13" s="34"/>
      <c r="D13" s="35" t="s">
        <v>206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207</v>
      </c>
      <c r="B14" s="38" t="s">
        <v>208</v>
      </c>
      <c r="C14" s="38" t="s">
        <v>190</v>
      </c>
      <c r="D14" s="39" t="s">
        <v>209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210</v>
      </c>
      <c r="B15" s="38" t="s">
        <v>211</v>
      </c>
      <c r="C15" s="38" t="s">
        <v>190</v>
      </c>
      <c r="D15" s="39" t="s">
        <v>209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212</v>
      </c>
      <c r="B16" s="38" t="s">
        <v>213</v>
      </c>
      <c r="C16" s="38" t="s">
        <v>190</v>
      </c>
      <c r="D16" s="39" t="s">
        <v>209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214</v>
      </c>
      <c r="B17" s="34" t="s">
        <v>215</v>
      </c>
      <c r="C17" s="34"/>
      <c r="D17" s="35" t="s">
        <v>184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216</v>
      </c>
      <c r="B18" s="41" t="s">
        <v>217</v>
      </c>
      <c r="C18" s="41" t="s">
        <v>190</v>
      </c>
      <c r="D18" s="42" t="s">
        <v>218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219</v>
      </c>
      <c r="B19" s="41" t="s">
        <v>220</v>
      </c>
      <c r="C19" s="41" t="s">
        <v>190</v>
      </c>
      <c r="D19" s="42" t="s">
        <v>221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222</v>
      </c>
      <c r="B20" s="34" t="s">
        <v>223</v>
      </c>
      <c r="C20" s="34"/>
      <c r="D20" s="42" t="s">
        <v>184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224</v>
      </c>
      <c r="B21" s="34" t="s">
        <v>225</v>
      </c>
      <c r="C21" s="34" t="s">
        <v>226</v>
      </c>
      <c r="D21" s="42" t="s">
        <v>184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227</v>
      </c>
      <c r="B22" s="34" t="s">
        <v>228</v>
      </c>
      <c r="C22" s="34"/>
      <c r="D22" s="42" t="s">
        <v>209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229</v>
      </c>
      <c r="B23" s="34" t="s">
        <v>230</v>
      </c>
      <c r="C23" s="34" t="s">
        <v>231</v>
      </c>
      <c r="D23" s="42" t="s">
        <v>209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232</v>
      </c>
      <c r="B24" s="34" t="s">
        <v>233</v>
      </c>
      <c r="C24" s="34" t="s">
        <v>231</v>
      </c>
      <c r="D24" s="42" t="s">
        <v>209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234</v>
      </c>
      <c r="B25" s="34" t="s">
        <v>235</v>
      </c>
      <c r="C25" s="34"/>
      <c r="D25" s="35" t="s">
        <v>184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236</v>
      </c>
      <c r="B26" s="38" t="s">
        <v>237</v>
      </c>
      <c r="C26" s="38" t="s">
        <v>238</v>
      </c>
      <c r="D26" s="39" t="s">
        <v>209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239</v>
      </c>
      <c r="B27" s="34" t="s">
        <v>240</v>
      </c>
      <c r="C27" s="34"/>
      <c r="D27" s="35" t="s">
        <v>184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244</v>
      </c>
      <c r="B29" s="34" t="s">
        <v>245</v>
      </c>
      <c r="C29" s="41" t="s">
        <v>190</v>
      </c>
      <c r="D29" s="39" t="s">
        <v>246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247</v>
      </c>
      <c r="B30" s="34" t="s">
        <v>248</v>
      </c>
      <c r="C30" s="34" t="s">
        <v>248</v>
      </c>
      <c r="D30" s="39" t="s">
        <v>209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249</v>
      </c>
      <c r="B31" s="34" t="s">
        <v>250</v>
      </c>
      <c r="C31" s="34"/>
      <c r="D31" s="35" t="s">
        <v>184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251</v>
      </c>
      <c r="B32" s="34" t="s">
        <v>252</v>
      </c>
      <c r="C32" s="34"/>
      <c r="D32" s="35" t="s">
        <v>184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253</v>
      </c>
      <c r="B33" s="34" t="s">
        <v>254</v>
      </c>
      <c r="C33" s="34" t="s">
        <v>255</v>
      </c>
      <c r="D33" s="42" t="s">
        <v>256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257</v>
      </c>
      <c r="B34" s="34" t="s">
        <v>258</v>
      </c>
      <c r="C34" s="34" t="s">
        <v>255</v>
      </c>
      <c r="D34" s="42" t="s">
        <v>256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259</v>
      </c>
      <c r="B35" s="34" t="s">
        <v>260</v>
      </c>
      <c r="C35" s="34" t="s">
        <v>255</v>
      </c>
      <c r="D35" s="42" t="s">
        <v>261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262</v>
      </c>
      <c r="B36" s="34" t="s">
        <v>263</v>
      </c>
      <c r="C36" s="34" t="s">
        <v>255</v>
      </c>
      <c r="D36" s="42" t="s">
        <v>256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264</v>
      </c>
      <c r="B37" s="34" t="s">
        <v>265</v>
      </c>
      <c r="C37" s="34" t="s">
        <v>255</v>
      </c>
      <c r="D37" s="42" t="s">
        <v>256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266</v>
      </c>
      <c r="B38" s="34" t="s">
        <v>267</v>
      </c>
      <c r="C38" s="34" t="s">
        <v>255</v>
      </c>
      <c r="D38" s="42" t="s">
        <v>256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268</v>
      </c>
      <c r="B39" s="34" t="s">
        <v>269</v>
      </c>
      <c r="C39" s="34" t="s">
        <v>255</v>
      </c>
      <c r="D39" s="42" t="s">
        <v>256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270</v>
      </c>
      <c r="B40" s="34" t="s">
        <v>271</v>
      </c>
      <c r="C40" s="34"/>
      <c r="D40" s="35" t="s">
        <v>184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272</v>
      </c>
      <c r="B41" s="38" t="s">
        <v>273</v>
      </c>
      <c r="C41" s="38" t="s">
        <v>190</v>
      </c>
      <c r="D41" s="39" t="s">
        <v>274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275</v>
      </c>
      <c r="B42" s="34" t="s">
        <v>276</v>
      </c>
      <c r="C42" s="34"/>
      <c r="D42" s="35" t="s">
        <v>184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277</v>
      </c>
      <c r="B43" s="38" t="s">
        <v>278</v>
      </c>
      <c r="C43" s="38" t="s">
        <v>190</v>
      </c>
      <c r="D43" s="39" t="s">
        <v>261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279</v>
      </c>
      <c r="B44" s="38" t="s">
        <v>280</v>
      </c>
      <c r="C44" s="38" t="s">
        <v>190</v>
      </c>
      <c r="D44" s="39" t="s">
        <v>261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281</v>
      </c>
      <c r="B45" s="34" t="s">
        <v>282</v>
      </c>
      <c r="C45" s="34"/>
      <c r="D45" s="35" t="s">
        <v>184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283</v>
      </c>
      <c r="B46" s="34" t="s">
        <v>284</v>
      </c>
      <c r="C46" s="34" t="s">
        <v>190</v>
      </c>
      <c r="D46" s="35" t="s">
        <v>191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285</v>
      </c>
      <c r="B47" s="34" t="s">
        <v>286</v>
      </c>
      <c r="C47" s="34"/>
      <c r="D47" s="35" t="s">
        <v>184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287</v>
      </c>
      <c r="B48" s="34" t="s">
        <v>288</v>
      </c>
      <c r="C48" s="34" t="s">
        <v>190</v>
      </c>
      <c r="D48" s="35" t="s">
        <v>289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290</v>
      </c>
      <c r="B49" s="38" t="s">
        <v>291</v>
      </c>
      <c r="C49" s="38" t="s">
        <v>190</v>
      </c>
      <c r="D49" s="39" t="s">
        <v>292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293</v>
      </c>
      <c r="B50" s="38" t="s">
        <v>294</v>
      </c>
      <c r="C50" s="38" t="s">
        <v>190</v>
      </c>
      <c r="D50" s="39" t="s">
        <v>292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295</v>
      </c>
      <c r="B51" s="34" t="s">
        <v>296</v>
      </c>
      <c r="C51" s="34" t="s">
        <v>190</v>
      </c>
      <c r="D51" s="42" t="s">
        <v>297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298</v>
      </c>
      <c r="B52" s="34" t="s">
        <v>299</v>
      </c>
      <c r="C52" s="34"/>
      <c r="D52" s="35" t="s">
        <v>184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300</v>
      </c>
      <c r="B53" s="34" t="s">
        <v>301</v>
      </c>
      <c r="C53" s="34"/>
      <c r="D53" s="35" t="s">
        <v>302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303</v>
      </c>
      <c r="B54" s="34" t="s">
        <v>304</v>
      </c>
      <c r="C54" s="34" t="s">
        <v>190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305</v>
      </c>
      <c r="B55" s="34" t="s">
        <v>306</v>
      </c>
      <c r="C55" s="34" t="s">
        <v>190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307</v>
      </c>
      <c r="B56" s="34" t="s">
        <v>308</v>
      </c>
      <c r="C56" s="34" t="s">
        <v>190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309</v>
      </c>
      <c r="B57" s="34" t="s">
        <v>310</v>
      </c>
      <c r="C57" s="34" t="s">
        <v>190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311</v>
      </c>
      <c r="B58" s="34" t="s">
        <v>312</v>
      </c>
      <c r="C58" s="34" t="s">
        <v>190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313</v>
      </c>
      <c r="B59" s="34" t="s">
        <v>314</v>
      </c>
      <c r="C59" s="34" t="s">
        <v>190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315</v>
      </c>
      <c r="B60" s="34" t="s">
        <v>316</v>
      </c>
      <c r="C60" s="34" t="s">
        <v>190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317</v>
      </c>
      <c r="B61" s="34" t="s">
        <v>318</v>
      </c>
      <c r="C61" s="34" t="s">
        <v>190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319</v>
      </c>
      <c r="B62" s="34" t="s">
        <v>320</v>
      </c>
      <c r="C62" s="34" t="s">
        <v>190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321</v>
      </c>
      <c r="B63" s="34" t="s">
        <v>322</v>
      </c>
      <c r="C63" s="34" t="s">
        <v>323</v>
      </c>
      <c r="D63" s="47" t="s">
        <v>324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325</v>
      </c>
      <c r="B64" s="34" t="s">
        <v>326</v>
      </c>
      <c r="C64" s="34" t="s">
        <v>190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327</v>
      </c>
      <c r="B65" s="34" t="s">
        <v>328</v>
      </c>
      <c r="C65" s="34" t="s">
        <v>190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329</v>
      </c>
      <c r="B66" s="34" t="s">
        <v>330</v>
      </c>
      <c r="C66" s="34" t="s">
        <v>190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331</v>
      </c>
      <c r="B67" s="34" t="s">
        <v>332</v>
      </c>
      <c r="C67" s="34" t="s">
        <v>190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333</v>
      </c>
      <c r="B68" s="34" t="s">
        <v>334</v>
      </c>
      <c r="C68" s="34" t="s">
        <v>190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335</v>
      </c>
      <c r="B69" s="34" t="s">
        <v>336</v>
      </c>
      <c r="C69" s="34" t="s">
        <v>190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337</v>
      </c>
      <c r="B70" s="34" t="s">
        <v>338</v>
      </c>
      <c r="C70" s="34" t="s">
        <v>190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339</v>
      </c>
      <c r="B71" s="34" t="s">
        <v>340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341</v>
      </c>
      <c r="B72" s="38" t="s">
        <v>342</v>
      </c>
      <c r="C72" s="38" t="s">
        <v>190</v>
      </c>
      <c r="D72" s="48" t="s">
        <v>343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344</v>
      </c>
      <c r="B73" s="34" t="s">
        <v>345</v>
      </c>
      <c r="C73" s="34"/>
      <c r="D73" s="35" t="s">
        <v>184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346</v>
      </c>
      <c r="B74" s="38" t="s">
        <v>347</v>
      </c>
      <c r="C74" s="38" t="s">
        <v>190</v>
      </c>
      <c r="D74" s="48" t="s">
        <v>348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349</v>
      </c>
      <c r="B75" s="34" t="s">
        <v>350</v>
      </c>
      <c r="C75" s="34"/>
      <c r="D75" s="35" t="s">
        <v>184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351</v>
      </c>
      <c r="B76" s="38" t="s">
        <v>352</v>
      </c>
      <c r="C76" s="38" t="s">
        <v>190</v>
      </c>
      <c r="D76" s="48" t="s">
        <v>353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354</v>
      </c>
      <c r="B77" s="34" t="s">
        <v>355</v>
      </c>
      <c r="C77" s="34"/>
      <c r="D77" s="35" t="s">
        <v>184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356</v>
      </c>
      <c r="B78" s="38" t="s">
        <v>357</v>
      </c>
      <c r="C78" s="38" t="s">
        <v>190</v>
      </c>
      <c r="D78" s="48" t="s">
        <v>292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358</v>
      </c>
      <c r="B79" s="34" t="s">
        <v>359</v>
      </c>
      <c r="C79" s="34"/>
      <c r="D79" s="35" t="s">
        <v>184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363</v>
      </c>
      <c r="B81" s="34" t="s">
        <v>364</v>
      </c>
      <c r="C81" s="34"/>
      <c r="D81" s="35" t="s">
        <v>184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365</v>
      </c>
      <c r="B82" s="38" t="s">
        <v>366</v>
      </c>
      <c r="C82" s="38" t="s">
        <v>190</v>
      </c>
      <c r="D82" s="39" t="s">
        <v>209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367</v>
      </c>
      <c r="B83" s="34" t="s">
        <v>368</v>
      </c>
      <c r="C83" s="34"/>
      <c r="D83" s="35" t="s">
        <v>184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372</v>
      </c>
      <c r="B85" s="34" t="s">
        <v>373</v>
      </c>
      <c r="C85" s="34"/>
      <c r="D85" s="35" t="s">
        <v>184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381</v>
      </c>
      <c r="B89" s="34" t="s">
        <v>382</v>
      </c>
      <c r="C89" s="34"/>
      <c r="D89" s="35" t="s">
        <v>184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393</v>
      </c>
      <c r="B94" s="50" t="s">
        <v>394</v>
      </c>
      <c r="C94" s="34" t="s">
        <v>190</v>
      </c>
      <c r="D94" s="51" t="s">
        <v>395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398</v>
      </c>
      <c r="B96" s="34" t="s">
        <v>399</v>
      </c>
      <c r="C96" s="34"/>
      <c r="D96" s="35" t="s">
        <v>400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401</v>
      </c>
      <c r="B97" s="56" t="s">
        <v>402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403</v>
      </c>
      <c r="B98" s="56" t="s">
        <v>404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405</v>
      </c>
      <c r="B99" s="56" t="s">
        <v>406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407</v>
      </c>
      <c r="B100" s="56" t="s">
        <v>408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409</v>
      </c>
      <c r="B101" s="34" t="s">
        <v>410</v>
      </c>
      <c r="C101" s="34"/>
      <c r="D101" s="35" t="s">
        <v>411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412</v>
      </c>
      <c r="B102" s="56" t="s">
        <v>402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413</v>
      </c>
      <c r="B103" s="56" t="s">
        <v>404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414</v>
      </c>
      <c r="B104" s="56" t="s">
        <v>406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415</v>
      </c>
      <c r="B105" s="56" t="s">
        <v>408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416</v>
      </c>
      <c r="B106" s="34" t="s">
        <v>417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418</v>
      </c>
      <c r="B107" s="34" t="s">
        <v>419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420</v>
      </c>
      <c r="B108" s="56" t="s">
        <v>421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422</v>
      </c>
      <c r="B109" s="56" t="s">
        <v>423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360" t="s">
        <v>178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</row>
    <row r="2" spans="1:23" ht="30" customHeight="1">
      <c r="A2" s="31" t="s">
        <v>0</v>
      </c>
      <c r="B2" s="31" t="s">
        <v>179</v>
      </c>
      <c r="C2" s="31" t="s">
        <v>180</v>
      </c>
      <c r="D2" s="32" t="s">
        <v>181</v>
      </c>
      <c r="E2" s="93" t="s">
        <v>486</v>
      </c>
      <c r="F2" s="93" t="s">
        <v>487</v>
      </c>
      <c r="G2" s="93" t="s">
        <v>488</v>
      </c>
      <c r="H2" s="32" t="s">
        <v>489</v>
      </c>
      <c r="I2" s="32" t="s">
        <v>490</v>
      </c>
      <c r="J2" s="93" t="s">
        <v>57</v>
      </c>
      <c r="K2" s="93" t="s">
        <v>491</v>
      </c>
      <c r="L2" s="32" t="s">
        <v>492</v>
      </c>
      <c r="M2" s="93" t="s">
        <v>525</v>
      </c>
      <c r="N2" s="32" t="s">
        <v>493</v>
      </c>
      <c r="O2" s="93" t="s">
        <v>526</v>
      </c>
      <c r="P2" s="32" t="s">
        <v>527</v>
      </c>
      <c r="Q2" s="93" t="s">
        <v>65</v>
      </c>
      <c r="R2" s="32" t="s">
        <v>494</v>
      </c>
      <c r="S2" s="32" t="s">
        <v>67</v>
      </c>
      <c r="T2" s="32" t="s">
        <v>528</v>
      </c>
      <c r="U2" s="32" t="s">
        <v>529</v>
      </c>
      <c r="V2" s="32" t="s">
        <v>25</v>
      </c>
    </row>
    <row r="3" spans="1:23" ht="11.25">
      <c r="A3" s="33" t="s">
        <v>182</v>
      </c>
      <c r="B3" s="34" t="s">
        <v>183</v>
      </c>
      <c r="C3" s="34"/>
      <c r="D3" s="35" t="s">
        <v>184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185</v>
      </c>
      <c r="B4" s="34" t="s">
        <v>128</v>
      </c>
      <c r="C4" s="34"/>
      <c r="D4" s="35" t="s">
        <v>184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186</v>
      </c>
      <c r="B5" s="34" t="s">
        <v>187</v>
      </c>
      <c r="C5" s="34"/>
      <c r="D5" s="35" t="s">
        <v>184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188</v>
      </c>
      <c r="B6" s="34" t="s">
        <v>189</v>
      </c>
      <c r="C6" s="34" t="s">
        <v>190</v>
      </c>
      <c r="D6" s="35" t="s">
        <v>191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192</v>
      </c>
      <c r="B7" s="34" t="s">
        <v>193</v>
      </c>
      <c r="C7" s="34" t="s">
        <v>190</v>
      </c>
      <c r="D7" s="35" t="s">
        <v>191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194</v>
      </c>
      <c r="B8" s="34" t="s">
        <v>195</v>
      </c>
      <c r="C8" s="34"/>
      <c r="D8" s="35" t="s">
        <v>184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196</v>
      </c>
      <c r="B9" s="34" t="s">
        <v>197</v>
      </c>
      <c r="C9" s="34" t="s">
        <v>190</v>
      </c>
      <c r="D9" s="35" t="s">
        <v>191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198</v>
      </c>
      <c r="B10" s="34" t="s">
        <v>199</v>
      </c>
      <c r="C10" s="34"/>
      <c r="D10" s="35" t="s">
        <v>184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200</v>
      </c>
      <c r="B11" s="38" t="s">
        <v>201</v>
      </c>
      <c r="C11" s="38" t="s">
        <v>190</v>
      </c>
      <c r="D11" s="39" t="s">
        <v>184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202</v>
      </c>
      <c r="B12" s="38" t="s">
        <v>203</v>
      </c>
      <c r="C12" s="38" t="s">
        <v>190</v>
      </c>
      <c r="D12" s="39" t="s">
        <v>184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204</v>
      </c>
      <c r="B13" s="34" t="s">
        <v>205</v>
      </c>
      <c r="C13" s="34"/>
      <c r="D13" s="35" t="s">
        <v>206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207</v>
      </c>
      <c r="B14" s="102" t="s">
        <v>208</v>
      </c>
      <c r="C14" s="102" t="s">
        <v>190</v>
      </c>
      <c r="D14" s="103" t="s">
        <v>209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210</v>
      </c>
      <c r="B15" s="102" t="s">
        <v>211</v>
      </c>
      <c r="C15" s="102" t="s">
        <v>190</v>
      </c>
      <c r="D15" s="103" t="s">
        <v>209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212</v>
      </c>
      <c r="B16" s="102" t="s">
        <v>213</v>
      </c>
      <c r="C16" s="102" t="s">
        <v>190</v>
      </c>
      <c r="D16" s="103" t="s">
        <v>209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214</v>
      </c>
      <c r="B17" s="34" t="s">
        <v>215</v>
      </c>
      <c r="C17" s="34"/>
      <c r="D17" s="35" t="s">
        <v>184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216</v>
      </c>
      <c r="B18" s="41" t="s">
        <v>217</v>
      </c>
      <c r="C18" s="41" t="s">
        <v>190</v>
      </c>
      <c r="D18" s="42" t="s">
        <v>218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219</v>
      </c>
      <c r="B19" s="41" t="s">
        <v>220</v>
      </c>
      <c r="C19" s="41" t="s">
        <v>190</v>
      </c>
      <c r="D19" s="42" t="s">
        <v>221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222</v>
      </c>
      <c r="B20" s="34" t="s">
        <v>223</v>
      </c>
      <c r="C20" s="34"/>
      <c r="D20" s="42" t="s">
        <v>184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224</v>
      </c>
      <c r="B21" s="34" t="s">
        <v>225</v>
      </c>
      <c r="C21" s="34" t="s">
        <v>226</v>
      </c>
      <c r="D21" s="42" t="s">
        <v>184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227</v>
      </c>
      <c r="B22" s="34" t="s">
        <v>228</v>
      </c>
      <c r="C22" s="34"/>
      <c r="D22" s="42" t="s">
        <v>209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229</v>
      </c>
      <c r="B23" s="34" t="s">
        <v>230</v>
      </c>
      <c r="C23" s="34" t="s">
        <v>231</v>
      </c>
      <c r="D23" s="42" t="s">
        <v>209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232</v>
      </c>
      <c r="B24" s="34" t="s">
        <v>233</v>
      </c>
      <c r="C24" s="34" t="s">
        <v>231</v>
      </c>
      <c r="D24" s="42" t="s">
        <v>209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234</v>
      </c>
      <c r="B25" s="34" t="s">
        <v>235</v>
      </c>
      <c r="C25" s="34"/>
      <c r="D25" s="35" t="s">
        <v>184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236</v>
      </c>
      <c r="B26" s="38" t="s">
        <v>237</v>
      </c>
      <c r="C26" s="38" t="s">
        <v>238</v>
      </c>
      <c r="D26" s="39" t="s">
        <v>209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239</v>
      </c>
      <c r="B27" s="34" t="s">
        <v>240</v>
      </c>
      <c r="C27" s="34"/>
      <c r="D27" s="35" t="s">
        <v>184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241</v>
      </c>
      <c r="B28" s="38" t="s">
        <v>242</v>
      </c>
      <c r="C28" s="38" t="s">
        <v>243</v>
      </c>
      <c r="D28" s="39" t="s">
        <v>209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244</v>
      </c>
      <c r="B29" s="34" t="s">
        <v>245</v>
      </c>
      <c r="C29" s="41" t="s">
        <v>190</v>
      </c>
      <c r="D29" s="39" t="s">
        <v>246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247</v>
      </c>
      <c r="B30" s="34" t="s">
        <v>248</v>
      </c>
      <c r="C30" s="34" t="s">
        <v>248</v>
      </c>
      <c r="D30" s="39" t="s">
        <v>209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249</v>
      </c>
      <c r="B31" s="34" t="s">
        <v>250</v>
      </c>
      <c r="C31" s="34"/>
      <c r="D31" s="35" t="s">
        <v>184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251</v>
      </c>
      <c r="B32" s="34" t="s">
        <v>252</v>
      </c>
      <c r="C32" s="34"/>
      <c r="D32" s="35" t="s">
        <v>184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253</v>
      </c>
      <c r="B33" s="34" t="s">
        <v>254</v>
      </c>
      <c r="C33" s="34" t="s">
        <v>255</v>
      </c>
      <c r="D33" s="42" t="s">
        <v>256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257</v>
      </c>
      <c r="B34" s="34" t="s">
        <v>258</v>
      </c>
      <c r="C34" s="34" t="s">
        <v>255</v>
      </c>
      <c r="D34" s="42" t="s">
        <v>256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259</v>
      </c>
      <c r="B35" s="34" t="s">
        <v>260</v>
      </c>
      <c r="C35" s="34" t="s">
        <v>255</v>
      </c>
      <c r="D35" s="42" t="s">
        <v>261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262</v>
      </c>
      <c r="B36" s="34" t="s">
        <v>263</v>
      </c>
      <c r="C36" s="34" t="s">
        <v>255</v>
      </c>
      <c r="D36" s="42" t="s">
        <v>256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264</v>
      </c>
      <c r="B37" s="34" t="s">
        <v>265</v>
      </c>
      <c r="C37" s="34" t="s">
        <v>255</v>
      </c>
      <c r="D37" s="42" t="s">
        <v>256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266</v>
      </c>
      <c r="B38" s="34" t="s">
        <v>267</v>
      </c>
      <c r="C38" s="34" t="s">
        <v>255</v>
      </c>
      <c r="D38" s="42" t="s">
        <v>256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268</v>
      </c>
      <c r="B39" s="34" t="s">
        <v>269</v>
      </c>
      <c r="C39" s="34" t="s">
        <v>255</v>
      </c>
      <c r="D39" s="42" t="s">
        <v>256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270</v>
      </c>
      <c r="B40" s="34" t="s">
        <v>271</v>
      </c>
      <c r="C40" s="34"/>
      <c r="D40" s="35" t="s">
        <v>184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272</v>
      </c>
      <c r="B41" s="38" t="s">
        <v>273</v>
      </c>
      <c r="C41" s="38" t="s">
        <v>190</v>
      </c>
      <c r="D41" s="39" t="s">
        <v>274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275</v>
      </c>
      <c r="B42" s="34" t="s">
        <v>276</v>
      </c>
      <c r="C42" s="34"/>
      <c r="D42" s="35" t="s">
        <v>184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277</v>
      </c>
      <c r="B43" s="38" t="s">
        <v>278</v>
      </c>
      <c r="C43" s="38" t="s">
        <v>190</v>
      </c>
      <c r="D43" s="39" t="s">
        <v>261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279</v>
      </c>
      <c r="B44" s="38" t="s">
        <v>280</v>
      </c>
      <c r="C44" s="38" t="s">
        <v>190</v>
      </c>
      <c r="D44" s="39" t="s">
        <v>261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281</v>
      </c>
      <c r="B45" s="34" t="s">
        <v>282</v>
      </c>
      <c r="C45" s="34"/>
      <c r="D45" s="35" t="s">
        <v>184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283</v>
      </c>
      <c r="B46" s="34" t="s">
        <v>284</v>
      </c>
      <c r="C46" s="34" t="s">
        <v>190</v>
      </c>
      <c r="D46" s="35" t="s">
        <v>191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285</v>
      </c>
      <c r="B47" s="34" t="s">
        <v>286</v>
      </c>
      <c r="C47" s="34"/>
      <c r="D47" s="35" t="s">
        <v>184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287</v>
      </c>
      <c r="B48" s="34" t="s">
        <v>288</v>
      </c>
      <c r="C48" s="34" t="s">
        <v>190</v>
      </c>
      <c r="D48" s="35" t="s">
        <v>289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290</v>
      </c>
      <c r="B49" s="38" t="s">
        <v>291</v>
      </c>
      <c r="C49" s="38" t="s">
        <v>190</v>
      </c>
      <c r="D49" s="39" t="s">
        <v>292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293</v>
      </c>
      <c r="B50" s="38" t="s">
        <v>294</v>
      </c>
      <c r="C50" s="38" t="s">
        <v>190</v>
      </c>
      <c r="D50" s="39" t="s">
        <v>292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295</v>
      </c>
      <c r="B51" s="34" t="s">
        <v>296</v>
      </c>
      <c r="C51" s="34" t="s">
        <v>190</v>
      </c>
      <c r="D51" s="42" t="s">
        <v>297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298</v>
      </c>
      <c r="B52" s="123" t="s">
        <v>299</v>
      </c>
      <c r="C52" s="123"/>
      <c r="D52" s="124" t="s">
        <v>184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300</v>
      </c>
      <c r="B53" s="34" t="s">
        <v>301</v>
      </c>
      <c r="C53" s="34"/>
      <c r="D53" s="35" t="s">
        <v>302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303</v>
      </c>
      <c r="B54" s="34" t="s">
        <v>304</v>
      </c>
      <c r="C54" s="34" t="s">
        <v>190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305</v>
      </c>
      <c r="B55" s="34" t="s">
        <v>306</v>
      </c>
      <c r="C55" s="34" t="s">
        <v>190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307</v>
      </c>
      <c r="B56" s="34" t="s">
        <v>308</v>
      </c>
      <c r="C56" s="34" t="s">
        <v>190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309</v>
      </c>
      <c r="B57" s="34" t="s">
        <v>310</v>
      </c>
      <c r="C57" s="34" t="s">
        <v>190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311</v>
      </c>
      <c r="B58" s="34" t="s">
        <v>312</v>
      </c>
      <c r="C58" s="34" t="s">
        <v>190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313</v>
      </c>
      <c r="B59" s="34" t="s">
        <v>314</v>
      </c>
      <c r="C59" s="34" t="s">
        <v>190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315</v>
      </c>
      <c r="B60" s="34" t="s">
        <v>316</v>
      </c>
      <c r="C60" s="34" t="s">
        <v>190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317</v>
      </c>
      <c r="B61" s="34" t="s">
        <v>318</v>
      </c>
      <c r="C61" s="34" t="s">
        <v>190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319</v>
      </c>
      <c r="B62" s="34" t="s">
        <v>320</v>
      </c>
      <c r="C62" s="34" t="s">
        <v>190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321</v>
      </c>
      <c r="B63" s="34" t="s">
        <v>322</v>
      </c>
      <c r="C63" s="34" t="s">
        <v>323</v>
      </c>
      <c r="D63" s="47" t="s">
        <v>324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325</v>
      </c>
      <c r="B64" s="34" t="s">
        <v>326</v>
      </c>
      <c r="C64" s="34" t="s">
        <v>190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327</v>
      </c>
      <c r="B65" s="34" t="s">
        <v>328</v>
      </c>
      <c r="C65" s="34" t="s">
        <v>190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329</v>
      </c>
      <c r="B66" s="34" t="s">
        <v>330</v>
      </c>
      <c r="C66" s="34" t="s">
        <v>190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331</v>
      </c>
      <c r="B67" s="34" t="s">
        <v>332</v>
      </c>
      <c r="C67" s="34" t="s">
        <v>190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333</v>
      </c>
      <c r="B68" s="34" t="s">
        <v>334</v>
      </c>
      <c r="C68" s="34" t="s">
        <v>190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335</v>
      </c>
      <c r="B69" s="34" t="s">
        <v>336</v>
      </c>
      <c r="C69" s="34" t="s">
        <v>190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337</v>
      </c>
      <c r="B70" s="34" t="s">
        <v>338</v>
      </c>
      <c r="C70" s="34" t="s">
        <v>190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339</v>
      </c>
      <c r="B71" s="34" t="s">
        <v>340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341</v>
      </c>
      <c r="B72" s="38" t="s">
        <v>342</v>
      </c>
      <c r="C72" s="38" t="s">
        <v>190</v>
      </c>
      <c r="D72" s="48" t="s">
        <v>343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344</v>
      </c>
      <c r="B73" s="34" t="s">
        <v>345</v>
      </c>
      <c r="C73" s="34"/>
      <c r="D73" s="35" t="s">
        <v>184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346</v>
      </c>
      <c r="B74" s="38" t="s">
        <v>347</v>
      </c>
      <c r="C74" s="38" t="s">
        <v>190</v>
      </c>
      <c r="D74" s="48" t="s">
        <v>348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349</v>
      </c>
      <c r="B75" s="34" t="s">
        <v>350</v>
      </c>
      <c r="C75" s="34"/>
      <c r="D75" s="35" t="s">
        <v>184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351</v>
      </c>
      <c r="B76" s="38" t="s">
        <v>352</v>
      </c>
      <c r="C76" s="38" t="s">
        <v>190</v>
      </c>
      <c r="D76" s="48" t="s">
        <v>353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354</v>
      </c>
      <c r="B77" s="34" t="s">
        <v>355</v>
      </c>
      <c r="C77" s="34"/>
      <c r="D77" s="35" t="s">
        <v>184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356</v>
      </c>
      <c r="B78" s="38" t="s">
        <v>357</v>
      </c>
      <c r="C78" s="38" t="s">
        <v>190</v>
      </c>
      <c r="D78" s="48" t="s">
        <v>292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358</v>
      </c>
      <c r="B79" s="34" t="s">
        <v>359</v>
      </c>
      <c r="C79" s="34"/>
      <c r="D79" s="35" t="s">
        <v>184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360</v>
      </c>
      <c r="B80" s="38" t="s">
        <v>361</v>
      </c>
      <c r="C80" s="38" t="s">
        <v>190</v>
      </c>
      <c r="D80" s="48" t="s">
        <v>362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363</v>
      </c>
      <c r="B81" s="34" t="s">
        <v>364</v>
      </c>
      <c r="C81" s="34"/>
      <c r="D81" s="35" t="s">
        <v>184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365</v>
      </c>
      <c r="B82" s="128" t="s">
        <v>366</v>
      </c>
      <c r="C82" s="128" t="s">
        <v>190</v>
      </c>
      <c r="D82" s="129" t="s">
        <v>209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367</v>
      </c>
      <c r="B83" s="133" t="s">
        <v>368</v>
      </c>
      <c r="C83" s="133"/>
      <c r="D83" s="134" t="s">
        <v>184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369</v>
      </c>
      <c r="B84" s="34" t="s">
        <v>370</v>
      </c>
      <c r="C84" s="34" t="s">
        <v>190</v>
      </c>
      <c r="D84" s="47" t="s">
        <v>371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372</v>
      </c>
      <c r="B85" s="34" t="s">
        <v>373</v>
      </c>
      <c r="C85" s="34"/>
      <c r="D85" s="35" t="s">
        <v>184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374</v>
      </c>
      <c r="B86" s="34" t="s">
        <v>375</v>
      </c>
      <c r="C86" s="34"/>
      <c r="D86" s="35" t="s">
        <v>184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376</v>
      </c>
      <c r="B87" s="34" t="s">
        <v>377</v>
      </c>
      <c r="C87" s="34" t="s">
        <v>190</v>
      </c>
      <c r="D87" s="47" t="s">
        <v>292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378</v>
      </c>
      <c r="B88" s="34" t="s">
        <v>379</v>
      </c>
      <c r="C88" s="34" t="s">
        <v>190</v>
      </c>
      <c r="D88" s="35" t="s">
        <v>380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381</v>
      </c>
      <c r="B89" s="34" t="s">
        <v>382</v>
      </c>
      <c r="C89" s="34"/>
      <c r="D89" s="35" t="s">
        <v>184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383</v>
      </c>
      <c r="B90" s="38" t="s">
        <v>384</v>
      </c>
      <c r="C90" s="38" t="s">
        <v>190</v>
      </c>
      <c r="D90" s="48" t="s">
        <v>385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386</v>
      </c>
      <c r="B91" s="38" t="s">
        <v>387</v>
      </c>
      <c r="C91" s="38" t="s">
        <v>190</v>
      </c>
      <c r="D91" s="48" t="s">
        <v>388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389</v>
      </c>
      <c r="B92" s="34" t="s">
        <v>390</v>
      </c>
      <c r="C92" s="34" t="s">
        <v>190</v>
      </c>
      <c r="D92" s="47" t="s">
        <v>292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391</v>
      </c>
      <c r="B93" s="34" t="s">
        <v>392</v>
      </c>
      <c r="C93" s="34"/>
      <c r="D93" s="35" t="s">
        <v>184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393</v>
      </c>
      <c r="B94" s="50" t="s">
        <v>394</v>
      </c>
      <c r="C94" s="34" t="s">
        <v>190</v>
      </c>
      <c r="D94" s="51" t="s">
        <v>530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396</v>
      </c>
      <c r="B95" s="53" t="s">
        <v>397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398</v>
      </c>
      <c r="B96" s="34" t="s">
        <v>399</v>
      </c>
      <c r="C96" s="34"/>
      <c r="D96" s="35" t="s">
        <v>531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401</v>
      </c>
      <c r="B97" s="56" t="s">
        <v>402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403</v>
      </c>
      <c r="B98" s="56" t="s">
        <v>404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405</v>
      </c>
      <c r="B99" s="56" t="s">
        <v>406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407</v>
      </c>
      <c r="B100" s="56" t="s">
        <v>408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409</v>
      </c>
      <c r="B101" s="34" t="s">
        <v>410</v>
      </c>
      <c r="C101" s="34"/>
      <c r="D101" s="35" t="s">
        <v>532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412</v>
      </c>
      <c r="B102" s="56" t="s">
        <v>402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413</v>
      </c>
      <c r="B103" s="56" t="s">
        <v>404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414</v>
      </c>
      <c r="B104" s="56" t="s">
        <v>406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415</v>
      </c>
      <c r="B105" s="56" t="s">
        <v>408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416</v>
      </c>
      <c r="B106" s="34" t="s">
        <v>417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418</v>
      </c>
      <c r="B107" s="34" t="s">
        <v>419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420</v>
      </c>
      <c r="B108" s="56" t="s">
        <v>421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422</v>
      </c>
      <c r="B109" s="56" t="s">
        <v>423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马桥镇</vt:lpstr>
      <vt:lpstr>信息化项目</vt:lpstr>
      <vt:lpstr>设备项目</vt:lpstr>
      <vt:lpstr>维修尾款</vt:lpstr>
      <vt:lpstr>维修新增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2021-05-24T06:17:17Z</cp:lastPrinted>
  <dcterms:created xsi:type="dcterms:W3CDTF">2019-11-08T06:57:41Z</dcterms:created>
  <dcterms:modified xsi:type="dcterms:W3CDTF">2021-05-24T06:17:22Z</dcterms:modified>
</cp:coreProperties>
</file>