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七宝镇" sheetId="50" r:id="rId15"/>
    <sheet name="信息化项目" sheetId="51" state="hidden" r:id="rId16"/>
    <sheet name="设备项目" sheetId="52" state="hidden" r:id="rId17"/>
    <sheet name="教育学院" sheetId="53" state="hidden" r:id="rId18"/>
    <sheet name="维修新增" sheetId="54" state="hidden" r:id="rId19"/>
  </sheets>
  <externalReferences>
    <externalReference r:id="rId20"/>
    <externalReference r:id="rId21"/>
    <externalReference r:id="rId22"/>
  </externalReferences>
  <calcPr calcId="145621"/>
</workbook>
</file>

<file path=xl/calcChain.xml><?xml version="1.0" encoding="utf-8"?>
<calcChain xmlns="http://schemas.openxmlformats.org/spreadsheetml/2006/main">
  <c r="J57" i="54" l="1"/>
  <c r="J56" i="54"/>
  <c r="J55" i="54"/>
  <c r="J54" i="54"/>
  <c r="J53" i="54"/>
  <c r="J52" i="54"/>
  <c r="J51" i="54"/>
  <c r="J50" i="54"/>
  <c r="J49" i="54"/>
  <c r="J48" i="54"/>
  <c r="J47" i="54"/>
  <c r="J46" i="54"/>
  <c r="J45" i="54"/>
  <c r="J44" i="54"/>
  <c r="J43" i="54"/>
  <c r="J42" i="54"/>
  <c r="J41" i="54"/>
  <c r="I40" i="54"/>
  <c r="J40" i="54" s="1"/>
  <c r="J39" i="54"/>
  <c r="J38" i="54"/>
  <c r="J37" i="54"/>
  <c r="J36" i="54"/>
  <c r="J35" i="54"/>
  <c r="J34" i="54"/>
  <c r="J33" i="54"/>
  <c r="J32" i="54"/>
  <c r="J31" i="54"/>
  <c r="J30" i="54"/>
  <c r="J29" i="54"/>
  <c r="J28" i="54"/>
  <c r="J27" i="54"/>
  <c r="J26" i="54"/>
  <c r="J25" i="54"/>
  <c r="J24" i="54"/>
  <c r="J23" i="54"/>
  <c r="J22" i="54"/>
  <c r="J21" i="54"/>
  <c r="J20" i="54"/>
  <c r="J19" i="54"/>
  <c r="J18" i="54"/>
  <c r="J17" i="54"/>
  <c r="J16" i="54"/>
  <c r="J15" i="54"/>
  <c r="J14" i="54"/>
  <c r="J13" i="54"/>
  <c r="J12" i="54"/>
  <c r="J11" i="54"/>
  <c r="J10" i="54"/>
  <c r="J9" i="54"/>
  <c r="J8" i="54"/>
  <c r="J7" i="54"/>
  <c r="J6" i="54"/>
  <c r="J5" i="54"/>
  <c r="J4" i="54"/>
  <c r="J3" i="54"/>
  <c r="J58" i="54" l="1"/>
  <c r="J59" i="54" s="1"/>
  <c r="J60" i="54" l="1"/>
  <c r="J61" i="54" s="1"/>
  <c r="K3" i="54" l="1"/>
  <c r="K62" i="54" s="1"/>
  <c r="C7" i="50" s="1"/>
  <c r="E7" i="50" s="1"/>
  <c r="J62" i="54"/>
  <c r="E6" i="50"/>
  <c r="I3" i="53"/>
  <c r="J108" i="52"/>
  <c r="J107" i="52"/>
  <c r="J106" i="52"/>
  <c r="J105" i="52"/>
  <c r="J104" i="52"/>
  <c r="J103" i="52"/>
  <c r="J102" i="52"/>
  <c r="J101" i="52"/>
  <c r="J100" i="52"/>
  <c r="J99" i="52"/>
  <c r="N93" i="52"/>
  <c r="M93" i="52"/>
  <c r="L92" i="52"/>
  <c r="L93" i="52" s="1"/>
  <c r="K92" i="52"/>
  <c r="K93" i="52" s="1"/>
  <c r="N91" i="52"/>
  <c r="M91" i="52"/>
  <c r="L91" i="52"/>
  <c r="K90" i="52"/>
  <c r="K91" i="52" s="1"/>
  <c r="M89" i="52"/>
  <c r="L89" i="52"/>
  <c r="I88" i="52"/>
  <c r="K88" i="52" s="1"/>
  <c r="N88" i="52" s="1"/>
  <c r="N89" i="52" s="1"/>
  <c r="M87" i="52"/>
  <c r="L87" i="52"/>
  <c r="K86" i="52"/>
  <c r="K87" i="52" s="1"/>
  <c r="M85" i="52"/>
  <c r="L85" i="52"/>
  <c r="K85" i="52"/>
  <c r="N84" i="52"/>
  <c r="N85" i="52" s="1"/>
  <c r="K84" i="52"/>
  <c r="M83" i="52"/>
  <c r="L83" i="52"/>
  <c r="K82" i="52"/>
  <c r="N82" i="52" s="1"/>
  <c r="N83" i="52" s="1"/>
  <c r="K81" i="52"/>
  <c r="K80" i="52"/>
  <c r="K79" i="52"/>
  <c r="K78" i="52"/>
  <c r="K77" i="52"/>
  <c r="K76" i="52"/>
  <c r="K75" i="52"/>
  <c r="K74" i="52"/>
  <c r="K73" i="52"/>
  <c r="K72" i="52"/>
  <c r="K71" i="52"/>
  <c r="K70" i="52"/>
  <c r="N69" i="52"/>
  <c r="M69" i="52"/>
  <c r="L69" i="52"/>
  <c r="K69" i="52"/>
  <c r="K68" i="52"/>
  <c r="K67" i="52"/>
  <c r="N66" i="52"/>
  <c r="M66" i="52"/>
  <c r="K65" i="52"/>
  <c r="L65" i="52" s="1"/>
  <c r="K64" i="52"/>
  <c r="L64" i="52" s="1"/>
  <c r="K63" i="52"/>
  <c r="L63" i="52" s="1"/>
  <c r="K62" i="52"/>
  <c r="L62" i="52" s="1"/>
  <c r="K61" i="52"/>
  <c r="L61" i="52" s="1"/>
  <c r="N60" i="52"/>
  <c r="M60" i="52"/>
  <c r="K59" i="52"/>
  <c r="L59" i="52" s="1"/>
  <c r="K58" i="52"/>
  <c r="L58" i="52" s="1"/>
  <c r="K57" i="52"/>
  <c r="L57" i="52" s="1"/>
  <c r="K56" i="52"/>
  <c r="N55" i="52"/>
  <c r="M55" i="52"/>
  <c r="K54" i="52"/>
  <c r="L54" i="52" s="1"/>
  <c r="K53" i="52"/>
  <c r="L53" i="52" s="1"/>
  <c r="K52" i="52"/>
  <c r="L52" i="52" s="1"/>
  <c r="K51" i="52"/>
  <c r="N50" i="52"/>
  <c r="M50" i="52"/>
  <c r="K49" i="52"/>
  <c r="L49" i="52" s="1"/>
  <c r="K48" i="52"/>
  <c r="L48" i="52" s="1"/>
  <c r="K47" i="52"/>
  <c r="L47" i="52" s="1"/>
  <c r="K46" i="52"/>
  <c r="L46" i="52" s="1"/>
  <c r="L45" i="52"/>
  <c r="K45" i="52"/>
  <c r="K44" i="52"/>
  <c r="L44" i="52" s="1"/>
  <c r="K43" i="52"/>
  <c r="L43" i="52" s="1"/>
  <c r="K42" i="52"/>
  <c r="N41" i="52"/>
  <c r="M41" i="52"/>
  <c r="L41" i="52"/>
  <c r="K40" i="52"/>
  <c r="K39" i="52"/>
  <c r="K41" i="52" s="1"/>
  <c r="N38" i="52"/>
  <c r="M38" i="52"/>
  <c r="K37" i="52"/>
  <c r="L37" i="52" s="1"/>
  <c r="L36" i="52"/>
  <c r="K36" i="52"/>
  <c r="K38" i="52" s="1"/>
  <c r="N35" i="52"/>
  <c r="K34" i="52"/>
  <c r="M34" i="52" s="1"/>
  <c r="M35" i="52" s="1"/>
  <c r="L33" i="52"/>
  <c r="K33" i="52"/>
  <c r="K32" i="52"/>
  <c r="L32" i="52" s="1"/>
  <c r="K31" i="52"/>
  <c r="L31" i="52" s="1"/>
  <c r="K30" i="52"/>
  <c r="L30" i="52" s="1"/>
  <c r="K29" i="52"/>
  <c r="L29" i="52" s="1"/>
  <c r="K28" i="52"/>
  <c r="L28" i="52" s="1"/>
  <c r="K27" i="52"/>
  <c r="L27" i="52" s="1"/>
  <c r="K26" i="52"/>
  <c r="L26" i="52" s="1"/>
  <c r="L25" i="52"/>
  <c r="K25" i="52"/>
  <c r="K24" i="52"/>
  <c r="L24" i="52" s="1"/>
  <c r="K23" i="52"/>
  <c r="L23" i="52" s="1"/>
  <c r="K22" i="52"/>
  <c r="L22" i="52" s="1"/>
  <c r="K21" i="52"/>
  <c r="L21" i="52" s="1"/>
  <c r="K20" i="52"/>
  <c r="L20" i="52" s="1"/>
  <c r="K19" i="52"/>
  <c r="L19" i="52" s="1"/>
  <c r="K18" i="52"/>
  <c r="L18" i="52" s="1"/>
  <c r="L17" i="52"/>
  <c r="K17" i="52"/>
  <c r="K16" i="52"/>
  <c r="L16" i="52" s="1"/>
  <c r="K15" i="52"/>
  <c r="L15" i="52" s="1"/>
  <c r="K14" i="52"/>
  <c r="L14" i="52" s="1"/>
  <c r="K13" i="52"/>
  <c r="L13" i="52" s="1"/>
  <c r="K12" i="52"/>
  <c r="L12" i="52" s="1"/>
  <c r="K11" i="52"/>
  <c r="L11" i="52" s="1"/>
  <c r="K10" i="52"/>
  <c r="L10" i="52" s="1"/>
  <c r="L9" i="52"/>
  <c r="K9" i="52"/>
  <c r="L8" i="52"/>
  <c r="L7" i="52"/>
  <c r="L6" i="52"/>
  <c r="K6" i="52"/>
  <c r="K5" i="52"/>
  <c r="L5" i="52" s="1"/>
  <c r="N4" i="52"/>
  <c r="M4" i="52"/>
  <c r="K3" i="52"/>
  <c r="L3" i="52" s="1"/>
  <c r="L4" i="52" s="1"/>
  <c r="I21" i="51"/>
  <c r="I20" i="51"/>
  <c r="I19" i="51"/>
  <c r="I17" i="51"/>
  <c r="I16" i="51"/>
  <c r="I15" i="51"/>
  <c r="I18" i="51" s="1"/>
  <c r="I13" i="51"/>
  <c r="I12" i="51"/>
  <c r="I11" i="51"/>
  <c r="I9" i="51"/>
  <c r="I8" i="51"/>
  <c r="I7" i="51"/>
  <c r="I5" i="51"/>
  <c r="I4" i="51"/>
  <c r="I3" i="51"/>
  <c r="I14" i="51" l="1"/>
  <c r="K60" i="52"/>
  <c r="N86" i="52"/>
  <c r="N87" i="52" s="1"/>
  <c r="I22" i="51"/>
  <c r="K55" i="52"/>
  <c r="K4" i="52"/>
  <c r="K50" i="52"/>
  <c r="J109" i="52"/>
  <c r="K83" i="52"/>
  <c r="L35" i="52"/>
  <c r="N94" i="52"/>
  <c r="M94" i="52"/>
  <c r="L38" i="52"/>
  <c r="L66" i="52"/>
  <c r="K35" i="52"/>
  <c r="K66" i="52"/>
  <c r="L42" i="52"/>
  <c r="L50" i="52" s="1"/>
  <c r="L51" i="52"/>
  <c r="L55" i="52" s="1"/>
  <c r="L56" i="52"/>
  <c r="L60" i="52" s="1"/>
  <c r="K89" i="52"/>
  <c r="I6" i="51"/>
  <c r="I23" i="51" s="1"/>
  <c r="C4" i="50" s="1"/>
  <c r="E4" i="50" s="1"/>
  <c r="I10" i="51"/>
  <c r="L94" i="52" l="1"/>
  <c r="D5" i="50" s="1"/>
  <c r="D8" i="50" s="1"/>
  <c r="K94" i="52"/>
  <c r="C5" i="50" s="1"/>
  <c r="C8" i="50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72" i="23" s="1"/>
  <c r="V71" i="23" s="1"/>
  <c r="S96" i="23"/>
  <c r="R96" i="23"/>
  <c r="R80" i="23" s="1"/>
  <c r="R79" i="23" s="1"/>
  <c r="Q96" i="23"/>
  <c r="P96" i="23"/>
  <c r="P72" i="23" s="1"/>
  <c r="P71" i="23" s="1"/>
  <c r="O96" i="23"/>
  <c r="N96" i="23"/>
  <c r="N80" i="23" s="1"/>
  <c r="N79" i="23" s="1"/>
  <c r="M96" i="23"/>
  <c r="L96" i="23"/>
  <c r="L72" i="23" s="1"/>
  <c r="L71" i="23" s="1"/>
  <c r="K96" i="23"/>
  <c r="J96" i="23"/>
  <c r="J80" i="23" s="1"/>
  <c r="J79" i="23" s="1"/>
  <c r="I96" i="23"/>
  <c r="H96" i="23"/>
  <c r="H72" i="23" s="1"/>
  <c r="H71" i="23" s="1"/>
  <c r="G96" i="23"/>
  <c r="F96" i="23"/>
  <c r="F80" i="23" s="1"/>
  <c r="F79" i="23" s="1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W91" i="23" s="1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G90" i="23"/>
  <c r="G89" i="23" s="1"/>
  <c r="F90" i="23"/>
  <c r="E90" i="23"/>
  <c r="W90" i="23" s="1"/>
  <c r="V89" i="23"/>
  <c r="V85" i="23" s="1"/>
  <c r="P89" i="23"/>
  <c r="H89" i="23"/>
  <c r="H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G86" i="23"/>
  <c r="G85" i="23" s="1"/>
  <c r="F86" i="23"/>
  <c r="E86" i="23"/>
  <c r="P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P81" i="23" s="1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H81" i="23" s="1"/>
  <c r="G82" i="23"/>
  <c r="G81" i="23" s="1"/>
  <c r="F82" i="23"/>
  <c r="F81" i="23" s="1"/>
  <c r="E82" i="23"/>
  <c r="V81" i="23"/>
  <c r="L81" i="23"/>
  <c r="V80" i="23"/>
  <c r="S80" i="23"/>
  <c r="S79" i="23" s="1"/>
  <c r="Q80" i="23"/>
  <c r="Q79" i="23" s="1"/>
  <c r="P80" i="23"/>
  <c r="P79" i="23" s="1"/>
  <c r="O80" i="23"/>
  <c r="O79" i="23" s="1"/>
  <c r="M80" i="23"/>
  <c r="M79" i="23" s="1"/>
  <c r="L80" i="23"/>
  <c r="K80" i="23"/>
  <c r="K79" i="23" s="1"/>
  <c r="I80" i="23"/>
  <c r="I79" i="23" s="1"/>
  <c r="H80" i="23"/>
  <c r="H79" i="23" s="1"/>
  <c r="G80" i="23"/>
  <c r="G79" i="23" s="1"/>
  <c r="E80" i="23"/>
  <c r="E79" i="23" s="1"/>
  <c r="V79" i="23"/>
  <c r="L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W77" i="23" s="1"/>
  <c r="V76" i="23"/>
  <c r="S76" i="23"/>
  <c r="S75" i="23" s="1"/>
  <c r="R76" i="23"/>
  <c r="Q76" i="23"/>
  <c r="Q75" i="23" s="1"/>
  <c r="P76" i="23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G76" i="23"/>
  <c r="G75" i="23" s="1"/>
  <c r="F76" i="23"/>
  <c r="E76" i="23"/>
  <c r="E75" i="23" s="1"/>
  <c r="V75" i="23"/>
  <c r="R75" i="23"/>
  <c r="P75" i="23"/>
  <c r="N75" i="23"/>
  <c r="L75" i="23"/>
  <c r="J75" i="23"/>
  <c r="H75" i="23"/>
  <c r="F75" i="23"/>
  <c r="V74" i="23"/>
  <c r="S74" i="23"/>
  <c r="S73" i="23" s="1"/>
  <c r="R74" i="23"/>
  <c r="Q74" i="23"/>
  <c r="Q73" i="23" s="1"/>
  <c r="P74" i="23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G74" i="23"/>
  <c r="G73" i="23" s="1"/>
  <c r="F74" i="23"/>
  <c r="E74" i="23"/>
  <c r="W74" i="23" s="1"/>
  <c r="V73" i="23"/>
  <c r="R73" i="23"/>
  <c r="P73" i="23"/>
  <c r="N73" i="23"/>
  <c r="L73" i="23"/>
  <c r="J73" i="23"/>
  <c r="H73" i="23"/>
  <c r="F73" i="23"/>
  <c r="S72" i="23"/>
  <c r="S71" i="23" s="1"/>
  <c r="Q72" i="23"/>
  <c r="Q71" i="23" s="1"/>
  <c r="O72" i="23"/>
  <c r="O71" i="23" s="1"/>
  <c r="M72" i="23"/>
  <c r="M71" i="23" s="1"/>
  <c r="K72" i="23"/>
  <c r="K71" i="23" s="1"/>
  <c r="I72" i="23"/>
  <c r="I71" i="23" s="1"/>
  <c r="G72" i="23"/>
  <c r="G71" i="23" s="1"/>
  <c r="E72" i="23"/>
  <c r="E71" i="23" s="1"/>
  <c r="W70" i="23"/>
  <c r="W69" i="23"/>
  <c r="I68" i="23"/>
  <c r="I53" i="23" s="1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V53" i="23"/>
  <c r="S53" i="23"/>
  <c r="R53" i="23"/>
  <c r="Q53" i="23"/>
  <c r="P53" i="23"/>
  <c r="O53" i="23"/>
  <c r="N53" i="23"/>
  <c r="M53" i="23"/>
  <c r="L53" i="23"/>
  <c r="K53" i="23"/>
  <c r="J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S31" i="23" s="1"/>
  <c r="R45" i="23"/>
  <c r="Q45" i="23"/>
  <c r="P45" i="23"/>
  <c r="O45" i="23"/>
  <c r="O31" i="23" s="1"/>
  <c r="N45" i="23"/>
  <c r="M45" i="23"/>
  <c r="L45" i="23"/>
  <c r="K45" i="23"/>
  <c r="K31" i="23" s="1"/>
  <c r="J45" i="23"/>
  <c r="I45" i="23"/>
  <c r="H45" i="23"/>
  <c r="G45" i="23"/>
  <c r="G31" i="23" s="1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2" i="23" s="1"/>
  <c r="W41" i="23"/>
  <c r="V40" i="23"/>
  <c r="V31" i="23" s="1"/>
  <c r="S40" i="23"/>
  <c r="R40" i="23"/>
  <c r="R31" i="23" s="1"/>
  <c r="Q40" i="23"/>
  <c r="P40" i="23"/>
  <c r="P31" i="23" s="1"/>
  <c r="O40" i="23"/>
  <c r="N40" i="23"/>
  <c r="N31" i="23" s="1"/>
  <c r="M40" i="23"/>
  <c r="L40" i="23"/>
  <c r="L31" i="23" s="1"/>
  <c r="K40" i="23"/>
  <c r="J40" i="23"/>
  <c r="J31" i="23" s="1"/>
  <c r="I40" i="23"/>
  <c r="H40" i="23"/>
  <c r="H31" i="23" s="1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W32" i="23" s="1"/>
  <c r="Q31" i="23"/>
  <c r="M31" i="23"/>
  <c r="I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Q29" i="23"/>
  <c r="P29" i="23"/>
  <c r="O29" i="23"/>
  <c r="M29" i="23"/>
  <c r="L29" i="23"/>
  <c r="K29" i="23"/>
  <c r="I29" i="23"/>
  <c r="H29" i="23"/>
  <c r="G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V8" i="23" s="1"/>
  <c r="V4" i="23" s="1"/>
  <c r="S10" i="23"/>
  <c r="R10" i="23"/>
  <c r="R8" i="23" s="1"/>
  <c r="Q10" i="23"/>
  <c r="P10" i="23"/>
  <c r="P8" i="23" s="1"/>
  <c r="P4" i="23" s="1"/>
  <c r="O10" i="23"/>
  <c r="N10" i="23"/>
  <c r="N8" i="23" s="1"/>
  <c r="M10" i="23"/>
  <c r="L10" i="23"/>
  <c r="L8" i="23" s="1"/>
  <c r="L4" i="23" s="1"/>
  <c r="K10" i="23"/>
  <c r="J10" i="23"/>
  <c r="J8" i="23" s="1"/>
  <c r="I10" i="23"/>
  <c r="H10" i="23"/>
  <c r="H8" i="23" s="1"/>
  <c r="H4" i="23" s="1"/>
  <c r="G10" i="23"/>
  <c r="F10" i="23"/>
  <c r="F8" i="23" s="1"/>
  <c r="E10" i="23"/>
  <c r="W9" i="23"/>
  <c r="S8" i="23"/>
  <c r="Q8" i="23"/>
  <c r="Q4" i="23" s="1"/>
  <c r="O8" i="23"/>
  <c r="M8" i="23"/>
  <c r="M4" i="23" s="1"/>
  <c r="K8" i="23"/>
  <c r="I8" i="23"/>
  <c r="I4" i="23" s="1"/>
  <c r="G8" i="23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S4" i="23"/>
  <c r="O4" i="23"/>
  <c r="K4" i="23"/>
  <c r="G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M89" i="19"/>
  <c r="L89" i="19"/>
  <c r="K89" i="19"/>
  <c r="K85" i="19" s="1"/>
  <c r="J89" i="19"/>
  <c r="I89" i="19"/>
  <c r="H89" i="19"/>
  <c r="G89" i="19"/>
  <c r="G85" i="19" s="1"/>
  <c r="F89" i="19"/>
  <c r="E89" i="19"/>
  <c r="Q88" i="19"/>
  <c r="Q87" i="19"/>
  <c r="P86" i="19"/>
  <c r="O86" i="19"/>
  <c r="N86" i="19"/>
  <c r="M86" i="19"/>
  <c r="L86" i="19"/>
  <c r="K86" i="19"/>
  <c r="J86" i="19"/>
  <c r="I86" i="19"/>
  <c r="I85" i="19" s="1"/>
  <c r="H86" i="19"/>
  <c r="G86" i="19"/>
  <c r="F86" i="19"/>
  <c r="E86" i="19"/>
  <c r="Q86" i="19" s="1"/>
  <c r="P85" i="19"/>
  <c r="N85" i="19"/>
  <c r="M85" i="19"/>
  <c r="L85" i="19"/>
  <c r="J85" i="19"/>
  <c r="H85" i="19"/>
  <c r="F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N81" i="19" s="1"/>
  <c r="M82" i="19"/>
  <c r="L82" i="19"/>
  <c r="L81" i="19" s="1"/>
  <c r="K82" i="19"/>
  <c r="J82" i="19"/>
  <c r="J81" i="19" s="1"/>
  <c r="I82" i="19"/>
  <c r="H82" i="19"/>
  <c r="H81" i="19" s="1"/>
  <c r="G82" i="19"/>
  <c r="E82" i="19"/>
  <c r="E81" i="19" s="1"/>
  <c r="O81" i="19"/>
  <c r="M81" i="19"/>
  <c r="K81" i="19"/>
  <c r="I81" i="19"/>
  <c r="G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O72" i="19"/>
  <c r="N72" i="19"/>
  <c r="M72" i="19"/>
  <c r="K72" i="19"/>
  <c r="J72" i="19"/>
  <c r="I72" i="19"/>
  <c r="I71" i="19" s="1"/>
  <c r="I52" i="19" s="1"/>
  <c r="G72" i="19"/>
  <c r="F72" i="19"/>
  <c r="E72" i="19"/>
  <c r="O71" i="19"/>
  <c r="N71" i="19"/>
  <c r="M71" i="19"/>
  <c r="K71" i="19"/>
  <c r="J71" i="19"/>
  <c r="G71" i="19"/>
  <c r="F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N52" i="19" s="1"/>
  <c r="M53" i="19"/>
  <c r="L53" i="19"/>
  <c r="K53" i="19"/>
  <c r="J53" i="19"/>
  <c r="J52" i="19" s="1"/>
  <c r="G53" i="19"/>
  <c r="O52" i="19"/>
  <c r="K52" i="19"/>
  <c r="G52" i="19"/>
  <c r="Q51" i="19"/>
  <c r="Q50" i="19"/>
  <c r="Q49" i="19"/>
  <c r="Q48" i="19"/>
  <c r="P47" i="19"/>
  <c r="O47" i="19"/>
  <c r="N47" i="19"/>
  <c r="M47" i="19"/>
  <c r="L47" i="19"/>
  <c r="K47" i="19"/>
  <c r="J47" i="19"/>
  <c r="J31" i="19" s="1"/>
  <c r="I47" i="19"/>
  <c r="H47" i="19"/>
  <c r="G47" i="19"/>
  <c r="F47" i="19"/>
  <c r="E47" i="19"/>
  <c r="F46" i="19"/>
  <c r="Q46" i="19" s="1"/>
  <c r="P45" i="19"/>
  <c r="P31" i="19" s="1"/>
  <c r="O45" i="19"/>
  <c r="N45" i="19"/>
  <c r="M45" i="19"/>
  <c r="L45" i="19"/>
  <c r="L31" i="19" s="1"/>
  <c r="K45" i="19"/>
  <c r="J45" i="19"/>
  <c r="I45" i="19"/>
  <c r="H45" i="19"/>
  <c r="H31" i="19" s="1"/>
  <c r="G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N31" i="19"/>
  <c r="M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O29" i="19"/>
  <c r="N29" i="19"/>
  <c r="M29" i="19"/>
  <c r="K29" i="19"/>
  <c r="J29" i="19"/>
  <c r="I29" i="19"/>
  <c r="G29" i="19"/>
  <c r="F29" i="19"/>
  <c r="E29" i="19"/>
  <c r="P28" i="19"/>
  <c r="O28" i="19"/>
  <c r="N28" i="19"/>
  <c r="N27" i="19" s="1"/>
  <c r="M28" i="19"/>
  <c r="M27" i="19" s="1"/>
  <c r="L28" i="19"/>
  <c r="K28" i="19"/>
  <c r="J28" i="19"/>
  <c r="J27" i="19" s="1"/>
  <c r="I28" i="19"/>
  <c r="I27" i="19" s="1"/>
  <c r="H28" i="19"/>
  <c r="G28" i="19"/>
  <c r="E28" i="19"/>
  <c r="E27" i="19" s="1"/>
  <c r="P27" i="19"/>
  <c r="O27" i="19"/>
  <c r="L27" i="19"/>
  <c r="K27" i="19"/>
  <c r="H27" i="19"/>
  <c r="G27" i="19"/>
  <c r="P26" i="19"/>
  <c r="P25" i="19" s="1"/>
  <c r="O26" i="19"/>
  <c r="O25" i="19" s="1"/>
  <c r="N26" i="19"/>
  <c r="M26" i="19"/>
  <c r="L26" i="19"/>
  <c r="L25" i="19" s="1"/>
  <c r="K26" i="19"/>
  <c r="K25" i="19" s="1"/>
  <c r="J26" i="19"/>
  <c r="I26" i="19"/>
  <c r="H26" i="19"/>
  <c r="H25" i="19" s="1"/>
  <c r="G26" i="19"/>
  <c r="G25" i="19" s="1"/>
  <c r="E26" i="19"/>
  <c r="N25" i="19"/>
  <c r="M25" i="19"/>
  <c r="J25" i="19"/>
  <c r="I25" i="19"/>
  <c r="E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P22" i="19" s="1"/>
  <c r="O23" i="19"/>
  <c r="N23" i="19"/>
  <c r="M23" i="19"/>
  <c r="M22" i="19" s="1"/>
  <c r="L23" i="19"/>
  <c r="L22" i="19" s="1"/>
  <c r="K23" i="19"/>
  <c r="J23" i="19"/>
  <c r="I23" i="19"/>
  <c r="I22" i="19" s="1"/>
  <c r="H23" i="19"/>
  <c r="H22" i="19" s="1"/>
  <c r="G23" i="19"/>
  <c r="E23" i="19"/>
  <c r="O22" i="19"/>
  <c r="N22" i="19"/>
  <c r="K22" i="19"/>
  <c r="J22" i="19"/>
  <c r="G22" i="19"/>
  <c r="E22" i="19"/>
  <c r="P21" i="19"/>
  <c r="O21" i="19"/>
  <c r="O20" i="19" s="1"/>
  <c r="N21" i="19"/>
  <c r="N20" i="19" s="1"/>
  <c r="M21" i="19"/>
  <c r="L21" i="19"/>
  <c r="K21" i="19"/>
  <c r="K20" i="19" s="1"/>
  <c r="J21" i="19"/>
  <c r="J20" i="19" s="1"/>
  <c r="I21" i="19"/>
  <c r="H21" i="19"/>
  <c r="G21" i="19"/>
  <c r="G20" i="19" s="1"/>
  <c r="E21" i="19"/>
  <c r="E20" i="19" s="1"/>
  <c r="P20" i="19"/>
  <c r="M20" i="19"/>
  <c r="L20" i="19"/>
  <c r="I20" i="19"/>
  <c r="H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O12" i="19"/>
  <c r="N12" i="19"/>
  <c r="M12" i="19"/>
  <c r="K12" i="19"/>
  <c r="J12" i="19"/>
  <c r="I12" i="19"/>
  <c r="G12" i="19"/>
  <c r="F12" i="19"/>
  <c r="F10" i="19" s="1"/>
  <c r="E12" i="19"/>
  <c r="O11" i="19"/>
  <c r="N11" i="19"/>
  <c r="N10" i="19" s="1"/>
  <c r="N8" i="19" s="1"/>
  <c r="N4" i="19" s="1"/>
  <c r="N3" i="19" s="1"/>
  <c r="M11" i="19"/>
  <c r="K11" i="19"/>
  <c r="J11" i="19"/>
  <c r="J10" i="19" s="1"/>
  <c r="J8" i="19" s="1"/>
  <c r="J4" i="19" s="1"/>
  <c r="J3" i="19" s="1"/>
  <c r="I11" i="19"/>
  <c r="G11" i="19"/>
  <c r="G10" i="19" s="1"/>
  <c r="G8" i="19" s="1"/>
  <c r="G4" i="19" s="1"/>
  <c r="G3" i="19" s="1"/>
  <c r="F11" i="19"/>
  <c r="E11" i="19"/>
  <c r="O10" i="19"/>
  <c r="O8" i="19" s="1"/>
  <c r="O4" i="19" s="1"/>
  <c r="O3" i="19" s="1"/>
  <c r="M10" i="19"/>
  <c r="K10" i="19"/>
  <c r="K8" i="19" s="1"/>
  <c r="K4" i="19" s="1"/>
  <c r="K3" i="19" s="1"/>
  <c r="I10" i="19"/>
  <c r="E10" i="19"/>
  <c r="F9" i="19"/>
  <c r="Q9" i="19" s="1"/>
  <c r="M8" i="19"/>
  <c r="M4" i="19" s="1"/>
  <c r="I8" i="19"/>
  <c r="I4" i="19" s="1"/>
  <c r="I3" i="19" s="1"/>
  <c r="E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M3" i="19" l="1"/>
  <c r="E4" i="19"/>
  <c r="M52" i="19"/>
  <c r="N4" i="23"/>
  <c r="H52" i="23"/>
  <c r="H3" i="23" s="1"/>
  <c r="Q85" i="19"/>
  <c r="Q29" i="19"/>
  <c r="Q5" i="19"/>
  <c r="F8" i="19"/>
  <c r="H12" i="19"/>
  <c r="Q12" i="19" s="1"/>
  <c r="H11" i="19"/>
  <c r="H72" i="19"/>
  <c r="H71" i="19" s="1"/>
  <c r="H52" i="19" s="1"/>
  <c r="H29" i="19"/>
  <c r="L12" i="19"/>
  <c r="L11" i="19"/>
  <c r="L72" i="19"/>
  <c r="L71" i="19" s="1"/>
  <c r="L52" i="19" s="1"/>
  <c r="L29" i="19"/>
  <c r="P12" i="19"/>
  <c r="P11" i="19"/>
  <c r="P72" i="19"/>
  <c r="P71" i="19" s="1"/>
  <c r="P52" i="19" s="1"/>
  <c r="P29" i="19"/>
  <c r="Q71" i="19"/>
  <c r="Q31" i="19"/>
  <c r="Q32" i="19"/>
  <c r="Q42" i="19"/>
  <c r="Q47" i="19"/>
  <c r="Q54" i="19"/>
  <c r="Q63" i="19"/>
  <c r="Q83" i="19"/>
  <c r="Q93" i="19"/>
  <c r="W40" i="23"/>
  <c r="W47" i="23"/>
  <c r="W96" i="23"/>
  <c r="W101" i="23"/>
  <c r="W8" i="23"/>
  <c r="W31" i="23"/>
  <c r="W75" i="23"/>
  <c r="Q45" i="19"/>
  <c r="Q79" i="19"/>
  <c r="Q80" i="19"/>
  <c r="Q96" i="19"/>
  <c r="Q101" i="19"/>
  <c r="W10" i="23"/>
  <c r="W11" i="23"/>
  <c r="W12" i="23"/>
  <c r="W13" i="23"/>
  <c r="W14" i="23"/>
  <c r="W15" i="23"/>
  <c r="F29" i="23"/>
  <c r="F4" i="23" s="1"/>
  <c r="J29" i="23"/>
  <c r="J4" i="23" s="1"/>
  <c r="N29" i="23"/>
  <c r="R29" i="23"/>
  <c r="R4" i="23" s="1"/>
  <c r="L52" i="23"/>
  <c r="L3" i="23" s="1"/>
  <c r="P52" i="23"/>
  <c r="P3" i="23" s="1"/>
  <c r="V52" i="23"/>
  <c r="V3" i="23" s="1"/>
  <c r="F72" i="23"/>
  <c r="F71" i="23" s="1"/>
  <c r="W71" i="23" s="1"/>
  <c r="J72" i="23"/>
  <c r="J71" i="23" s="1"/>
  <c r="N72" i="23"/>
  <c r="N71" i="23" s="1"/>
  <c r="N52" i="23" s="1"/>
  <c r="N3" i="23" s="1"/>
  <c r="R72" i="23"/>
  <c r="R71" i="23" s="1"/>
  <c r="W79" i="23"/>
  <c r="W82" i="23"/>
  <c r="W83" i="23"/>
  <c r="F89" i="23"/>
  <c r="F85" i="23" s="1"/>
  <c r="J89" i="23"/>
  <c r="J85" i="23" s="1"/>
  <c r="J52" i="23" s="1"/>
  <c r="J3" i="23" s="1"/>
  <c r="N89" i="23"/>
  <c r="N85" i="23" s="1"/>
  <c r="R89" i="23"/>
  <c r="R85" i="23" s="1"/>
  <c r="W93" i="23"/>
  <c r="Q11" i="19"/>
  <c r="Q13" i="19"/>
  <c r="Q14" i="19"/>
  <c r="Q15" i="19"/>
  <c r="F52" i="19"/>
  <c r="Q40" i="19"/>
  <c r="F45" i="19"/>
  <c r="F31" i="19" s="1"/>
  <c r="E53" i="19"/>
  <c r="Q89" i="19"/>
  <c r="Q90" i="19"/>
  <c r="Q91" i="19"/>
  <c r="E4" i="23"/>
  <c r="W5" i="23"/>
  <c r="W17" i="23"/>
  <c r="W45" i="23"/>
  <c r="W54" i="23"/>
  <c r="W86" i="23"/>
  <c r="E5" i="50"/>
  <c r="E8" i="50" s="1"/>
  <c r="I52" i="23"/>
  <c r="I3" i="23" s="1"/>
  <c r="M52" i="23"/>
  <c r="M3" i="23" s="1"/>
  <c r="G52" i="23"/>
  <c r="G3" i="23" s="1"/>
  <c r="K52" i="23"/>
  <c r="K3" i="23" s="1"/>
  <c r="O52" i="23"/>
  <c r="O3" i="23" s="1"/>
  <c r="S52" i="23"/>
  <c r="S3" i="23" s="1"/>
  <c r="I85" i="23"/>
  <c r="M85" i="23"/>
  <c r="Q85" i="23"/>
  <c r="Q52" i="23" s="1"/>
  <c r="Q3" i="23" s="1"/>
  <c r="R52" i="23"/>
  <c r="E73" i="23"/>
  <c r="W73" i="23" s="1"/>
  <c r="E81" i="23"/>
  <c r="W81" i="23" s="1"/>
  <c r="E89" i="23"/>
  <c r="W89" i="23" s="1"/>
  <c r="W76" i="23"/>
  <c r="W80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F22" i="19" l="1"/>
  <c r="Q22" i="19" s="1"/>
  <c r="W72" i="23"/>
  <c r="F52" i="23"/>
  <c r="F3" i="23" s="1"/>
  <c r="P10" i="19"/>
  <c r="P8" i="19" s="1"/>
  <c r="P4" i="19" s="1"/>
  <c r="P3" i="19" s="1"/>
  <c r="L10" i="19"/>
  <c r="L8" i="19" s="1"/>
  <c r="L4" i="19" s="1"/>
  <c r="L3" i="19" s="1"/>
  <c r="H10" i="19"/>
  <c r="R3" i="23"/>
  <c r="Q53" i="19"/>
  <c r="E52" i="19"/>
  <c r="Q52" i="19" s="1"/>
  <c r="E3" i="19"/>
  <c r="Q26" i="19"/>
  <c r="E85" i="23"/>
  <c r="W85" i="23" s="1"/>
  <c r="W29" i="23"/>
  <c r="Q72" i="19"/>
  <c r="W4" i="23"/>
  <c r="E52" i="23"/>
  <c r="W53" i="23"/>
  <c r="F4" i="19"/>
  <c r="Q28" i="19"/>
  <c r="Q23" i="19"/>
  <c r="Q21" i="19"/>
  <c r="Q20" i="19"/>
  <c r="H8" i="19" l="1"/>
  <c r="Q10" i="19"/>
  <c r="W52" i="23"/>
  <c r="E3" i="23"/>
  <c r="W3" i="23" s="1"/>
  <c r="F3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J96" i="24"/>
  <c r="I96" i="24"/>
  <c r="H96" i="24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K85" i="24" s="1"/>
  <c r="J90" i="24"/>
  <c r="I90" i="24"/>
  <c r="I89" i="24" s="1"/>
  <c r="H90" i="24"/>
  <c r="G90" i="24"/>
  <c r="F90" i="24"/>
  <c r="F89" i="24" s="1"/>
  <c r="F85" i="24" s="1"/>
  <c r="E90" i="24"/>
  <c r="J89" i="24"/>
  <c r="G89" i="24"/>
  <c r="G85" i="24" s="1"/>
  <c r="M88" i="24"/>
  <c r="M87" i="24"/>
  <c r="L86" i="24"/>
  <c r="K86" i="24"/>
  <c r="J86" i="24"/>
  <c r="J85" i="24" s="1"/>
  <c r="I86" i="24"/>
  <c r="H86" i="24"/>
  <c r="G86" i="24"/>
  <c r="F86" i="24"/>
  <c r="E86" i="24"/>
  <c r="M86" i="24" s="1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G81" i="24" s="1"/>
  <c r="F82" i="24"/>
  <c r="F81" i="24" s="1"/>
  <c r="E82" i="24"/>
  <c r="M82" i="24" s="1"/>
  <c r="L81" i="24"/>
  <c r="K81" i="24"/>
  <c r="J81" i="24"/>
  <c r="H81" i="24"/>
  <c r="L80" i="24"/>
  <c r="K80" i="24"/>
  <c r="K79" i="24" s="1"/>
  <c r="J80" i="24"/>
  <c r="I80" i="24"/>
  <c r="I79" i="24" s="1"/>
  <c r="H80" i="24"/>
  <c r="H79" i="24" s="1"/>
  <c r="G80" i="24"/>
  <c r="G79" i="24" s="1"/>
  <c r="F80" i="24"/>
  <c r="E80" i="24"/>
  <c r="L79" i="24"/>
  <c r="J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H75" i="24" s="1"/>
  <c r="G76" i="24"/>
  <c r="G75" i="24" s="1"/>
  <c r="F76" i="24"/>
  <c r="F75" i="24" s="1"/>
  <c r="E76" i="24"/>
  <c r="L75" i="24"/>
  <c r="I75" i="24"/>
  <c r="E75" i="24"/>
  <c r="L74" i="24"/>
  <c r="K74" i="24"/>
  <c r="J74" i="24"/>
  <c r="I74" i="24"/>
  <c r="I73" i="24" s="1"/>
  <c r="H74" i="24"/>
  <c r="H73" i="24" s="1"/>
  <c r="G74" i="24"/>
  <c r="F74" i="24"/>
  <c r="F73" i="24" s="1"/>
  <c r="E74" i="24"/>
  <c r="L73" i="24"/>
  <c r="K73" i="24"/>
  <c r="J73" i="24"/>
  <c r="G73" i="24"/>
  <c r="L72" i="24"/>
  <c r="K72" i="24"/>
  <c r="K71" i="24" s="1"/>
  <c r="J72" i="24"/>
  <c r="I72" i="24"/>
  <c r="H72" i="24"/>
  <c r="H71" i="24" s="1"/>
  <c r="G72" i="24"/>
  <c r="G71" i="24" s="1"/>
  <c r="F72" i="24"/>
  <c r="F71" i="24" s="1"/>
  <c r="E72" i="24"/>
  <c r="L71" i="24"/>
  <c r="J71" i="24"/>
  <c r="I71" i="24"/>
  <c r="E71" i="24"/>
  <c r="M70" i="24"/>
  <c r="H69" i="24"/>
  <c r="G69" i="24"/>
  <c r="E69" i="24"/>
  <c r="M69" i="24" s="1"/>
  <c r="H68" i="24"/>
  <c r="G68" i="24"/>
  <c r="E68" i="24"/>
  <c r="M67" i="24"/>
  <c r="H67" i="24"/>
  <c r="G67" i="24"/>
  <c r="H66" i="24"/>
  <c r="G66" i="24"/>
  <c r="M66" i="24" s="1"/>
  <c r="E66" i="24"/>
  <c r="H65" i="24"/>
  <c r="G65" i="24"/>
  <c r="M65" i="24" s="1"/>
  <c r="E65" i="24"/>
  <c r="H64" i="24"/>
  <c r="G64" i="24"/>
  <c r="M64" i="24" s="1"/>
  <c r="E64" i="24"/>
  <c r="G63" i="24"/>
  <c r="E63" i="24"/>
  <c r="M63" i="24" s="1"/>
  <c r="M62" i="24"/>
  <c r="H61" i="24"/>
  <c r="G61" i="24"/>
  <c r="M61" i="24" s="1"/>
  <c r="E61" i="24"/>
  <c r="H60" i="24"/>
  <c r="G60" i="24"/>
  <c r="M60" i="24" s="1"/>
  <c r="E60" i="24"/>
  <c r="H59" i="24"/>
  <c r="G59" i="24"/>
  <c r="M59" i="24" s="1"/>
  <c r="E59" i="24"/>
  <c r="H58" i="24"/>
  <c r="G58" i="24"/>
  <c r="M58" i="24" s="1"/>
  <c r="E58" i="24"/>
  <c r="H57" i="24"/>
  <c r="G57" i="24"/>
  <c r="M57" i="24" s="1"/>
  <c r="E57" i="24"/>
  <c r="E56" i="24"/>
  <c r="M56" i="24" s="1"/>
  <c r="H55" i="24"/>
  <c r="H53" i="24" s="1"/>
  <c r="G55" i="24"/>
  <c r="E55" i="24"/>
  <c r="M54" i="24"/>
  <c r="E54" i="24"/>
  <c r="L53" i="24"/>
  <c r="K53" i="24"/>
  <c r="J53" i="24"/>
  <c r="J52" i="24" s="1"/>
  <c r="I53" i="24"/>
  <c r="F53" i="24"/>
  <c r="E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G45" i="24" s="1"/>
  <c r="G31" i="24" s="1"/>
  <c r="E46" i="24"/>
  <c r="M46" i="24" s="1"/>
  <c r="L45" i="24"/>
  <c r="K45" i="24"/>
  <c r="J45" i="24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J40" i="24"/>
  <c r="J31" i="24" s="1"/>
  <c r="I40" i="24"/>
  <c r="H40" i="24"/>
  <c r="G40" i="24"/>
  <c r="F40" i="24"/>
  <c r="E40" i="24"/>
  <c r="M40" i="24" s="1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F32" i="24"/>
  <c r="E32" i="24"/>
  <c r="L31" i="24"/>
  <c r="K31" i="24"/>
  <c r="F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G28" i="24"/>
  <c r="G27" i="24" s="1"/>
  <c r="F28" i="24"/>
  <c r="F27" i="24" s="1"/>
  <c r="F4" i="24" s="1"/>
  <c r="E28" i="24"/>
  <c r="L27" i="24"/>
  <c r="K27" i="24"/>
  <c r="J27" i="24"/>
  <c r="H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M19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L8" i="24" s="1"/>
  <c r="L4" i="24" s="1"/>
  <c r="K10" i="24"/>
  <c r="K8" i="24" s="1"/>
  <c r="K4" i="24" s="1"/>
  <c r="J10" i="24"/>
  <c r="I10" i="24"/>
  <c r="H10" i="24"/>
  <c r="H8" i="24" s="1"/>
  <c r="G10" i="24"/>
  <c r="G8" i="24" s="1"/>
  <c r="G4" i="24" s="1"/>
  <c r="F10" i="24"/>
  <c r="E10" i="24"/>
  <c r="M9" i="24"/>
  <c r="E9" i="24"/>
  <c r="J8" i="24"/>
  <c r="J4" i="24" s="1"/>
  <c r="J3" i="24" s="1"/>
  <c r="I8" i="24"/>
  <c r="F8" i="24"/>
  <c r="E8" i="24"/>
  <c r="H7" i="24"/>
  <c r="G7" i="24"/>
  <c r="E7" i="24"/>
  <c r="M7" i="24" s="1"/>
  <c r="M6" i="24"/>
  <c r="H6" i="24"/>
  <c r="E6" i="24"/>
  <c r="L5" i="24"/>
  <c r="K5" i="24"/>
  <c r="J5" i="24"/>
  <c r="I5" i="24"/>
  <c r="H5" i="24"/>
  <c r="H4" i="24" s="1"/>
  <c r="G5" i="24"/>
  <c r="F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1" i="22" s="1"/>
  <c r="J100" i="22"/>
  <c r="J99" i="22"/>
  <c r="J98" i="22"/>
  <c r="J97" i="22"/>
  <c r="I96" i="22"/>
  <c r="I80" i="22" s="1"/>
  <c r="I79" i="22" s="1"/>
  <c r="H96" i="22"/>
  <c r="G96" i="22"/>
  <c r="F96" i="22"/>
  <c r="E96" i="22"/>
  <c r="J95" i="22"/>
  <c r="J94" i="22"/>
  <c r="I93" i="22"/>
  <c r="H93" i="22"/>
  <c r="G93" i="22"/>
  <c r="F93" i="22"/>
  <c r="E93" i="22"/>
  <c r="J93" i="22" s="1"/>
  <c r="J92" i="22"/>
  <c r="I91" i="22"/>
  <c r="H91" i="22"/>
  <c r="G91" i="22"/>
  <c r="F91" i="22"/>
  <c r="E91" i="22"/>
  <c r="I90" i="22"/>
  <c r="I89" i="22" s="1"/>
  <c r="H90" i="22"/>
  <c r="H89" i="22" s="1"/>
  <c r="H85" i="22" s="1"/>
  <c r="G90" i="22"/>
  <c r="F90" i="22"/>
  <c r="E90" i="22"/>
  <c r="G89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G80" i="22"/>
  <c r="F80" i="22"/>
  <c r="F79" i="22" s="1"/>
  <c r="H79" i="22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F76" i="22"/>
  <c r="E76" i="22"/>
  <c r="G75" i="22"/>
  <c r="F75" i="22"/>
  <c r="I74" i="22"/>
  <c r="I73" i="22" s="1"/>
  <c r="H74" i="22"/>
  <c r="H73" i="22" s="1"/>
  <c r="G74" i="22"/>
  <c r="G73" i="22" s="1"/>
  <c r="F74" i="22"/>
  <c r="E74" i="22"/>
  <c r="F73" i="22"/>
  <c r="I72" i="22"/>
  <c r="I71" i="22" s="1"/>
  <c r="H72" i="22"/>
  <c r="H71" i="22" s="1"/>
  <c r="G72" i="22"/>
  <c r="G71" i="22" s="1"/>
  <c r="F72" i="22"/>
  <c r="F71" i="22" s="1"/>
  <c r="E72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5" i="22" s="1"/>
  <c r="J44" i="22"/>
  <c r="J43" i="22"/>
  <c r="I42" i="22"/>
  <c r="H42" i="22"/>
  <c r="H31" i="22" s="1"/>
  <c r="G42" i="22"/>
  <c r="F42" i="22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I31" i="22" s="1"/>
  <c r="H32" i="22"/>
  <c r="G32" i="22"/>
  <c r="F32" i="22"/>
  <c r="F31" i="22" s="1"/>
  <c r="E32" i="22"/>
  <c r="G31" i="22"/>
  <c r="I30" i="22"/>
  <c r="H30" i="22"/>
  <c r="G30" i="22"/>
  <c r="F30" i="22"/>
  <c r="E30" i="22"/>
  <c r="I29" i="22"/>
  <c r="H29" i="22"/>
  <c r="G29" i="22"/>
  <c r="F29" i="22"/>
  <c r="E29" i="22"/>
  <c r="J29" i="22" s="1"/>
  <c r="I28" i="22"/>
  <c r="I27" i="22" s="1"/>
  <c r="H28" i="22"/>
  <c r="G28" i="22"/>
  <c r="F28" i="22"/>
  <c r="F27" i="22" s="1"/>
  <c r="E28" i="22"/>
  <c r="H27" i="22"/>
  <c r="G27" i="22"/>
  <c r="I26" i="22"/>
  <c r="H26" i="22"/>
  <c r="H25" i="22" s="1"/>
  <c r="G26" i="22"/>
  <c r="G25" i="22" s="1"/>
  <c r="F26" i="22"/>
  <c r="E26" i="22"/>
  <c r="I25" i="22"/>
  <c r="F25" i="22"/>
  <c r="E25" i="22"/>
  <c r="I24" i="22"/>
  <c r="I22" i="22" s="1"/>
  <c r="H24" i="22"/>
  <c r="G24" i="22"/>
  <c r="F24" i="22"/>
  <c r="E24" i="22"/>
  <c r="I23" i="22"/>
  <c r="H23" i="22"/>
  <c r="G23" i="22"/>
  <c r="G22" i="22" s="1"/>
  <c r="F23" i="22"/>
  <c r="E23" i="22"/>
  <c r="H22" i="22"/>
  <c r="I21" i="22"/>
  <c r="I20" i="22" s="1"/>
  <c r="H21" i="22"/>
  <c r="H20" i="22" s="1"/>
  <c r="G21" i="22"/>
  <c r="F21" i="22"/>
  <c r="E21" i="22"/>
  <c r="E20" i="22" s="1"/>
  <c r="G20" i="22"/>
  <c r="F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F13" i="22" s="1"/>
  <c r="E15" i="22"/>
  <c r="I14" i="22"/>
  <c r="H14" i="22"/>
  <c r="H13" i="22" s="1"/>
  <c r="G14" i="22"/>
  <c r="G13" i="22" s="1"/>
  <c r="F14" i="22"/>
  <c r="E14" i="22"/>
  <c r="I13" i="22"/>
  <c r="E13" i="22"/>
  <c r="I12" i="22"/>
  <c r="I10" i="22" s="1"/>
  <c r="I8" i="22" s="1"/>
  <c r="H12" i="22"/>
  <c r="G12" i="22"/>
  <c r="F12" i="22"/>
  <c r="E12" i="22"/>
  <c r="I11" i="22"/>
  <c r="H11" i="22"/>
  <c r="G11" i="22"/>
  <c r="G10" i="22" s="1"/>
  <c r="G8" i="22" s="1"/>
  <c r="G4" i="22" s="1"/>
  <c r="F11" i="22"/>
  <c r="F10" i="22" s="1"/>
  <c r="F8" i="22" s="1"/>
  <c r="E11" i="22"/>
  <c r="H10" i="22"/>
  <c r="H8" i="22" s="1"/>
  <c r="J9" i="22"/>
  <c r="J7" i="22"/>
  <c r="J6" i="22"/>
  <c r="I5" i="22"/>
  <c r="H5" i="22"/>
  <c r="H4" i="22" s="1"/>
  <c r="G5" i="22"/>
  <c r="F5" i="22"/>
  <c r="E5" i="22"/>
  <c r="J5" i="22" s="1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R80" i="20" s="1"/>
  <c r="R79" i="20" s="1"/>
  <c r="Q96" i="20"/>
  <c r="P96" i="20"/>
  <c r="O96" i="20"/>
  <c r="N96" i="20"/>
  <c r="N80" i="20" s="1"/>
  <c r="N79" i="20" s="1"/>
  <c r="M96" i="20"/>
  <c r="L96" i="20"/>
  <c r="K96" i="20"/>
  <c r="J96" i="20"/>
  <c r="J80" i="20" s="1"/>
  <c r="J79" i="20" s="1"/>
  <c r="I96" i="20"/>
  <c r="H96" i="20"/>
  <c r="G96" i="20"/>
  <c r="F96" i="20"/>
  <c r="F80" i="20" s="1"/>
  <c r="V80" i="20" s="1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U89" i="20" s="1"/>
  <c r="U85" i="20" s="1"/>
  <c r="T90" i="20"/>
  <c r="T89" i="20" s="1"/>
  <c r="T85" i="20" s="1"/>
  <c r="S90" i="20"/>
  <c r="R90" i="20"/>
  <c r="Q90" i="20"/>
  <c r="Q89" i="20" s="1"/>
  <c r="Q85" i="20" s="1"/>
  <c r="P90" i="20"/>
  <c r="P89" i="20" s="1"/>
  <c r="P85" i="20" s="1"/>
  <c r="O90" i="20"/>
  <c r="O89" i="20" s="1"/>
  <c r="N90" i="20"/>
  <c r="M90" i="20"/>
  <c r="M89" i="20" s="1"/>
  <c r="M85" i="20" s="1"/>
  <c r="L90" i="20"/>
  <c r="L89" i="20" s="1"/>
  <c r="L85" i="20" s="1"/>
  <c r="K90" i="20"/>
  <c r="J90" i="20"/>
  <c r="I90" i="20"/>
  <c r="I89" i="20" s="1"/>
  <c r="I85" i="20" s="1"/>
  <c r="H90" i="20"/>
  <c r="H89" i="20" s="1"/>
  <c r="H85" i="20" s="1"/>
  <c r="G90" i="20"/>
  <c r="G89" i="20" s="1"/>
  <c r="F90" i="20"/>
  <c r="E90" i="20"/>
  <c r="S89" i="20"/>
  <c r="R89" i="20"/>
  <c r="N89" i="20"/>
  <c r="K89" i="20"/>
  <c r="J89" i="20"/>
  <c r="F89" i="20"/>
  <c r="V88" i="20"/>
  <c r="V87" i="20"/>
  <c r="U86" i="20"/>
  <c r="T86" i="20"/>
  <c r="S86" i="20"/>
  <c r="S85" i="20" s="1"/>
  <c r="R86" i="20"/>
  <c r="R85" i="20" s="1"/>
  <c r="Q86" i="20"/>
  <c r="P86" i="20"/>
  <c r="O86" i="20"/>
  <c r="N86" i="20"/>
  <c r="N85" i="20" s="1"/>
  <c r="M86" i="20"/>
  <c r="L86" i="20"/>
  <c r="K86" i="20"/>
  <c r="K85" i="20" s="1"/>
  <c r="J86" i="20"/>
  <c r="J85" i="20" s="1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H82" i="20"/>
  <c r="H81" i="20" s="1"/>
  <c r="T81" i="20"/>
  <c r="P81" i="20"/>
  <c r="U80" i="20"/>
  <c r="U79" i="20" s="1"/>
  <c r="T80" i="20"/>
  <c r="S80" i="20"/>
  <c r="Q80" i="20"/>
  <c r="Q79" i="20" s="1"/>
  <c r="P80" i="20"/>
  <c r="P79" i="20" s="1"/>
  <c r="O80" i="20"/>
  <c r="O79" i="20" s="1"/>
  <c r="M80" i="20"/>
  <c r="M79" i="20" s="1"/>
  <c r="L80" i="20"/>
  <c r="K80" i="20"/>
  <c r="I80" i="20"/>
  <c r="I79" i="20" s="1"/>
  <c r="H80" i="20"/>
  <c r="H79" i="20" s="1"/>
  <c r="G80" i="20"/>
  <c r="G79" i="20" s="1"/>
  <c r="E80" i="20"/>
  <c r="E79" i="20" s="1"/>
  <c r="T79" i="20"/>
  <c r="S79" i="20"/>
  <c r="L79" i="20"/>
  <c r="K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V77" i="20" s="1"/>
  <c r="E77" i="20"/>
  <c r="U76" i="20"/>
  <c r="U75" i="20" s="1"/>
  <c r="T76" i="20"/>
  <c r="T75" i="20" s="1"/>
  <c r="S76" i="20"/>
  <c r="S75" i="20" s="1"/>
  <c r="R76" i="20"/>
  <c r="Q76" i="20"/>
  <c r="Q75" i="20" s="1"/>
  <c r="P76" i="20"/>
  <c r="P75" i="20" s="1"/>
  <c r="O76" i="20"/>
  <c r="O75" i="20" s="1"/>
  <c r="N76" i="20"/>
  <c r="N75" i="20" s="1"/>
  <c r="M76" i="20"/>
  <c r="M75" i="20" s="1"/>
  <c r="L76" i="20"/>
  <c r="L75" i="20" s="1"/>
  <c r="K76" i="20"/>
  <c r="K75" i="20" s="1"/>
  <c r="J76" i="20"/>
  <c r="I76" i="20"/>
  <c r="I75" i="20" s="1"/>
  <c r="H76" i="20"/>
  <c r="H75" i="20" s="1"/>
  <c r="G76" i="20"/>
  <c r="G75" i="20" s="1"/>
  <c r="F76" i="20"/>
  <c r="F75" i="20" s="1"/>
  <c r="E76" i="20"/>
  <c r="R75" i="20"/>
  <c r="J75" i="20"/>
  <c r="U74" i="20"/>
  <c r="U73" i="20" s="1"/>
  <c r="T74" i="20"/>
  <c r="T73" i="20" s="1"/>
  <c r="S74" i="20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J74" i="20"/>
  <c r="I74" i="20"/>
  <c r="I73" i="20" s="1"/>
  <c r="H74" i="20"/>
  <c r="H73" i="20" s="1"/>
  <c r="G74" i="20"/>
  <c r="G73" i="20" s="1"/>
  <c r="F74" i="20"/>
  <c r="E74" i="20"/>
  <c r="S73" i="20"/>
  <c r="R73" i="20"/>
  <c r="N73" i="20"/>
  <c r="K73" i="20"/>
  <c r="J73" i="20"/>
  <c r="F73" i="20"/>
  <c r="U72" i="20"/>
  <c r="U71" i="20" s="1"/>
  <c r="T72" i="20"/>
  <c r="T71" i="20" s="1"/>
  <c r="S72" i="20"/>
  <c r="R72" i="20"/>
  <c r="R71" i="20" s="1"/>
  <c r="Q72" i="20"/>
  <c r="Q71" i="20" s="1"/>
  <c r="P72" i="20"/>
  <c r="P71" i="20" s="1"/>
  <c r="O72" i="20"/>
  <c r="N72" i="20"/>
  <c r="M72" i="20"/>
  <c r="M71" i="20" s="1"/>
  <c r="L72" i="20"/>
  <c r="L71" i="20" s="1"/>
  <c r="K72" i="20"/>
  <c r="J72" i="20"/>
  <c r="J71" i="20" s="1"/>
  <c r="I72" i="20"/>
  <c r="I71" i="20" s="1"/>
  <c r="H72" i="20"/>
  <c r="H71" i="20" s="1"/>
  <c r="G72" i="20"/>
  <c r="F72" i="20"/>
  <c r="E72" i="20"/>
  <c r="V72" i="20" s="1"/>
  <c r="S71" i="20"/>
  <c r="O71" i="20"/>
  <c r="N71" i="20"/>
  <c r="K71" i="20"/>
  <c r="G71" i="20"/>
  <c r="F71" i="20"/>
  <c r="V70" i="20"/>
  <c r="M69" i="20"/>
  <c r="V69" i="20" s="1"/>
  <c r="R68" i="20"/>
  <c r="R53" i="20" s="1"/>
  <c r="O68" i="20"/>
  <c r="N68" i="20"/>
  <c r="M68" i="20"/>
  <c r="L68" i="20"/>
  <c r="J68" i="20"/>
  <c r="I68" i="20"/>
  <c r="H68" i="20"/>
  <c r="H53" i="20" s="1"/>
  <c r="F68" i="20"/>
  <c r="F53" i="20" s="1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L53" i="20" s="1"/>
  <c r="K54" i="20"/>
  <c r="J54" i="20"/>
  <c r="U53" i="20"/>
  <c r="T53" i="20"/>
  <c r="S53" i="20"/>
  <c r="Q53" i="20"/>
  <c r="P53" i="20"/>
  <c r="O53" i="20"/>
  <c r="N53" i="20"/>
  <c r="J53" i="20"/>
  <c r="I53" i="20"/>
  <c r="G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S46" i="20"/>
  <c r="R46" i="20"/>
  <c r="R45" i="20" s="1"/>
  <c r="Q46" i="20"/>
  <c r="Q45" i="20" s="1"/>
  <c r="P46" i="20"/>
  <c r="P45" i="20" s="1"/>
  <c r="P31" i="20" s="1"/>
  <c r="O46" i="20"/>
  <c r="O45" i="20" s="1"/>
  <c r="N46" i="20"/>
  <c r="M46" i="20"/>
  <c r="M45" i="20" s="1"/>
  <c r="L46" i="20"/>
  <c r="K46" i="20"/>
  <c r="J46" i="20"/>
  <c r="J45" i="20" s="1"/>
  <c r="I46" i="20"/>
  <c r="I45" i="20" s="1"/>
  <c r="G46" i="20"/>
  <c r="F46" i="20"/>
  <c r="E46" i="20"/>
  <c r="S45" i="20"/>
  <c r="N45" i="20"/>
  <c r="N31" i="20" s="1"/>
  <c r="L45" i="20"/>
  <c r="K45" i="20"/>
  <c r="H45" i="20"/>
  <c r="G45" i="20"/>
  <c r="F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2" i="20" s="1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G31" i="20" s="1"/>
  <c r="F32" i="20"/>
  <c r="E32" i="20"/>
  <c r="T31" i="20"/>
  <c r="S31" i="20"/>
  <c r="O31" i="20"/>
  <c r="K31" i="20"/>
  <c r="J31" i="20"/>
  <c r="H31" i="20"/>
  <c r="F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V29" i="20" s="1"/>
  <c r="T28" i="20"/>
  <c r="P28" i="20"/>
  <c r="H28" i="20"/>
  <c r="H27" i="20" s="1"/>
  <c r="T27" i="20"/>
  <c r="P27" i="20"/>
  <c r="T26" i="20"/>
  <c r="T25" i="20" s="1"/>
  <c r="P26" i="20"/>
  <c r="H26" i="20"/>
  <c r="H25" i="20" s="1"/>
  <c r="P25" i="20"/>
  <c r="T24" i="20"/>
  <c r="P24" i="20"/>
  <c r="H24" i="20"/>
  <c r="H22" i="20" s="1"/>
  <c r="T23" i="20"/>
  <c r="T22" i="20" s="1"/>
  <c r="P23" i="20"/>
  <c r="H23" i="20"/>
  <c r="P22" i="20"/>
  <c r="T21" i="20"/>
  <c r="P21" i="20"/>
  <c r="P20" i="20" s="1"/>
  <c r="H21" i="20"/>
  <c r="T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15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L16" i="20"/>
  <c r="L23" i="20" s="1"/>
  <c r="K16" i="20"/>
  <c r="K23" i="20" s="1"/>
  <c r="J16" i="20"/>
  <c r="J82" i="20" s="1"/>
  <c r="J81" i="20" s="1"/>
  <c r="I16" i="20"/>
  <c r="G16" i="20"/>
  <c r="G23" i="20" s="1"/>
  <c r="F16" i="20"/>
  <c r="F82" i="20" s="1"/>
  <c r="F81" i="20" s="1"/>
  <c r="E16" i="20"/>
  <c r="T15" i="20"/>
  <c r="S15" i="20"/>
  <c r="Q15" i="20"/>
  <c r="Q13" i="20" s="1"/>
  <c r="P15" i="20"/>
  <c r="O15" i="20"/>
  <c r="N15" i="20"/>
  <c r="M15" i="20"/>
  <c r="L15" i="20"/>
  <c r="K15" i="20"/>
  <c r="J15" i="20"/>
  <c r="I15" i="20"/>
  <c r="H15" i="20"/>
  <c r="G15" i="20"/>
  <c r="E15" i="20"/>
  <c r="T14" i="20"/>
  <c r="S14" i="20"/>
  <c r="S13" i="20" s="1"/>
  <c r="Q14" i="20"/>
  <c r="P14" i="20"/>
  <c r="O14" i="20"/>
  <c r="O13" i="20" s="1"/>
  <c r="N14" i="20"/>
  <c r="N13" i="20" s="1"/>
  <c r="L14" i="20"/>
  <c r="L13" i="20" s="1"/>
  <c r="J14" i="20"/>
  <c r="J13" i="20" s="1"/>
  <c r="H14" i="20"/>
  <c r="G14" i="20"/>
  <c r="G13" i="20" s="1"/>
  <c r="T13" i="20"/>
  <c r="P13" i="20"/>
  <c r="H13" i="20"/>
  <c r="U12" i="20"/>
  <c r="T12" i="20"/>
  <c r="S12" i="20"/>
  <c r="R12" i="20"/>
  <c r="R10" i="20" s="1"/>
  <c r="Q12" i="20"/>
  <c r="P12" i="20"/>
  <c r="O12" i="20"/>
  <c r="N12" i="20"/>
  <c r="N10" i="20" s="1"/>
  <c r="M12" i="20"/>
  <c r="L12" i="20"/>
  <c r="K12" i="20"/>
  <c r="J12" i="20"/>
  <c r="J10" i="20" s="1"/>
  <c r="I12" i="20"/>
  <c r="H12" i="20"/>
  <c r="G12" i="20"/>
  <c r="F12" i="20"/>
  <c r="F10" i="20" s="1"/>
  <c r="F8" i="20" s="1"/>
  <c r="E12" i="20"/>
  <c r="U11" i="20"/>
  <c r="U10" i="20" s="1"/>
  <c r="U8" i="20" s="1"/>
  <c r="T11" i="20"/>
  <c r="S11" i="20"/>
  <c r="S10" i="20" s="1"/>
  <c r="S8" i="20" s="1"/>
  <c r="R11" i="20"/>
  <c r="Q11" i="20"/>
  <c r="Q10" i="20" s="1"/>
  <c r="Q8" i="20" s="1"/>
  <c r="P11" i="20"/>
  <c r="O11" i="20"/>
  <c r="O10" i="20" s="1"/>
  <c r="O8" i="20" s="1"/>
  <c r="N11" i="20"/>
  <c r="M11" i="20"/>
  <c r="M10" i="20" s="1"/>
  <c r="M8" i="20" s="1"/>
  <c r="L11" i="20"/>
  <c r="K11" i="20"/>
  <c r="K10" i="20" s="1"/>
  <c r="K8" i="20" s="1"/>
  <c r="J11" i="20"/>
  <c r="I11" i="20"/>
  <c r="I10" i="20" s="1"/>
  <c r="I8" i="20" s="1"/>
  <c r="H11" i="20"/>
  <c r="G11" i="20"/>
  <c r="G10" i="20" s="1"/>
  <c r="G8" i="20" s="1"/>
  <c r="F11" i="20"/>
  <c r="E11" i="20"/>
  <c r="T10" i="20"/>
  <c r="P10" i="20"/>
  <c r="L10" i="20"/>
  <c r="H10" i="20"/>
  <c r="H8" i="20" s="1"/>
  <c r="E10" i="20"/>
  <c r="U9" i="20"/>
  <c r="T9" i="20"/>
  <c r="T8" i="20" s="1"/>
  <c r="T4" i="20" s="1"/>
  <c r="S9" i="20"/>
  <c r="R9" i="20"/>
  <c r="Q9" i="20"/>
  <c r="P9" i="20"/>
  <c r="P8" i="20" s="1"/>
  <c r="O9" i="20"/>
  <c r="N9" i="20"/>
  <c r="M9" i="20"/>
  <c r="L9" i="20"/>
  <c r="L8" i="20" s="1"/>
  <c r="K9" i="20"/>
  <c r="J9" i="20"/>
  <c r="I9" i="20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S6" i="20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J6" i="20"/>
  <c r="J5" i="20" s="1"/>
  <c r="I6" i="20"/>
  <c r="I5" i="20" s="1"/>
  <c r="G6" i="20"/>
  <c r="F6" i="20"/>
  <c r="E6" i="20"/>
  <c r="V6" i="20" s="1"/>
  <c r="T5" i="20"/>
  <c r="S5" i="20"/>
  <c r="P5" i="20"/>
  <c r="P4" i="20" s="1"/>
  <c r="O5" i="20"/>
  <c r="L5" i="20"/>
  <c r="K5" i="20"/>
  <c r="H5" i="20"/>
  <c r="H4" i="20" s="1"/>
  <c r="G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V72" i="25" s="1"/>
  <c r="V71" i="25" s="1"/>
  <c r="U96" i="25"/>
  <c r="T96" i="25"/>
  <c r="S96" i="25"/>
  <c r="R96" i="25"/>
  <c r="R72" i="25" s="1"/>
  <c r="R71" i="25" s="1"/>
  <c r="Q96" i="25"/>
  <c r="P96" i="25"/>
  <c r="O96" i="25"/>
  <c r="N96" i="25"/>
  <c r="N72" i="25" s="1"/>
  <c r="N71" i="25" s="1"/>
  <c r="M96" i="25"/>
  <c r="L96" i="25"/>
  <c r="K96" i="25"/>
  <c r="J96" i="25"/>
  <c r="J72" i="25" s="1"/>
  <c r="J71" i="25" s="1"/>
  <c r="I96" i="25"/>
  <c r="H96" i="25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R90" i="25"/>
  <c r="R89" i="25" s="1"/>
  <c r="R85" i="25" s="1"/>
  <c r="Q90" i="25"/>
  <c r="P90" i="25"/>
  <c r="P89" i="25" s="1"/>
  <c r="O90" i="25"/>
  <c r="N90" i="25"/>
  <c r="N89" i="25" s="1"/>
  <c r="N85" i="25" s="1"/>
  <c r="M90" i="25"/>
  <c r="L90" i="25"/>
  <c r="L89" i="25" s="1"/>
  <c r="K90" i="25"/>
  <c r="K89" i="25" s="1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Q89" i="25"/>
  <c r="O89" i="25"/>
  <c r="M89" i="25"/>
  <c r="I89" i="25"/>
  <c r="G89" i="25"/>
  <c r="E89" i="25"/>
  <c r="W88" i="25"/>
  <c r="W87" i="25"/>
  <c r="V86" i="25"/>
  <c r="S86" i="25"/>
  <c r="S85" i="25" s="1"/>
  <c r="R86" i="25"/>
  <c r="Q86" i="25"/>
  <c r="Q85" i="25" s="1"/>
  <c r="P86" i="25"/>
  <c r="O86" i="25"/>
  <c r="O85" i="25" s="1"/>
  <c r="N86" i="25"/>
  <c r="M86" i="25"/>
  <c r="L86" i="25"/>
  <c r="K86" i="25"/>
  <c r="K85" i="25" s="1"/>
  <c r="J86" i="25"/>
  <c r="I86" i="25"/>
  <c r="I85" i="25" s="1"/>
  <c r="H86" i="25"/>
  <c r="G86" i="25"/>
  <c r="G85" i="25" s="1"/>
  <c r="F86" i="25"/>
  <c r="E86" i="25"/>
  <c r="W86" i="25" s="1"/>
  <c r="M85" i="25"/>
  <c r="E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O81" i="25" s="1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G81" i="25" s="1"/>
  <c r="F82" i="25"/>
  <c r="E82" i="25"/>
  <c r="U81" i="25"/>
  <c r="S81" i="25"/>
  <c r="Q81" i="25"/>
  <c r="M81" i="25"/>
  <c r="K81" i="25"/>
  <c r="I81" i="25"/>
  <c r="E81" i="25"/>
  <c r="V80" i="25"/>
  <c r="V79" i="25" s="1"/>
  <c r="U80" i="25"/>
  <c r="U79" i="25" s="1"/>
  <c r="T80" i="25"/>
  <c r="T79" i="25" s="1"/>
  <c r="S80" i="25"/>
  <c r="R80" i="25"/>
  <c r="R79" i="25" s="1"/>
  <c r="Q80" i="25"/>
  <c r="P80" i="25"/>
  <c r="P79" i="25" s="1"/>
  <c r="O80" i="25"/>
  <c r="N80" i="25"/>
  <c r="N79" i="25" s="1"/>
  <c r="M80" i="25"/>
  <c r="M79" i="25" s="1"/>
  <c r="L80" i="25"/>
  <c r="L79" i="25" s="1"/>
  <c r="K80" i="25"/>
  <c r="J80" i="25"/>
  <c r="J79" i="25" s="1"/>
  <c r="I80" i="25"/>
  <c r="H80" i="25"/>
  <c r="H79" i="25" s="1"/>
  <c r="G80" i="25"/>
  <c r="F80" i="25"/>
  <c r="F79" i="25" s="1"/>
  <c r="E80" i="25"/>
  <c r="S79" i="25"/>
  <c r="Q79" i="25"/>
  <c r="O79" i="25"/>
  <c r="K79" i="25"/>
  <c r="I79" i="25"/>
  <c r="G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U75" i="25" s="1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M75" i="25" s="1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S75" i="25"/>
  <c r="Q75" i="25"/>
  <c r="K75" i="25"/>
  <c r="I75" i="25"/>
  <c r="V74" i="25"/>
  <c r="V73" i="25" s="1"/>
  <c r="U74" i="25"/>
  <c r="U73" i="25" s="1"/>
  <c r="T74" i="25"/>
  <c r="T73" i="25" s="1"/>
  <c r="S74" i="25"/>
  <c r="R74" i="25"/>
  <c r="R73" i="25" s="1"/>
  <c r="Q74" i="25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H74" i="25"/>
  <c r="H73" i="25" s="1"/>
  <c r="G74" i="25"/>
  <c r="F74" i="25"/>
  <c r="E74" i="25"/>
  <c r="E73" i="25" s="1"/>
  <c r="S73" i="25"/>
  <c r="Q73" i="25"/>
  <c r="O73" i="25"/>
  <c r="K73" i="25"/>
  <c r="I73" i="25"/>
  <c r="G73" i="25"/>
  <c r="U72" i="25"/>
  <c r="T72" i="25"/>
  <c r="T71" i="25" s="1"/>
  <c r="S72" i="25"/>
  <c r="Q72" i="25"/>
  <c r="Q71" i="25" s="1"/>
  <c r="Q52" i="25" s="1"/>
  <c r="P72" i="25"/>
  <c r="P71" i="25" s="1"/>
  <c r="O72" i="25"/>
  <c r="M72" i="25"/>
  <c r="L72" i="25"/>
  <c r="L71" i="25" s="1"/>
  <c r="K72" i="25"/>
  <c r="I72" i="25"/>
  <c r="I71" i="25" s="1"/>
  <c r="I52" i="25" s="1"/>
  <c r="H72" i="25"/>
  <c r="H71" i="25" s="1"/>
  <c r="G72" i="25"/>
  <c r="E72" i="25"/>
  <c r="U71" i="25"/>
  <c r="S71" i="25"/>
  <c r="O71" i="25"/>
  <c r="M71" i="25"/>
  <c r="K71" i="25"/>
  <c r="G71" i="25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M52" i="25" s="1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T47" i="25"/>
  <c r="T31" i="25" s="1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40" i="25" s="1"/>
  <c r="W39" i="25"/>
  <c r="W38" i="25"/>
  <c r="W37" i="25"/>
  <c r="W36" i="25"/>
  <c r="W35" i="25"/>
  <c r="W34" i="25"/>
  <c r="W33" i="25"/>
  <c r="V32" i="25"/>
  <c r="S32" i="25"/>
  <c r="R32" i="25"/>
  <c r="Q32" i="25"/>
  <c r="P32" i="25"/>
  <c r="P31" i="25" s="1"/>
  <c r="O32" i="25"/>
  <c r="N32" i="25"/>
  <c r="M32" i="25"/>
  <c r="L32" i="25"/>
  <c r="L31" i="25" s="1"/>
  <c r="K32" i="25"/>
  <c r="J32" i="25"/>
  <c r="I32" i="25"/>
  <c r="H32" i="25"/>
  <c r="H31" i="25" s="1"/>
  <c r="G32" i="25"/>
  <c r="F32" i="25"/>
  <c r="E32" i="25"/>
  <c r="V31" i="25"/>
  <c r="U31" i="25"/>
  <c r="S31" i="25"/>
  <c r="R31" i="25"/>
  <c r="Q31" i="25"/>
  <c r="O31" i="25"/>
  <c r="N31" i="25"/>
  <c r="M31" i="25"/>
  <c r="K31" i="25"/>
  <c r="J31" i="25"/>
  <c r="I31" i="25"/>
  <c r="G31" i="25"/>
  <c r="F31" i="25"/>
  <c r="E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T28" i="25"/>
  <c r="T27" i="25" s="1"/>
  <c r="S28" i="25"/>
  <c r="S27" i="25" s="1"/>
  <c r="R28" i="25"/>
  <c r="Q28" i="25"/>
  <c r="P28" i="25"/>
  <c r="P27" i="25" s="1"/>
  <c r="O28" i="25"/>
  <c r="O27" i="25" s="1"/>
  <c r="N28" i="25"/>
  <c r="M28" i="25"/>
  <c r="L28" i="25"/>
  <c r="L27" i="25" s="1"/>
  <c r="K28" i="25"/>
  <c r="K27" i="25" s="1"/>
  <c r="J28" i="25"/>
  <c r="I28" i="25"/>
  <c r="H28" i="25"/>
  <c r="H27" i="25" s="1"/>
  <c r="G28" i="25"/>
  <c r="G27" i="25" s="1"/>
  <c r="F28" i="25"/>
  <c r="E28" i="25"/>
  <c r="V27" i="25"/>
  <c r="U27" i="25"/>
  <c r="R27" i="25"/>
  <c r="Q27" i="25"/>
  <c r="N27" i="25"/>
  <c r="M27" i="25"/>
  <c r="J27" i="25"/>
  <c r="I27" i="25"/>
  <c r="F27" i="25"/>
  <c r="E27" i="25"/>
  <c r="V26" i="25"/>
  <c r="U26" i="25"/>
  <c r="T26" i="25"/>
  <c r="T25" i="25" s="1"/>
  <c r="S26" i="25"/>
  <c r="S25" i="25" s="1"/>
  <c r="R26" i="25"/>
  <c r="Q26" i="25"/>
  <c r="P26" i="25"/>
  <c r="P25" i="25" s="1"/>
  <c r="O26" i="25"/>
  <c r="O25" i="25" s="1"/>
  <c r="N26" i="25"/>
  <c r="M26" i="25"/>
  <c r="L26" i="25"/>
  <c r="L25" i="25" s="1"/>
  <c r="K26" i="25"/>
  <c r="K25" i="25" s="1"/>
  <c r="J26" i="25"/>
  <c r="I26" i="25"/>
  <c r="H26" i="25"/>
  <c r="H25" i="25" s="1"/>
  <c r="G26" i="25"/>
  <c r="G25" i="25" s="1"/>
  <c r="F26" i="25"/>
  <c r="E26" i="25"/>
  <c r="V25" i="25"/>
  <c r="U25" i="25"/>
  <c r="R25" i="25"/>
  <c r="Q25" i="25"/>
  <c r="N25" i="25"/>
  <c r="M25" i="25"/>
  <c r="J25" i="25"/>
  <c r="I25" i="25"/>
  <c r="F25" i="25"/>
  <c r="E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V22" i="25" s="1"/>
  <c r="U23" i="25"/>
  <c r="U22" i="25" s="1"/>
  <c r="T23" i="25"/>
  <c r="S23" i="25"/>
  <c r="R23" i="25"/>
  <c r="R22" i="25" s="1"/>
  <c r="Q23" i="25"/>
  <c r="Q22" i="25" s="1"/>
  <c r="P23" i="25"/>
  <c r="O23" i="25"/>
  <c r="N23" i="25"/>
  <c r="N22" i="25" s="1"/>
  <c r="M23" i="25"/>
  <c r="M22" i="25" s="1"/>
  <c r="L23" i="25"/>
  <c r="K23" i="25"/>
  <c r="J23" i="25"/>
  <c r="J22" i="25" s="1"/>
  <c r="I23" i="25"/>
  <c r="I22" i="25" s="1"/>
  <c r="H23" i="25"/>
  <c r="G23" i="25"/>
  <c r="F23" i="25"/>
  <c r="F22" i="25" s="1"/>
  <c r="E23" i="25"/>
  <c r="T22" i="25"/>
  <c r="S22" i="25"/>
  <c r="P22" i="25"/>
  <c r="O22" i="25"/>
  <c r="L22" i="25"/>
  <c r="K22" i="25"/>
  <c r="H22" i="25"/>
  <c r="G22" i="25"/>
  <c r="V21" i="25"/>
  <c r="V20" i="25" s="1"/>
  <c r="U21" i="25"/>
  <c r="U20" i="25" s="1"/>
  <c r="T21" i="25"/>
  <c r="S21" i="25"/>
  <c r="R21" i="25"/>
  <c r="R20" i="25" s="1"/>
  <c r="Q21" i="25"/>
  <c r="Q20" i="25" s="1"/>
  <c r="P21" i="25"/>
  <c r="O21" i="25"/>
  <c r="N21" i="25"/>
  <c r="N20" i="25" s="1"/>
  <c r="M21" i="25"/>
  <c r="M20" i="25" s="1"/>
  <c r="L21" i="25"/>
  <c r="K21" i="25"/>
  <c r="J21" i="25"/>
  <c r="J20" i="25" s="1"/>
  <c r="I21" i="25"/>
  <c r="I20" i="25" s="1"/>
  <c r="H21" i="25"/>
  <c r="G21" i="25"/>
  <c r="F21" i="25"/>
  <c r="F20" i="25" s="1"/>
  <c r="E21" i="25"/>
  <c r="T20" i="25"/>
  <c r="S20" i="25"/>
  <c r="P20" i="25"/>
  <c r="O20" i="25"/>
  <c r="L20" i="25"/>
  <c r="K20" i="25"/>
  <c r="H20" i="25"/>
  <c r="G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U14" i="25"/>
  <c r="U13" i="25" s="1"/>
  <c r="T14" i="25"/>
  <c r="T13" i="25" s="1"/>
  <c r="S14" i="25"/>
  <c r="R14" i="25"/>
  <c r="Q14" i="25"/>
  <c r="Q13" i="25" s="1"/>
  <c r="P14" i="25"/>
  <c r="P13" i="25" s="1"/>
  <c r="O14" i="25"/>
  <c r="N14" i="25"/>
  <c r="M14" i="25"/>
  <c r="M13" i="25" s="1"/>
  <c r="L14" i="25"/>
  <c r="L13" i="25" s="1"/>
  <c r="K14" i="25"/>
  <c r="J14" i="25"/>
  <c r="I14" i="25"/>
  <c r="I13" i="25" s="1"/>
  <c r="H14" i="25"/>
  <c r="H13" i="25" s="1"/>
  <c r="G14" i="25"/>
  <c r="F14" i="25"/>
  <c r="E14" i="25"/>
  <c r="W14" i="25" s="1"/>
  <c r="V13" i="25"/>
  <c r="S13" i="25"/>
  <c r="R13" i="25"/>
  <c r="O13" i="25"/>
  <c r="N13" i="25"/>
  <c r="K13" i="25"/>
  <c r="J13" i="25"/>
  <c r="G13" i="25"/>
  <c r="F13" i="25"/>
  <c r="V12" i="25"/>
  <c r="U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V11" i="25"/>
  <c r="V10" i="25" s="1"/>
  <c r="V8" i="25" s="1"/>
  <c r="U11" i="25"/>
  <c r="U10" i="25" s="1"/>
  <c r="U8" i="25" s="1"/>
  <c r="S11" i="25"/>
  <c r="R11" i="25"/>
  <c r="Q11" i="25"/>
  <c r="Q10" i="25" s="1"/>
  <c r="Q8" i="25" s="1"/>
  <c r="P11" i="25"/>
  <c r="P10" i="25" s="1"/>
  <c r="P8" i="25" s="1"/>
  <c r="P4" i="25" s="1"/>
  <c r="O11" i="25"/>
  <c r="N11" i="25"/>
  <c r="M11" i="25"/>
  <c r="M10" i="25" s="1"/>
  <c r="M8" i="25" s="1"/>
  <c r="L11" i="25"/>
  <c r="L10" i="25" s="1"/>
  <c r="L8" i="25" s="1"/>
  <c r="L4" i="25" s="1"/>
  <c r="K11" i="25"/>
  <c r="J11" i="25"/>
  <c r="I11" i="25"/>
  <c r="I10" i="25" s="1"/>
  <c r="I8" i="25" s="1"/>
  <c r="H11" i="25"/>
  <c r="H10" i="25" s="1"/>
  <c r="H8" i="25" s="1"/>
  <c r="H4" i="25" s="1"/>
  <c r="G11" i="25"/>
  <c r="F11" i="25"/>
  <c r="E11" i="25"/>
  <c r="W11" i="25" s="1"/>
  <c r="T10" i="25"/>
  <c r="T8" i="25" s="1"/>
  <c r="T4" i="25" s="1"/>
  <c r="S10" i="25"/>
  <c r="S8" i="25" s="1"/>
  <c r="S4" i="25" s="1"/>
  <c r="R10" i="25"/>
  <c r="O10" i="25"/>
  <c r="O8" i="25" s="1"/>
  <c r="O4" i="25" s="1"/>
  <c r="N10" i="25"/>
  <c r="K10" i="25"/>
  <c r="K8" i="25" s="1"/>
  <c r="K4" i="25" s="1"/>
  <c r="J10" i="25"/>
  <c r="G10" i="25"/>
  <c r="G8" i="25" s="1"/>
  <c r="G4" i="25" s="1"/>
  <c r="F10" i="25"/>
  <c r="W9" i="25"/>
  <c r="R8" i="25"/>
  <c r="N8" i="25"/>
  <c r="J8" i="25"/>
  <c r="F8" i="25"/>
  <c r="W7" i="25"/>
  <c r="W6" i="25"/>
  <c r="V5" i="25"/>
  <c r="V4" i="25" s="1"/>
  <c r="U5" i="25"/>
  <c r="T5" i="25"/>
  <c r="S5" i="25"/>
  <c r="R5" i="25"/>
  <c r="R4" i="25" s="1"/>
  <c r="Q5" i="25"/>
  <c r="Q4" i="25" s="1"/>
  <c r="Q3" i="25" s="1"/>
  <c r="P5" i="25"/>
  <c r="O5" i="25"/>
  <c r="N5" i="25"/>
  <c r="N4" i="25" s="1"/>
  <c r="M5" i="25"/>
  <c r="M4" i="25" s="1"/>
  <c r="M3" i="25" s="1"/>
  <c r="L5" i="25"/>
  <c r="K5" i="25"/>
  <c r="J5" i="25"/>
  <c r="J4" i="25" s="1"/>
  <c r="I5" i="25"/>
  <c r="I4" i="25" s="1"/>
  <c r="I3" i="25" s="1"/>
  <c r="H5" i="25"/>
  <c r="G5" i="25"/>
  <c r="F5" i="25"/>
  <c r="F4" i="25" s="1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S29" i="31" s="1"/>
  <c r="R96" i="31"/>
  <c r="R80" i="31" s="1"/>
  <c r="R79" i="31" s="1"/>
  <c r="P96" i="31"/>
  <c r="N96" i="31"/>
  <c r="N80" i="31" s="1"/>
  <c r="N79" i="31" s="1"/>
  <c r="M96" i="31"/>
  <c r="M80" i="31" s="1"/>
  <c r="M79" i="31" s="1"/>
  <c r="L96" i="31"/>
  <c r="L72" i="31" s="1"/>
  <c r="L71" i="31" s="1"/>
  <c r="J96" i="31"/>
  <c r="I96" i="31"/>
  <c r="I29" i="31" s="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V93" i="31" s="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E91" i="31"/>
  <c r="U90" i="31"/>
  <c r="U89" i="31" s="1"/>
  <c r="T90" i="31"/>
  <c r="S90" i="31"/>
  <c r="R90" i="31"/>
  <c r="R89" i="31" s="1"/>
  <c r="R85" i="31" s="1"/>
  <c r="P90" i="31"/>
  <c r="O90" i="31"/>
  <c r="N90" i="31"/>
  <c r="M90" i="31"/>
  <c r="M89" i="31" s="1"/>
  <c r="M85" i="31" s="1"/>
  <c r="L90" i="31"/>
  <c r="L89" i="31" s="1"/>
  <c r="I90" i="31"/>
  <c r="I89" i="31" s="1"/>
  <c r="H90" i="31"/>
  <c r="F90" i="31"/>
  <c r="E90" i="31"/>
  <c r="E89" i="31" s="1"/>
  <c r="E85" i="31" s="1"/>
  <c r="Q89" i="31"/>
  <c r="P89" i="31"/>
  <c r="N89" i="31"/>
  <c r="K89" i="31"/>
  <c r="J89" i="31"/>
  <c r="G89" i="31"/>
  <c r="F89" i="31"/>
  <c r="V88" i="31"/>
  <c r="V87" i="31"/>
  <c r="U86" i="31"/>
  <c r="T86" i="31"/>
  <c r="S86" i="31"/>
  <c r="R86" i="31"/>
  <c r="P86" i="31"/>
  <c r="P85" i="31" s="1"/>
  <c r="N86" i="31"/>
  <c r="N85" i="31" s="1"/>
  <c r="M86" i="31"/>
  <c r="L86" i="31"/>
  <c r="I86" i="31"/>
  <c r="I85" i="31" s="1"/>
  <c r="H86" i="31"/>
  <c r="F86" i="31"/>
  <c r="E86" i="31"/>
  <c r="Q85" i="31"/>
  <c r="K85" i="31"/>
  <c r="J85" i="31"/>
  <c r="G85" i="31"/>
  <c r="F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S82" i="31"/>
  <c r="S81" i="31" s="1"/>
  <c r="R82" i="31"/>
  <c r="Q82" i="31"/>
  <c r="Q81" i="31" s="1"/>
  <c r="P82" i="31"/>
  <c r="P81" i="31" s="1"/>
  <c r="O82" i="31"/>
  <c r="O81" i="31" s="1"/>
  <c r="N82" i="31"/>
  <c r="M82" i="31"/>
  <c r="M81" i="31" s="1"/>
  <c r="K82" i="31"/>
  <c r="K81" i="31" s="1"/>
  <c r="J82" i="31"/>
  <c r="I82" i="31"/>
  <c r="H82" i="31"/>
  <c r="F82" i="31"/>
  <c r="E82" i="31"/>
  <c r="T81" i="31"/>
  <c r="R81" i="31"/>
  <c r="N81" i="31"/>
  <c r="J81" i="31"/>
  <c r="I81" i="31"/>
  <c r="H81" i="31"/>
  <c r="F81" i="31"/>
  <c r="E81" i="31"/>
  <c r="U80" i="31"/>
  <c r="T80" i="31"/>
  <c r="T79" i="31" s="1"/>
  <c r="S80" i="31"/>
  <c r="Q80" i="31"/>
  <c r="Q79" i="31" s="1"/>
  <c r="P80" i="31"/>
  <c r="P79" i="31" s="1"/>
  <c r="O80" i="31"/>
  <c r="O79" i="31" s="1"/>
  <c r="L80" i="31"/>
  <c r="L79" i="31" s="1"/>
  <c r="I80" i="31"/>
  <c r="I79" i="31" s="1"/>
  <c r="H80" i="31"/>
  <c r="H79" i="31" s="1"/>
  <c r="E80" i="31"/>
  <c r="U79" i="31"/>
  <c r="S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L76" i="31"/>
  <c r="L75" i="31" s="1"/>
  <c r="I76" i="31"/>
  <c r="I75" i="31" s="1"/>
  <c r="H76" i="31"/>
  <c r="H75" i="31" s="1"/>
  <c r="F76" i="31"/>
  <c r="E76" i="31"/>
  <c r="U75" i="31"/>
  <c r="R75" i="31"/>
  <c r="Q75" i="31"/>
  <c r="N75" i="31"/>
  <c r="M75" i="31"/>
  <c r="K75" i="31"/>
  <c r="J75" i="31"/>
  <c r="G75" i="31"/>
  <c r="F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M74" i="31"/>
  <c r="M73" i="31" s="1"/>
  <c r="L74" i="31"/>
  <c r="L73" i="31" s="1"/>
  <c r="I74" i="31"/>
  <c r="I73" i="31" s="1"/>
  <c r="H74" i="31"/>
  <c r="F74" i="31"/>
  <c r="E74" i="31"/>
  <c r="V74" i="31" s="1"/>
  <c r="S73" i="31"/>
  <c r="R73" i="31"/>
  <c r="N73" i="31"/>
  <c r="K73" i="31"/>
  <c r="J73" i="31"/>
  <c r="H73" i="31"/>
  <c r="G73" i="31"/>
  <c r="F73" i="31"/>
  <c r="U72" i="31"/>
  <c r="U71" i="31" s="1"/>
  <c r="T72" i="31"/>
  <c r="S72" i="31"/>
  <c r="S71" i="31" s="1"/>
  <c r="R72" i="31"/>
  <c r="Q72" i="31"/>
  <c r="Q71" i="31" s="1"/>
  <c r="P72" i="31"/>
  <c r="P71" i="31" s="1"/>
  <c r="N72" i="31"/>
  <c r="M72" i="31"/>
  <c r="M71" i="31" s="1"/>
  <c r="I72" i="31"/>
  <c r="I71" i="31" s="1"/>
  <c r="H72" i="31"/>
  <c r="F72" i="31"/>
  <c r="F71" i="31" s="1"/>
  <c r="E72" i="31"/>
  <c r="T71" i="31"/>
  <c r="R71" i="31"/>
  <c r="O71" i="31"/>
  <c r="N71" i="31"/>
  <c r="K71" i="31"/>
  <c r="J71" i="31"/>
  <c r="H71" i="31"/>
  <c r="G71" i="31"/>
  <c r="V70" i="31"/>
  <c r="V69" i="31"/>
  <c r="S68" i="31"/>
  <c r="S53" i="31" s="1"/>
  <c r="F68" i="31"/>
  <c r="E68" i="31"/>
  <c r="V67" i="31"/>
  <c r="V66" i="31"/>
  <c r="V65" i="31"/>
  <c r="V64" i="31"/>
  <c r="F63" i="31"/>
  <c r="V63" i="31" s="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I54" i="31"/>
  <c r="U53" i="31"/>
  <c r="T53" i="31"/>
  <c r="R53" i="31"/>
  <c r="O53" i="31"/>
  <c r="N53" i="31"/>
  <c r="L53" i="31"/>
  <c r="K53" i="31"/>
  <c r="J53" i="31"/>
  <c r="J52" i="31" s="1"/>
  <c r="I53" i="31"/>
  <c r="H53" i="31"/>
  <c r="G53" i="31"/>
  <c r="E53" i="31"/>
  <c r="R52" i="31"/>
  <c r="V51" i="31"/>
  <c r="V50" i="31"/>
  <c r="V49" i="31"/>
  <c r="Q48" i="31"/>
  <c r="Q47" i="31" s="1"/>
  <c r="Q31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L46" i="31"/>
  <c r="L45" i="31" s="1"/>
  <c r="E46" i="31"/>
  <c r="U45" i="31"/>
  <c r="T45" i="31"/>
  <c r="S45" i="31"/>
  <c r="R45" i="31"/>
  <c r="Q45" i="31"/>
  <c r="P45" i="31"/>
  <c r="O45" i="31"/>
  <c r="N45" i="31"/>
  <c r="M45" i="3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V41" i="31"/>
  <c r="E41" i="31"/>
  <c r="E40" i="31" s="1"/>
  <c r="U40" i="31"/>
  <c r="T40" i="31"/>
  <c r="S40" i="31"/>
  <c r="S31" i="31" s="1"/>
  <c r="R40" i="31"/>
  <c r="P40" i="31"/>
  <c r="N40" i="31"/>
  <c r="M40" i="31"/>
  <c r="M31" i="31" s="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R31" i="31" s="1"/>
  <c r="P32" i="31"/>
  <c r="P31" i="31" s="1"/>
  <c r="N32" i="31"/>
  <c r="M32" i="31"/>
  <c r="L32" i="31"/>
  <c r="J32" i="31"/>
  <c r="I32" i="31"/>
  <c r="H32" i="31"/>
  <c r="F32" i="31"/>
  <c r="F31" i="31" s="1"/>
  <c r="E32" i="31"/>
  <c r="O31" i="31"/>
  <c r="J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R29" i="31"/>
  <c r="Q29" i="31"/>
  <c r="P29" i="31"/>
  <c r="M29" i="31"/>
  <c r="L29" i="31"/>
  <c r="K29" i="31"/>
  <c r="H29" i="31"/>
  <c r="F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N28" i="31"/>
  <c r="N27" i="31" s="1"/>
  <c r="M28" i="31"/>
  <c r="M27" i="31" s="1"/>
  <c r="K28" i="31"/>
  <c r="J28" i="31"/>
  <c r="J27" i="31" s="1"/>
  <c r="I28" i="31"/>
  <c r="I27" i="31" s="1"/>
  <c r="H28" i="31"/>
  <c r="H27" i="31" s="1"/>
  <c r="F28" i="31"/>
  <c r="E28" i="31"/>
  <c r="S27" i="31"/>
  <c r="O27" i="31"/>
  <c r="K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N26" i="31"/>
  <c r="N25" i="31" s="1"/>
  <c r="M26" i="31"/>
  <c r="M25" i="31" s="1"/>
  <c r="K26" i="31"/>
  <c r="J26" i="31"/>
  <c r="I26" i="31"/>
  <c r="I25" i="31" s="1"/>
  <c r="H26" i="31"/>
  <c r="H25" i="31" s="1"/>
  <c r="F26" i="31"/>
  <c r="E26" i="31"/>
  <c r="S25" i="31"/>
  <c r="O25" i="31"/>
  <c r="K25" i="31"/>
  <c r="J25" i="31"/>
  <c r="F25" i="31"/>
  <c r="U24" i="31"/>
  <c r="T24" i="31"/>
  <c r="S24" i="31"/>
  <c r="R24" i="31"/>
  <c r="Q24" i="31"/>
  <c r="P24" i="31"/>
  <c r="P22" i="31" s="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S23" i="31"/>
  <c r="R23" i="31"/>
  <c r="R22" i="31" s="1"/>
  <c r="Q23" i="31"/>
  <c r="Q22" i="31" s="1"/>
  <c r="P23" i="31"/>
  <c r="O23" i="31"/>
  <c r="N23" i="31"/>
  <c r="N22" i="31" s="1"/>
  <c r="M23" i="31"/>
  <c r="M22" i="31" s="1"/>
  <c r="K23" i="31"/>
  <c r="J23" i="31"/>
  <c r="I23" i="31"/>
  <c r="H23" i="31"/>
  <c r="H22" i="31" s="1"/>
  <c r="F23" i="31"/>
  <c r="E23" i="31"/>
  <c r="U22" i="31"/>
  <c r="T22" i="31"/>
  <c r="I22" i="31"/>
  <c r="U21" i="3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K21" i="31"/>
  <c r="K20" i="31" s="1"/>
  <c r="J21" i="31"/>
  <c r="J20" i="31" s="1"/>
  <c r="I21" i="31"/>
  <c r="I20" i="31" s="1"/>
  <c r="H21" i="31"/>
  <c r="F21" i="31"/>
  <c r="E21" i="31"/>
  <c r="U20" i="31"/>
  <c r="T20" i="31"/>
  <c r="P20" i="31"/>
  <c r="M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U14" i="31"/>
  <c r="U13" i="31" s="1"/>
  <c r="T14" i="31"/>
  <c r="S14" i="31"/>
  <c r="R14" i="31"/>
  <c r="R13" i="31" s="1"/>
  <c r="Q14" i="31"/>
  <c r="Q13" i="31" s="1"/>
  <c r="P14" i="31"/>
  <c r="O14" i="31"/>
  <c r="N14" i="31"/>
  <c r="M14" i="31"/>
  <c r="L14" i="31"/>
  <c r="K14" i="31"/>
  <c r="J14" i="31"/>
  <c r="J13" i="31" s="1"/>
  <c r="I14" i="31"/>
  <c r="I13" i="31" s="1"/>
  <c r="H14" i="31"/>
  <c r="G14" i="31"/>
  <c r="F14" i="31"/>
  <c r="F13" i="31" s="1"/>
  <c r="E14" i="31"/>
  <c r="V14" i="31" s="1"/>
  <c r="N13" i="31"/>
  <c r="M13" i="31"/>
  <c r="U12" i="31"/>
  <c r="T12" i="31"/>
  <c r="S12" i="31"/>
  <c r="R12" i="31"/>
  <c r="Q12" i="31"/>
  <c r="P12" i="31"/>
  <c r="N12" i="31"/>
  <c r="M12" i="31"/>
  <c r="I12" i="31"/>
  <c r="I10" i="31" s="1"/>
  <c r="I8" i="31" s="1"/>
  <c r="H12" i="31"/>
  <c r="F12" i="31"/>
  <c r="E12" i="31"/>
  <c r="U11" i="31"/>
  <c r="U10" i="31" s="1"/>
  <c r="U8" i="31" s="1"/>
  <c r="T11" i="31"/>
  <c r="T10" i="31" s="1"/>
  <c r="T8" i="31" s="1"/>
  <c r="S11" i="31"/>
  <c r="Q11" i="31"/>
  <c r="Q10" i="31" s="1"/>
  <c r="Q8" i="31" s="1"/>
  <c r="P11" i="31"/>
  <c r="P10" i="31" s="1"/>
  <c r="N11" i="31"/>
  <c r="N10" i="31" s="1"/>
  <c r="N8" i="31" s="1"/>
  <c r="L11" i="31"/>
  <c r="I11" i="31"/>
  <c r="H11" i="31"/>
  <c r="E11" i="31"/>
  <c r="E10" i="31" s="1"/>
  <c r="S10" i="31"/>
  <c r="S8" i="31" s="1"/>
  <c r="O10" i="31"/>
  <c r="O8" i="31" s="1"/>
  <c r="K10" i="31"/>
  <c r="J10" i="31"/>
  <c r="H10" i="31"/>
  <c r="H8" i="31" s="1"/>
  <c r="G10" i="31"/>
  <c r="Q9" i="31"/>
  <c r="P9" i="31"/>
  <c r="M9" i="31"/>
  <c r="E9" i="31"/>
  <c r="K8" i="31"/>
  <c r="J8" i="31"/>
  <c r="G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J108" i="21"/>
  <c r="J74" i="21" s="1"/>
  <c r="J73" i="21" s="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I80" i="21" s="1"/>
  <c r="I79" i="21" s="1"/>
  <c r="H96" i="21"/>
  <c r="G96" i="21"/>
  <c r="G80" i="21" s="1"/>
  <c r="G79" i="21" s="1"/>
  <c r="F96" i="21"/>
  <c r="E96" i="21"/>
  <c r="E72" i="21" s="1"/>
  <c r="E71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J89" i="21" s="1"/>
  <c r="J85" i="21" s="1"/>
  <c r="I91" i="21"/>
  <c r="H91" i="21"/>
  <c r="G91" i="21"/>
  <c r="F91" i="21"/>
  <c r="E91" i="21"/>
  <c r="K90" i="21"/>
  <c r="J90" i="21"/>
  <c r="I90" i="21"/>
  <c r="I89" i="21" s="1"/>
  <c r="H90" i="21"/>
  <c r="G90" i="21"/>
  <c r="F90" i="21"/>
  <c r="E90" i="21"/>
  <c r="L90" i="21" s="1"/>
  <c r="H89" i="21"/>
  <c r="F89" i="21"/>
  <c r="F85" i="21" s="1"/>
  <c r="L88" i="21"/>
  <c r="L87" i="21"/>
  <c r="K86" i="21"/>
  <c r="J86" i="21"/>
  <c r="I86" i="21"/>
  <c r="H86" i="21"/>
  <c r="G86" i="21"/>
  <c r="F86" i="21"/>
  <c r="E86" i="21"/>
  <c r="H85" i="21"/>
  <c r="L84" i="21"/>
  <c r="K83" i="21"/>
  <c r="J83" i="21"/>
  <c r="I83" i="21"/>
  <c r="H83" i="21"/>
  <c r="G83" i="21"/>
  <c r="F83" i="21"/>
  <c r="E83" i="21"/>
  <c r="L83" i="21" s="1"/>
  <c r="K82" i="21"/>
  <c r="K81" i="21" s="1"/>
  <c r="J82" i="21"/>
  <c r="I82" i="21"/>
  <c r="G82" i="21"/>
  <c r="G81" i="21" s="1"/>
  <c r="F82" i="21"/>
  <c r="F81" i="21" s="1"/>
  <c r="E82" i="21"/>
  <c r="J81" i="21"/>
  <c r="I81" i="21"/>
  <c r="E81" i="21"/>
  <c r="J80" i="21"/>
  <c r="J79" i="21" s="1"/>
  <c r="F80" i="21"/>
  <c r="F79" i="21"/>
  <c r="L78" i="21"/>
  <c r="K77" i="21"/>
  <c r="J77" i="21"/>
  <c r="I77" i="21"/>
  <c r="H77" i="21"/>
  <c r="G77" i="21"/>
  <c r="F77" i="21"/>
  <c r="E77" i="21"/>
  <c r="K76" i="21"/>
  <c r="I76" i="21"/>
  <c r="I75" i="21" s="1"/>
  <c r="H76" i="21"/>
  <c r="H75" i="21" s="1"/>
  <c r="G76" i="21"/>
  <c r="G75" i="21" s="1"/>
  <c r="F76" i="21"/>
  <c r="E76" i="21"/>
  <c r="K75" i="21"/>
  <c r="F75" i="21"/>
  <c r="K74" i="21"/>
  <c r="K73" i="21" s="1"/>
  <c r="I74" i="21"/>
  <c r="H74" i="21"/>
  <c r="G74" i="21"/>
  <c r="G73" i="21" s="1"/>
  <c r="F74" i="21"/>
  <c r="E74" i="21"/>
  <c r="I73" i="21"/>
  <c r="H73" i="21"/>
  <c r="F73" i="21"/>
  <c r="E73" i="21"/>
  <c r="K72" i="21"/>
  <c r="G72" i="21"/>
  <c r="G71" i="21" s="1"/>
  <c r="F72" i="21"/>
  <c r="K71" i="21"/>
  <c r="F71" i="21"/>
  <c r="L70" i="21"/>
  <c r="L69" i="21"/>
  <c r="L68" i="21"/>
  <c r="H68" i="21"/>
  <c r="H53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G53" i="21"/>
  <c r="F53" i="21"/>
  <c r="E53" i="21"/>
  <c r="L51" i="21"/>
  <c r="L50" i="21"/>
  <c r="L49" i="21"/>
  <c r="J48" i="21"/>
  <c r="J47" i="21" s="1"/>
  <c r="K47" i="21"/>
  <c r="K31" i="21" s="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5" i="21" s="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J32" i="21"/>
  <c r="J31" i="21" s="1"/>
  <c r="I32" i="21"/>
  <c r="H32" i="21"/>
  <c r="G32" i="21"/>
  <c r="F32" i="21"/>
  <c r="E32" i="21"/>
  <c r="G31" i="21"/>
  <c r="K30" i="21"/>
  <c r="J30" i="21"/>
  <c r="I30" i="21"/>
  <c r="G30" i="21"/>
  <c r="F30" i="21"/>
  <c r="E30" i="21"/>
  <c r="K29" i="21"/>
  <c r="H29" i="21"/>
  <c r="G29" i="21"/>
  <c r="F29" i="21"/>
  <c r="K28" i="21"/>
  <c r="K27" i="21" s="1"/>
  <c r="J28" i="21"/>
  <c r="J27" i="21" s="1"/>
  <c r="I28" i="21"/>
  <c r="G28" i="21"/>
  <c r="F28" i="21"/>
  <c r="F27" i="21" s="1"/>
  <c r="E28" i="21"/>
  <c r="E27" i="21" s="1"/>
  <c r="I27" i="21"/>
  <c r="G27" i="21"/>
  <c r="K26" i="21"/>
  <c r="K25" i="21" s="1"/>
  <c r="J26" i="21"/>
  <c r="J25" i="21" s="1"/>
  <c r="I26" i="21"/>
  <c r="G26" i="21"/>
  <c r="F26" i="21"/>
  <c r="F25" i="21" s="1"/>
  <c r="E26" i="21"/>
  <c r="E25" i="21" s="1"/>
  <c r="I25" i="21"/>
  <c r="G25" i="21"/>
  <c r="K24" i="21"/>
  <c r="J24" i="21"/>
  <c r="I24" i="21"/>
  <c r="G24" i="21"/>
  <c r="F24" i="21"/>
  <c r="E24" i="21"/>
  <c r="K23" i="21"/>
  <c r="J23" i="21"/>
  <c r="I23" i="21"/>
  <c r="I22" i="21" s="1"/>
  <c r="G23" i="21"/>
  <c r="F23" i="21"/>
  <c r="E23" i="21"/>
  <c r="K22" i="21"/>
  <c r="J22" i="21"/>
  <c r="G22" i="21"/>
  <c r="F22" i="21"/>
  <c r="E22" i="21"/>
  <c r="K21" i="21"/>
  <c r="J21" i="21"/>
  <c r="I21" i="21"/>
  <c r="I20" i="21" s="1"/>
  <c r="G21" i="21"/>
  <c r="F21" i="21"/>
  <c r="E21" i="21"/>
  <c r="K20" i="21"/>
  <c r="J20" i="21"/>
  <c r="G20" i="21"/>
  <c r="F20" i="21"/>
  <c r="E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E15" i="21"/>
  <c r="K14" i="21"/>
  <c r="K13" i="21" s="1"/>
  <c r="J14" i="21"/>
  <c r="I14" i="21"/>
  <c r="G14" i="21"/>
  <c r="G13" i="21" s="1"/>
  <c r="F14" i="21"/>
  <c r="E14" i="21"/>
  <c r="J13" i="21"/>
  <c r="I13" i="21"/>
  <c r="F13" i="21"/>
  <c r="E13" i="21"/>
  <c r="K12" i="21"/>
  <c r="J12" i="21"/>
  <c r="I12" i="21"/>
  <c r="H12" i="21"/>
  <c r="G12" i="21"/>
  <c r="F12" i="21"/>
  <c r="E12" i="21"/>
  <c r="K11" i="21"/>
  <c r="J11" i="21"/>
  <c r="I11" i="21"/>
  <c r="I10" i="21" s="1"/>
  <c r="I8" i="21" s="1"/>
  <c r="H11" i="21"/>
  <c r="H10" i="21" s="1"/>
  <c r="G11" i="21"/>
  <c r="F11" i="21"/>
  <c r="E11" i="21"/>
  <c r="E10" i="21" s="1"/>
  <c r="K10" i="21"/>
  <c r="K8" i="21" s="1"/>
  <c r="J10" i="21"/>
  <c r="J8" i="21" s="1"/>
  <c r="G10" i="21"/>
  <c r="G8" i="21" s="1"/>
  <c r="F10" i="21"/>
  <c r="F8" i="21" s="1"/>
  <c r="H9" i="21"/>
  <c r="H7" i="21"/>
  <c r="L7" i="21" s="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N101" i="26" s="1"/>
  <c r="M104" i="26"/>
  <c r="M101" i="26" s="1"/>
  <c r="L104" i="26"/>
  <c r="K104" i="26"/>
  <c r="S103" i="26"/>
  <c r="S102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Q72" i="26" s="1"/>
  <c r="Q71" i="26" s="1"/>
  <c r="P96" i="26"/>
  <c r="O96" i="26"/>
  <c r="N96" i="26"/>
  <c r="M96" i="26"/>
  <c r="M72" i="26" s="1"/>
  <c r="M71" i="26" s="1"/>
  <c r="L96" i="26"/>
  <c r="K96" i="26"/>
  <c r="J96" i="26"/>
  <c r="I96" i="26"/>
  <c r="I72" i="26" s="1"/>
  <c r="I71" i="26" s="1"/>
  <c r="H96" i="26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R89" i="26" s="1"/>
  <c r="R85" i="26" s="1"/>
  <c r="Q90" i="26"/>
  <c r="Q89" i="26" s="1"/>
  <c r="P90" i="26"/>
  <c r="P89" i="26" s="1"/>
  <c r="O90" i="26"/>
  <c r="N90" i="26"/>
  <c r="M90" i="26"/>
  <c r="M89" i="26" s="1"/>
  <c r="L90" i="26"/>
  <c r="K90" i="26"/>
  <c r="J90" i="26"/>
  <c r="J89" i="26" s="1"/>
  <c r="J85" i="26" s="1"/>
  <c r="I90" i="26"/>
  <c r="I89" i="26" s="1"/>
  <c r="H90" i="26"/>
  <c r="H89" i="26" s="1"/>
  <c r="G90" i="26"/>
  <c r="F90" i="26"/>
  <c r="E90" i="26"/>
  <c r="S90" i="26" s="1"/>
  <c r="N89" i="26"/>
  <c r="N85" i="26" s="1"/>
  <c r="L89" i="26"/>
  <c r="F89" i="26"/>
  <c r="F85" i="26" s="1"/>
  <c r="S88" i="26"/>
  <c r="S87" i="26"/>
  <c r="R86" i="26"/>
  <c r="Q86" i="26"/>
  <c r="P86" i="26"/>
  <c r="O86" i="26"/>
  <c r="N86" i="26"/>
  <c r="M86" i="26"/>
  <c r="L86" i="26"/>
  <c r="L85" i="26" s="1"/>
  <c r="K86" i="26"/>
  <c r="J86" i="26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R81" i="26"/>
  <c r="N81" i="26"/>
  <c r="H81" i="26"/>
  <c r="R80" i="26"/>
  <c r="Q80" i="26"/>
  <c r="Q79" i="26" s="1"/>
  <c r="P80" i="26"/>
  <c r="P79" i="26" s="1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H79" i="26" s="1"/>
  <c r="G80" i="26"/>
  <c r="G79" i="26" s="1"/>
  <c r="F80" i="26"/>
  <c r="E80" i="26"/>
  <c r="R79" i="26"/>
  <c r="N79" i="26"/>
  <c r="J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P75" i="26" s="1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H75" i="26" s="1"/>
  <c r="G76" i="26"/>
  <c r="G75" i="26" s="1"/>
  <c r="F76" i="26"/>
  <c r="E76" i="26"/>
  <c r="E75" i="26" s="1"/>
  <c r="R75" i="26"/>
  <c r="N75" i="26"/>
  <c r="J75" i="26"/>
  <c r="F75" i="26"/>
  <c r="R74" i="26"/>
  <c r="R73" i="26" s="1"/>
  <c r="Q74" i="26"/>
  <c r="Q73" i="26" s="1"/>
  <c r="P74" i="26"/>
  <c r="O74" i="26"/>
  <c r="N74" i="26"/>
  <c r="N73" i="26" s="1"/>
  <c r="M74" i="26"/>
  <c r="M73" i="26" s="1"/>
  <c r="L74" i="26"/>
  <c r="K74" i="26"/>
  <c r="J74" i="26"/>
  <c r="J73" i="26" s="1"/>
  <c r="I74" i="26"/>
  <c r="I73" i="26" s="1"/>
  <c r="H74" i="26"/>
  <c r="H73" i="26" s="1"/>
  <c r="G74" i="26"/>
  <c r="F74" i="26"/>
  <c r="E74" i="26"/>
  <c r="S74" i="26" s="1"/>
  <c r="P73" i="26"/>
  <c r="O73" i="26"/>
  <c r="L73" i="26"/>
  <c r="K73" i="26"/>
  <c r="G73" i="26"/>
  <c r="F73" i="26"/>
  <c r="R72" i="26"/>
  <c r="P72" i="26"/>
  <c r="P71" i="26" s="1"/>
  <c r="O72" i="26"/>
  <c r="O71" i="26" s="1"/>
  <c r="N72" i="26"/>
  <c r="N71" i="26" s="1"/>
  <c r="L72" i="26"/>
  <c r="K72" i="26"/>
  <c r="K71" i="26" s="1"/>
  <c r="J72" i="26"/>
  <c r="H72" i="26"/>
  <c r="G72" i="26"/>
  <c r="F72" i="26"/>
  <c r="R71" i="26"/>
  <c r="L71" i="26"/>
  <c r="J71" i="26"/>
  <c r="H71" i="26"/>
  <c r="F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R54" i="26"/>
  <c r="Q54" i="26"/>
  <c r="P54" i="26"/>
  <c r="O54" i="26"/>
  <c r="O53" i="26" s="1"/>
  <c r="N54" i="26"/>
  <c r="M54" i="26"/>
  <c r="L54" i="26"/>
  <c r="K54" i="26"/>
  <c r="K53" i="26" s="1"/>
  <c r="J54" i="26"/>
  <c r="I54" i="26"/>
  <c r="H54" i="26"/>
  <c r="H53" i="26" s="1"/>
  <c r="G54" i="26"/>
  <c r="G53" i="26" s="1"/>
  <c r="F54" i="26"/>
  <c r="F53" i="26" s="1"/>
  <c r="E54" i="26"/>
  <c r="P53" i="26"/>
  <c r="N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O46" i="26"/>
  <c r="O45" i="26" s="1"/>
  <c r="N46" i="26"/>
  <c r="N45" i="26" s="1"/>
  <c r="N31" i="26" s="1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F45" i="26" s="1"/>
  <c r="F31" i="26" s="1"/>
  <c r="E46" i="26"/>
  <c r="R45" i="26"/>
  <c r="Q45" i="26"/>
  <c r="P45" i="26"/>
  <c r="L45" i="26"/>
  <c r="J45" i="26"/>
  <c r="J31" i="26" s="1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Q31" i="26" s="1"/>
  <c r="P32" i="26"/>
  <c r="P31" i="26" s="1"/>
  <c r="O32" i="26"/>
  <c r="N32" i="26"/>
  <c r="M32" i="26"/>
  <c r="L32" i="26"/>
  <c r="K32" i="26"/>
  <c r="J32" i="26"/>
  <c r="I32" i="26"/>
  <c r="H32" i="26"/>
  <c r="H31" i="26" s="1"/>
  <c r="G32" i="26"/>
  <c r="F32" i="26"/>
  <c r="E32" i="26"/>
  <c r="R31" i="26"/>
  <c r="L31" i="26"/>
  <c r="E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Q27" i="26" s="1"/>
  <c r="N28" i="26"/>
  <c r="M28" i="26"/>
  <c r="H28" i="26"/>
  <c r="H27" i="26" s="1"/>
  <c r="N27" i="26"/>
  <c r="M27" i="26"/>
  <c r="R26" i="26"/>
  <c r="Q26" i="26"/>
  <c r="N26" i="26"/>
  <c r="N25" i="26" s="1"/>
  <c r="M26" i="26"/>
  <c r="M25" i="26" s="1"/>
  <c r="H26" i="26"/>
  <c r="R25" i="26"/>
  <c r="Q25" i="26"/>
  <c r="H25" i="26"/>
  <c r="R24" i="26"/>
  <c r="Q24" i="26"/>
  <c r="N24" i="26"/>
  <c r="M24" i="26"/>
  <c r="H24" i="26"/>
  <c r="R23" i="26"/>
  <c r="R22" i="26" s="1"/>
  <c r="Q23" i="26"/>
  <c r="N23" i="26"/>
  <c r="M23" i="26"/>
  <c r="M22" i="26" s="1"/>
  <c r="H23" i="26"/>
  <c r="H22" i="26" s="1"/>
  <c r="Q22" i="26"/>
  <c r="N22" i="26"/>
  <c r="R21" i="26"/>
  <c r="Q21" i="26"/>
  <c r="Q20" i="26" s="1"/>
  <c r="N21" i="26"/>
  <c r="N20" i="26" s="1"/>
  <c r="M21" i="26"/>
  <c r="H21" i="26"/>
  <c r="R20" i="26"/>
  <c r="M20" i="26"/>
  <c r="H20" i="26"/>
  <c r="I19" i="26"/>
  <c r="I18" i="26" s="1"/>
  <c r="H19" i="26"/>
  <c r="G19" i="26"/>
  <c r="F19" i="26"/>
  <c r="S19" i="26" s="1"/>
  <c r="R18" i="26"/>
  <c r="Q18" i="26"/>
  <c r="P18" i="26"/>
  <c r="O18" i="26"/>
  <c r="N18" i="26"/>
  <c r="M18" i="26"/>
  <c r="L18" i="26"/>
  <c r="K18" i="26"/>
  <c r="J18" i="26"/>
  <c r="H18" i="26"/>
  <c r="G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O15" i="26"/>
  <c r="O13" i="26" s="1"/>
  <c r="N15" i="26"/>
  <c r="M15" i="26"/>
  <c r="L15" i="26"/>
  <c r="K15" i="26"/>
  <c r="I15" i="26"/>
  <c r="H15" i="26"/>
  <c r="G15" i="26"/>
  <c r="G13" i="26" s="1"/>
  <c r="R14" i="26"/>
  <c r="Q14" i="26"/>
  <c r="Q13" i="26" s="1"/>
  <c r="P14" i="26"/>
  <c r="O14" i="26"/>
  <c r="N14" i="26"/>
  <c r="M14" i="26"/>
  <c r="M13" i="26" s="1"/>
  <c r="L14" i="26"/>
  <c r="L13" i="26" s="1"/>
  <c r="I14" i="26"/>
  <c r="I13" i="26" s="1"/>
  <c r="H14" i="26"/>
  <c r="H13" i="26" s="1"/>
  <c r="G14" i="26"/>
  <c r="R13" i="26"/>
  <c r="N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R10" i="26" s="1"/>
  <c r="Q11" i="26"/>
  <c r="Q10" i="26" s="1"/>
  <c r="P11" i="26"/>
  <c r="O11" i="26"/>
  <c r="N11" i="26"/>
  <c r="N10" i="26" s="1"/>
  <c r="M11" i="26"/>
  <c r="M10" i="26" s="1"/>
  <c r="L11" i="26"/>
  <c r="K11" i="26"/>
  <c r="J11" i="26"/>
  <c r="J10" i="26" s="1"/>
  <c r="I11" i="26"/>
  <c r="I10" i="26" s="1"/>
  <c r="H11" i="26"/>
  <c r="G11" i="26"/>
  <c r="F11" i="26"/>
  <c r="F10" i="26" s="1"/>
  <c r="E11" i="26"/>
  <c r="S11" i="26" s="1"/>
  <c r="P10" i="26"/>
  <c r="O10" i="26"/>
  <c r="L10" i="26"/>
  <c r="K10" i="26"/>
  <c r="H10" i="26"/>
  <c r="G10" i="26"/>
  <c r="R9" i="26"/>
  <c r="R8" i="26" s="1"/>
  <c r="Q9" i="26"/>
  <c r="Q8" i="26" s="1"/>
  <c r="P9" i="26"/>
  <c r="O9" i="26"/>
  <c r="N9" i="26"/>
  <c r="N8" i="26" s="1"/>
  <c r="M9" i="26"/>
  <c r="L9" i="26"/>
  <c r="K9" i="26"/>
  <c r="J9" i="26"/>
  <c r="J8" i="26" s="1"/>
  <c r="I9" i="26"/>
  <c r="I8" i="26" s="1"/>
  <c r="H9" i="26"/>
  <c r="G9" i="26"/>
  <c r="F9" i="26"/>
  <c r="F8" i="26" s="1"/>
  <c r="E9" i="26"/>
  <c r="S9" i="26" s="1"/>
  <c r="P8" i="26"/>
  <c r="O8" i="26"/>
  <c r="L8" i="26"/>
  <c r="K8" i="26"/>
  <c r="H8" i="26"/>
  <c r="G8" i="26"/>
  <c r="R7" i="26"/>
  <c r="Q7" i="26"/>
  <c r="P7" i="26"/>
  <c r="O7" i="26"/>
  <c r="N7" i="26"/>
  <c r="N5" i="26" s="1"/>
  <c r="N4" i="26" s="1"/>
  <c r="M7" i="26"/>
  <c r="M5" i="26" s="1"/>
  <c r="L7" i="26"/>
  <c r="K7" i="26"/>
  <c r="J7" i="26"/>
  <c r="J5" i="26" s="1"/>
  <c r="I7" i="26"/>
  <c r="I5" i="26" s="1"/>
  <c r="H7" i="26"/>
  <c r="G7" i="26"/>
  <c r="F7" i="26"/>
  <c r="E7" i="26"/>
  <c r="S7" i="26" s="1"/>
  <c r="R6" i="26"/>
  <c r="Q6" i="26"/>
  <c r="P6" i="26"/>
  <c r="P5" i="26" s="1"/>
  <c r="O6" i="26"/>
  <c r="O5" i="26" s="1"/>
  <c r="N6" i="26"/>
  <c r="M6" i="26"/>
  <c r="L6" i="26"/>
  <c r="L5" i="26" s="1"/>
  <c r="K6" i="26"/>
  <c r="K5" i="26" s="1"/>
  <c r="J6" i="26"/>
  <c r="I6" i="26"/>
  <c r="H6" i="26"/>
  <c r="H5" i="26" s="1"/>
  <c r="G6" i="26"/>
  <c r="G5" i="26" s="1"/>
  <c r="F6" i="26"/>
  <c r="E6" i="26"/>
  <c r="E5" i="26" s="1"/>
  <c r="R5" i="26"/>
  <c r="R4" i="26" s="1"/>
  <c r="Q5" i="26"/>
  <c r="Q4" i="26" s="1"/>
  <c r="F5" i="26"/>
  <c r="O7" i="32"/>
  <c r="AB7" i="32"/>
  <c r="AB6" i="32"/>
  <c r="AA6" i="32"/>
  <c r="AA7" i="32" s="1"/>
  <c r="Z6" i="32"/>
  <c r="Y6" i="32"/>
  <c r="U6" i="32"/>
  <c r="R6" i="32"/>
  <c r="R7" i="32" s="1"/>
  <c r="Q6" i="32"/>
  <c r="O6" i="32"/>
  <c r="N6" i="32"/>
  <c r="M6" i="32"/>
  <c r="L6" i="32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A4" i="32"/>
  <c r="Z4" i="32"/>
  <c r="Z7" i="32" s="1"/>
  <c r="Y4" i="32"/>
  <c r="Y7" i="32" s="1"/>
  <c r="U4" i="32"/>
  <c r="U7" i="32" s="1"/>
  <c r="R4" i="32"/>
  <c r="Q4" i="32"/>
  <c r="Q7" i="32" s="1"/>
  <c r="N4" i="32"/>
  <c r="N7" i="32" s="1"/>
  <c r="M4" i="32"/>
  <c r="M7" i="32" s="1"/>
  <c r="L4" i="32"/>
  <c r="L7" i="32" s="1"/>
  <c r="H4" i="32"/>
  <c r="H7" i="32" s="1"/>
  <c r="E4" i="32"/>
  <c r="E7" i="32" s="1"/>
  <c r="D4" i="32"/>
  <c r="D7" i="32" s="1"/>
  <c r="O4" i="32"/>
  <c r="V3" i="32"/>
  <c r="W3" i="32" s="1"/>
  <c r="S3" i="32"/>
  <c r="S4" i="32" s="1"/>
  <c r="I3" i="32"/>
  <c r="J3" i="32" s="1"/>
  <c r="F3" i="32"/>
  <c r="G3" i="32" s="1"/>
  <c r="L10" i="21" l="1"/>
  <c r="E8" i="21"/>
  <c r="H85" i="26"/>
  <c r="H52" i="26" s="1"/>
  <c r="H3" i="26" s="1"/>
  <c r="P85" i="26"/>
  <c r="M8" i="26"/>
  <c r="M4" i="26" s="1"/>
  <c r="N52" i="26"/>
  <c r="N3" i="26" s="1"/>
  <c r="G31" i="26"/>
  <c r="K31" i="26"/>
  <c r="O31" i="26"/>
  <c r="G4" i="21"/>
  <c r="K4" i="21"/>
  <c r="H4" i="26"/>
  <c r="S29" i="26"/>
  <c r="S42" i="26"/>
  <c r="S75" i="26"/>
  <c r="S80" i="26"/>
  <c r="S86" i="26"/>
  <c r="I85" i="26"/>
  <c r="M85" i="26"/>
  <c r="Q85" i="26"/>
  <c r="S93" i="26"/>
  <c r="S96" i="26"/>
  <c r="S104" i="26"/>
  <c r="H8" i="21"/>
  <c r="L12" i="21"/>
  <c r="H14" i="21"/>
  <c r="H13" i="21" s="1"/>
  <c r="L13" i="21" s="1"/>
  <c r="L16" i="21"/>
  <c r="E29" i="21"/>
  <c r="L29" i="21" s="1"/>
  <c r="I29" i="21"/>
  <c r="I4" i="21" s="1"/>
  <c r="F31" i="21"/>
  <c r="L40" i="21"/>
  <c r="L73" i="21"/>
  <c r="L74" i="21"/>
  <c r="E75" i="21"/>
  <c r="J72" i="21"/>
  <c r="J71" i="21" s="1"/>
  <c r="J29" i="21"/>
  <c r="L108" i="21"/>
  <c r="E13" i="31"/>
  <c r="V15" i="31"/>
  <c r="L21" i="31"/>
  <c r="L20" i="31" s="1"/>
  <c r="J22" i="31"/>
  <c r="J4" i="31" s="1"/>
  <c r="J3" i="31" s="1"/>
  <c r="O22" i="31"/>
  <c r="S22" i="31"/>
  <c r="U52" i="25"/>
  <c r="E14" i="26"/>
  <c r="E8" i="26"/>
  <c r="S8" i="26" s="1"/>
  <c r="E10" i="26"/>
  <c r="S10" i="26" s="1"/>
  <c r="S12" i="26"/>
  <c r="F14" i="26"/>
  <c r="J14" i="26"/>
  <c r="S40" i="26"/>
  <c r="S46" i="26"/>
  <c r="I31" i="26"/>
  <c r="M31" i="26"/>
  <c r="I53" i="26"/>
  <c r="M53" i="26"/>
  <c r="Q53" i="26"/>
  <c r="E72" i="26"/>
  <c r="E71" i="26" s="1"/>
  <c r="G89" i="26"/>
  <c r="K89" i="26"/>
  <c r="O89" i="26"/>
  <c r="L11" i="21"/>
  <c r="L15" i="21"/>
  <c r="L18" i="21"/>
  <c r="L42" i="21"/>
  <c r="I31" i="21"/>
  <c r="L48" i="21"/>
  <c r="I72" i="21"/>
  <c r="I71" i="21" s="1"/>
  <c r="E80" i="21"/>
  <c r="E79" i="21" s="1"/>
  <c r="L86" i="21"/>
  <c r="I85" i="21"/>
  <c r="I52" i="21" s="1"/>
  <c r="G89" i="21"/>
  <c r="G85" i="21" s="1"/>
  <c r="K89" i="21"/>
  <c r="K85" i="21" s="1"/>
  <c r="L101" i="21"/>
  <c r="L109" i="21"/>
  <c r="J76" i="21"/>
  <c r="J75" i="21" s="1"/>
  <c r="I31" i="31"/>
  <c r="N31" i="31"/>
  <c r="T31" i="31"/>
  <c r="V45" i="31"/>
  <c r="V46" i="31"/>
  <c r="V48" i="31"/>
  <c r="V54" i="31"/>
  <c r="J8" i="20"/>
  <c r="N8" i="20"/>
  <c r="R8" i="20"/>
  <c r="P15" i="26"/>
  <c r="P13" i="26" s="1"/>
  <c r="S32" i="26"/>
  <c r="S6" i="26"/>
  <c r="K14" i="26"/>
  <c r="K13" i="26" s="1"/>
  <c r="F15" i="26"/>
  <c r="J15" i="26"/>
  <c r="F18" i="26"/>
  <c r="S18" i="26" s="1"/>
  <c r="S47" i="26"/>
  <c r="S77" i="26"/>
  <c r="S83" i="26"/>
  <c r="S91" i="26"/>
  <c r="F4" i="21"/>
  <c r="J4" i="21"/>
  <c r="L14" i="21"/>
  <c r="L47" i="21"/>
  <c r="L53" i="21"/>
  <c r="K52" i="21"/>
  <c r="L77" i="21"/>
  <c r="E89" i="21"/>
  <c r="H13" i="31"/>
  <c r="H4" i="31" s="1"/>
  <c r="L13" i="31"/>
  <c r="P13" i="31"/>
  <c r="T13" i="31"/>
  <c r="T4" i="31" s="1"/>
  <c r="T3" i="31" s="1"/>
  <c r="V32" i="31"/>
  <c r="N52" i="31"/>
  <c r="V76" i="31"/>
  <c r="E75" i="31"/>
  <c r="U4" i="25"/>
  <c r="U3" i="25" s="1"/>
  <c r="K52" i="31"/>
  <c r="T85" i="31"/>
  <c r="T52" i="31" s="1"/>
  <c r="O89" i="31"/>
  <c r="O85" i="31" s="1"/>
  <c r="T89" i="31"/>
  <c r="V101" i="31"/>
  <c r="W5" i="25"/>
  <c r="W21" i="25"/>
  <c r="W23" i="25"/>
  <c r="W25" i="25"/>
  <c r="W27" i="25"/>
  <c r="W31" i="25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V11" i="20"/>
  <c r="V15" i="20"/>
  <c r="I82" i="20"/>
  <c r="I81" i="20" s="1"/>
  <c r="I14" i="20"/>
  <c r="I13" i="20" s="1"/>
  <c r="M82" i="20"/>
  <c r="M81" i="20" s="1"/>
  <c r="M14" i="20"/>
  <c r="M13" i="20" s="1"/>
  <c r="V18" i="20"/>
  <c r="V32" i="20"/>
  <c r="V40" i="20"/>
  <c r="V63" i="20"/>
  <c r="V68" i="20"/>
  <c r="U85" i="31"/>
  <c r="W29" i="25"/>
  <c r="W83" i="25"/>
  <c r="V85" i="25"/>
  <c r="W96" i="25"/>
  <c r="V9" i="20"/>
  <c r="V12" i="20"/>
  <c r="R14" i="20"/>
  <c r="R13" i="20" s="1"/>
  <c r="F15" i="20"/>
  <c r="R15" i="20"/>
  <c r="E82" i="20"/>
  <c r="E14" i="20"/>
  <c r="K53" i="20"/>
  <c r="V68" i="31"/>
  <c r="V83" i="31"/>
  <c r="V86" i="31"/>
  <c r="L85" i="31"/>
  <c r="V90" i="31"/>
  <c r="V91" i="31"/>
  <c r="W12" i="25"/>
  <c r="E20" i="25"/>
  <c r="W20" i="25" s="1"/>
  <c r="E22" i="25"/>
  <c r="W22" i="25" s="1"/>
  <c r="W24" i="25"/>
  <c r="W26" i="25"/>
  <c r="W28" i="25"/>
  <c r="W30" i="25"/>
  <c r="W32" i="25"/>
  <c r="W53" i="25"/>
  <c r="W74" i="25"/>
  <c r="U82" i="20"/>
  <c r="U81" i="20" s="1"/>
  <c r="U14" i="20"/>
  <c r="U13" i="20" s="1"/>
  <c r="V46" i="20"/>
  <c r="E45" i="20"/>
  <c r="E31" i="20" s="1"/>
  <c r="M52" i="20"/>
  <c r="I4" i="22"/>
  <c r="L32" i="21"/>
  <c r="L91" i="21"/>
  <c r="L93" i="21"/>
  <c r="L96" i="21"/>
  <c r="Q4" i="31"/>
  <c r="Q3" i="31" s="1"/>
  <c r="U4" i="31"/>
  <c r="P8" i="31"/>
  <c r="F11" i="31"/>
  <c r="M11" i="31"/>
  <c r="M10" i="31" s="1"/>
  <c r="M8" i="31" s="1"/>
  <c r="R11" i="31"/>
  <c r="R10" i="31" s="1"/>
  <c r="R8" i="31" s="1"/>
  <c r="V12" i="31"/>
  <c r="L12" i="31"/>
  <c r="L10" i="31" s="1"/>
  <c r="L8" i="31" s="1"/>
  <c r="G13" i="31"/>
  <c r="K13" i="31"/>
  <c r="O13" i="31"/>
  <c r="O4" i="31" s="1"/>
  <c r="S13" i="31"/>
  <c r="S4" i="31" s="1"/>
  <c r="V18" i="31"/>
  <c r="K22" i="31"/>
  <c r="N29" i="31"/>
  <c r="N4" i="31" s="1"/>
  <c r="N3" i="31" s="1"/>
  <c r="H31" i="31"/>
  <c r="F53" i="31"/>
  <c r="F52" i="31" s="1"/>
  <c r="V72" i="31"/>
  <c r="Q52" i="31"/>
  <c r="V77" i="31"/>
  <c r="H89" i="31"/>
  <c r="S89" i="31"/>
  <c r="S85" i="31" s="1"/>
  <c r="V96" i="31"/>
  <c r="E10" i="25"/>
  <c r="E13" i="25"/>
  <c r="W13" i="25" s="1"/>
  <c r="W15" i="25"/>
  <c r="W18" i="25"/>
  <c r="W47" i="25"/>
  <c r="F72" i="25"/>
  <c r="F71" i="25" s="1"/>
  <c r="E75" i="25"/>
  <c r="W75" i="25" s="1"/>
  <c r="E79" i="25"/>
  <c r="W79" i="25" s="1"/>
  <c r="W90" i="25"/>
  <c r="W91" i="25"/>
  <c r="E5" i="20"/>
  <c r="F14" i="20"/>
  <c r="F13" i="20" s="1"/>
  <c r="K14" i="20"/>
  <c r="K13" i="20" s="1"/>
  <c r="L31" i="20"/>
  <c r="R31" i="20"/>
  <c r="F52" i="24"/>
  <c r="F3" i="24" s="1"/>
  <c r="V86" i="20"/>
  <c r="V91" i="20"/>
  <c r="V96" i="20"/>
  <c r="V101" i="20"/>
  <c r="J12" i="22"/>
  <c r="J23" i="22"/>
  <c r="J24" i="22"/>
  <c r="J28" i="22"/>
  <c r="J32" i="22"/>
  <c r="J40" i="22"/>
  <c r="J72" i="22"/>
  <c r="J77" i="22"/>
  <c r="J91" i="22"/>
  <c r="J96" i="22"/>
  <c r="M8" i="24"/>
  <c r="M18" i="24"/>
  <c r="M28" i="24"/>
  <c r="I4" i="24"/>
  <c r="M29" i="24"/>
  <c r="M30" i="24"/>
  <c r="M45" i="24"/>
  <c r="M79" i="24"/>
  <c r="M93" i="24"/>
  <c r="G85" i="20"/>
  <c r="O85" i="20"/>
  <c r="J13" i="22"/>
  <c r="J20" i="22"/>
  <c r="J25" i="22"/>
  <c r="M71" i="24"/>
  <c r="M74" i="24"/>
  <c r="M75" i="24"/>
  <c r="V74" i="20"/>
  <c r="V83" i="20"/>
  <c r="V90" i="20"/>
  <c r="V93" i="20"/>
  <c r="E10" i="22"/>
  <c r="J14" i="22"/>
  <c r="J18" i="22"/>
  <c r="J21" i="22"/>
  <c r="E22" i="22"/>
  <c r="J22" i="22" s="1"/>
  <c r="J26" i="22"/>
  <c r="J30" i="22"/>
  <c r="J42" i="22"/>
  <c r="J76" i="22"/>
  <c r="F85" i="22"/>
  <c r="F52" i="22" s="1"/>
  <c r="F3" i="22" s="1"/>
  <c r="J90" i="22"/>
  <c r="I85" i="22"/>
  <c r="I52" i="22" s="1"/>
  <c r="I3" i="22" s="1"/>
  <c r="E5" i="24"/>
  <c r="M5" i="24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I31" i="20"/>
  <c r="M31" i="20"/>
  <c r="Q31" i="20"/>
  <c r="V54" i="20"/>
  <c r="V76" i="20"/>
  <c r="J11" i="22"/>
  <c r="J15" i="22"/>
  <c r="F22" i="22"/>
  <c r="F4" i="22" s="1"/>
  <c r="E27" i="22"/>
  <c r="J27" i="22" s="1"/>
  <c r="E31" i="22"/>
  <c r="J31" i="22" s="1"/>
  <c r="J47" i="22"/>
  <c r="H52" i="22"/>
  <c r="H3" i="22" s="1"/>
  <c r="J74" i="22"/>
  <c r="E80" i="22"/>
  <c r="E79" i="22" s="1"/>
  <c r="J83" i="22"/>
  <c r="G85" i="22"/>
  <c r="G52" i="22" s="1"/>
  <c r="G3" i="22" s="1"/>
  <c r="M47" i="24"/>
  <c r="M55" i="24"/>
  <c r="M72" i="24"/>
  <c r="M76" i="24"/>
  <c r="M77" i="24"/>
  <c r="M90" i="24"/>
  <c r="M91" i="24"/>
  <c r="H4" i="19"/>
  <c r="Q8" i="19"/>
  <c r="R53" i="26"/>
  <c r="R52" i="26" s="1"/>
  <c r="L53" i="26"/>
  <c r="V9" i="31"/>
  <c r="J53" i="26"/>
  <c r="R3" i="26"/>
  <c r="S70" i="26"/>
  <c r="S65" i="26"/>
  <c r="S67" i="26"/>
  <c r="S68" i="26"/>
  <c r="V6" i="31"/>
  <c r="V7" i="31"/>
  <c r="S69" i="26"/>
  <c r="S54" i="26"/>
  <c r="S56" i="26"/>
  <c r="S58" i="26"/>
  <c r="S60" i="26"/>
  <c r="S62" i="26"/>
  <c r="S64" i="26"/>
  <c r="S66" i="26"/>
  <c r="M52" i="26"/>
  <c r="Q52" i="26"/>
  <c r="Q3" i="26" s="1"/>
  <c r="E53" i="26"/>
  <c r="S55" i="26"/>
  <c r="S57" i="26"/>
  <c r="S59" i="26"/>
  <c r="S61" i="26"/>
  <c r="S63" i="26"/>
  <c r="K52" i="24"/>
  <c r="K3" i="24" s="1"/>
  <c r="I85" i="24"/>
  <c r="I52" i="24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V53" i="20"/>
  <c r="J52" i="20"/>
  <c r="I52" i="20"/>
  <c r="Q52" i="20"/>
  <c r="U52" i="20"/>
  <c r="V10" i="20"/>
  <c r="V47" i="20"/>
  <c r="H52" i="20"/>
  <c r="H3" i="20" s="1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M4" i="31"/>
  <c r="R4" i="31"/>
  <c r="R3" i="31" s="1"/>
  <c r="V13" i="31"/>
  <c r="M52" i="31"/>
  <c r="V75" i="31"/>
  <c r="O52" i="31"/>
  <c r="O3" i="31" s="1"/>
  <c r="S52" i="31"/>
  <c r="H85" i="31"/>
  <c r="V85" i="31" s="1"/>
  <c r="V89" i="31"/>
  <c r="V79" i="31"/>
  <c r="S3" i="31"/>
  <c r="V26" i="31"/>
  <c r="U52" i="31"/>
  <c r="U3" i="31" s="1"/>
  <c r="V80" i="31"/>
  <c r="V81" i="31"/>
  <c r="E8" i="31"/>
  <c r="P4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G3" i="21" s="1"/>
  <c r="L82" i="21"/>
  <c r="K3" i="21"/>
  <c r="L30" i="21"/>
  <c r="J52" i="21"/>
  <c r="J3" i="21" s="1"/>
  <c r="L81" i="21"/>
  <c r="L8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H52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L22" i="26" s="1"/>
  <c r="L4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O52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T6" i="32"/>
  <c r="AD5" i="32"/>
  <c r="J4" i="32"/>
  <c r="W4" i="32"/>
  <c r="G6" i="32"/>
  <c r="S6" i="32"/>
  <c r="J6" i="32"/>
  <c r="J7" i="32" l="1"/>
  <c r="V7" i="32"/>
  <c r="G22" i="31"/>
  <c r="V25" i="31"/>
  <c r="H52" i="31"/>
  <c r="H3" i="31" s="1"/>
  <c r="W85" i="25"/>
  <c r="M3" i="26"/>
  <c r="L89" i="21"/>
  <c r="E85" i="21"/>
  <c r="L85" i="21" s="1"/>
  <c r="I3" i="21"/>
  <c r="E52" i="25"/>
  <c r="L76" i="21"/>
  <c r="V53" i="31"/>
  <c r="G4" i="31"/>
  <c r="G3" i="31" s="1"/>
  <c r="O4" i="20"/>
  <c r="O3" i="20" s="1"/>
  <c r="J10" i="22"/>
  <c r="E8" i="22"/>
  <c r="K4" i="31"/>
  <c r="K3" i="31" s="1"/>
  <c r="V45" i="20"/>
  <c r="J13" i="26"/>
  <c r="V29" i="31"/>
  <c r="F4" i="31"/>
  <c r="F3" i="31" s="1"/>
  <c r="F52" i="25"/>
  <c r="F3" i="25" s="1"/>
  <c r="K4" i="20"/>
  <c r="U4" i="20"/>
  <c r="U3" i="20" s="1"/>
  <c r="F52" i="20"/>
  <c r="S53" i="26"/>
  <c r="H3" i="19"/>
  <c r="Q3" i="19" s="1"/>
  <c r="Q4" i="19"/>
  <c r="W72" i="25"/>
  <c r="V14" i="20"/>
  <c r="E13" i="20"/>
  <c r="V13" i="20" s="1"/>
  <c r="F13" i="26"/>
  <c r="S14" i="26"/>
  <c r="E4" i="21"/>
  <c r="S30" i="26"/>
  <c r="K52" i="26"/>
  <c r="V27" i="31"/>
  <c r="W7" i="32"/>
  <c r="G7" i="32"/>
  <c r="I7" i="32"/>
  <c r="H22" i="21"/>
  <c r="L22" i="21" s="1"/>
  <c r="L80" i="21"/>
  <c r="P3" i="31"/>
  <c r="G4" i="20"/>
  <c r="G3" i="20" s="1"/>
  <c r="W10" i="25"/>
  <c r="E8" i="25"/>
  <c r="V11" i="31"/>
  <c r="L75" i="21"/>
  <c r="S72" i="26"/>
  <c r="E52" i="21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V52" i="20" s="1"/>
  <c r="V8" i="20"/>
  <c r="J22" i="20"/>
  <c r="J4" i="20" s="1"/>
  <c r="J3" i="20" s="1"/>
  <c r="I22" i="20"/>
  <c r="I4" i="20" s="1"/>
  <c r="I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H4" i="21" l="1"/>
  <c r="J8" i="22"/>
  <c r="E4" i="22"/>
  <c r="J4" i="22" s="1"/>
  <c r="X7" i="32"/>
  <c r="W8" i="25"/>
  <c r="E4" i="25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W4" i="25" l="1"/>
  <c r="E3" i="25"/>
  <c r="W3" i="25" s="1"/>
  <c r="H3" i="21"/>
  <c r="L3" i="21" s="1"/>
  <c r="L4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G119" i="17" s="1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16" i="17"/>
  <c r="G52" i="17"/>
  <c r="G71" i="17"/>
  <c r="G8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<sst xmlns="http://schemas.openxmlformats.org/spreadsheetml/2006/main" count="5747" uniqueCount="1104">
  <si>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</si>
  <si>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</si>
  <si>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</si>
  <si>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</si>
  <si>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</si>
  <si>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</si>
  <si>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</si>
  <si>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</si>
  <si>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</si>
  <si>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</si>
  <si>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</si>
  <si>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</si>
  <si>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</si>
  <si>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</si>
  <si>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</si>
  <si>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</si>
  <si>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</si>
  <si>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</si>
  <si>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</si>
  <si>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</si>
  <si>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</si>
  <si>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</si>
  <si>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</si>
  <si>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</si>
  <si>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</si>
  <si>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</si>
  <si>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</si>
  <si>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</si>
  <si>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</si>
  <si>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</si>
  <si>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</si>
  <si>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</si>
  <si>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</si>
  <si>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</si>
  <si>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</si>
  <si>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</si>
  <si>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</si>
  <si>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</si>
  <si>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</si>
  <si>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</si>
  <si>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</si>
  <si>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</si>
  <si>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</si>
  <si>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</si>
  <si>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</si>
  <si>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</si>
  <si>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</si>
  <si>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</si>
  <si>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</si>
  <si>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</si>
  <si>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</si>
  <si>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</si>
  <si>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</si>
  <si>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</si>
  <si>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</si>
  <si>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</si>
  <si>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</si>
  <si>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</si>
  <si>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</si>
  <si>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</si>
  <si>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</si>
  <si>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</si>
  <si>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</si>
  <si>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</si>
  <si>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</si>
  <si>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</si>
  <si>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</si>
  <si>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</si>
  <si>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</si>
  <si>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</si>
  <si>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</si>
  <si>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</si>
  <si>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</si>
  <si>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</si>
  <si>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</si>
  <si>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</si>
  <si>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</si>
  <si>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</si>
  <si>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</si>
  <si>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</si>
  <si>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</si>
  <si>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</si>
  <si>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</si>
  <si>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</si>
  <si>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</si>
  <si>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</si>
  <si>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</si>
  <si>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</si>
  <si>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</si>
  <si>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</si>
  <si>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</si>
  <si>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</si>
  <si>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</si>
  <si>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</si>
  <si>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</si>
  <si>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</si>
  <si>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</si>
  <si>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</si>
  <si>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</si>
  <si>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</si>
  <si>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</si>
  <si>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</si>
  <si>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</si>
  <si>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</si>
  <si>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</si>
  <si>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</si>
  <si>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</si>
  <si>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</si>
  <si>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</si>
  <si>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</si>
  <si>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</si>
  <si>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</si>
  <si>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</si>
  <si>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</si>
  <si>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</si>
  <si>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</si>
  <si>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</si>
  <si>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</si>
  <si>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</si>
  <si>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</si>
  <si>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</si>
  <si>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</si>
  <si>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</si>
  <si>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</si>
  <si>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</si>
  <si>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</si>
  <si>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</si>
  <si>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</si>
  <si>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</si>
  <si>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</si>
  <si>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</si>
  <si>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</si>
  <si>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</si>
  <si>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</si>
  <si>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</si>
  <si>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</si>
  <si>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</si>
  <si>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</si>
  <si>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</si>
  <si>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</si>
  <si>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</si>
  <si>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</si>
  <si>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</si>
  <si>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</si>
  <si>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</si>
  <si>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</si>
  <si>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</si>
  <si>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</si>
  <si>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</si>
  <si>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</si>
  <si>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</si>
  <si>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</si>
  <si>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</si>
  <si>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</si>
  <si>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</si>
  <si>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</si>
  <si>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</si>
  <si>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</si>
  <si>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</si>
  <si>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</si>
  <si>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</si>
  <si>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</si>
  <si>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</si>
  <si>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</si>
  <si>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</si>
  <si>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</si>
  <si>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</si>
  <si>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</si>
  <si>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</si>
  <si>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</si>
  <si>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</si>
  <si>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</si>
  <si>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</si>
  <si>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</si>
  <si>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</si>
  <si>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</si>
  <si>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</si>
  <si>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</si>
  <si>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</si>
  <si>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</si>
  <si>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</si>
  <si>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</si>
  <si>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</si>
  <si>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</si>
  <si>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</si>
  <si>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</si>
  <si>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</si>
  <si>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</si>
  <si>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</si>
  <si>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</si>
  <si>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</si>
  <si>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</si>
  <si>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</si>
  <si>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</si>
  <si>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</si>
  <si>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</si>
  <si>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</si>
  <si>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</si>
  <si>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</si>
  <si>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</si>
  <si>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</si>
  <si>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</si>
  <si>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</si>
  <si>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</si>
  <si>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</si>
  <si>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</si>
  <si>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</si>
  <si>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</si>
  <si>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</si>
  <si>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</si>
  <si>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</si>
  <si>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</si>
  <si>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</si>
  <si>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</si>
  <si>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</si>
  <si>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</si>
  <si>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</si>
  <si>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</si>
  <si>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</si>
  <si>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</si>
  <si>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</si>
  <si>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</si>
  <si>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</si>
  <si>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</si>
  <si>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</si>
  <si>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</si>
  <si>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</si>
  <si>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</si>
  <si>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</si>
  <si>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</si>
  <si>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</si>
  <si>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</si>
  <si>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</si>
  <si>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</si>
  <si>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</si>
  <si>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</si>
  <si>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</si>
  <si>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</si>
  <si>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</si>
  <si>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</si>
  <si>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</si>
  <si>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</si>
  <si>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</si>
  <si>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</si>
  <si>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</si>
  <si>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</si>
  <si>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</si>
  <si>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</si>
  <si>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</si>
  <si>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</si>
  <si>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</si>
  <si>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</si>
  <si>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</si>
  <si>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</si>
  <si>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</si>
  <si>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</si>
  <si>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</si>
  <si>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</si>
  <si>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</si>
  <si>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</si>
  <si>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</si>
  <si>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</si>
  <si>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</si>
  <si>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</si>
  <si>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</si>
  <si>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</si>
  <si>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</si>
  <si>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</si>
  <si>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</si>
  <si>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</si>
  <si>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</si>
  <si>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</si>
  <si>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</si>
  <si>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</si>
  <si>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</si>
  <si>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</si>
  <si>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</si>
  <si>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</si>
  <si>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</si>
  <si>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</si>
  <si>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</si>
  <si>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</si>
  <si>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</si>
  <si>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</si>
  <si>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</si>
  <si>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</si>
  <si>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</si>
  <si>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</si>
  <si>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</si>
  <si>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</si>
  <si>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</si>
  <si>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</si>
  <si>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</si>
  <si>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</si>
  <si>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</si>
  <si>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</si>
  <si>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</si>
  <si>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</si>
  <si>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</si>
  <si>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</si>
  <si>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</si>
  <si>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</si>
  <si>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</si>
  <si>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</si>
  <si>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</si>
  <si>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</si>
  <si>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</si>
  <si>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</si>
  <si>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</si>
  <si>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</si>
  <si>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</si>
  <si>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</si>
  <si>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</si>
  <si>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</si>
  <si>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</si>
  <si>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</si>
  <si>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</si>
  <si>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</si>
  <si>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</si>
  <si>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</si>
  <si>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</si>
  <si>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</si>
  <si>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</si>
  <si>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</si>
  <si>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</si>
  <si>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</si>
  <si>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</si>
  <si>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</si>
  <si>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</si>
  <si>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</si>
  <si>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</si>
  <si>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</si>
  <si>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</si>
  <si>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</si>
  <si>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</si>
  <si>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</si>
  <si>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</si>
  <si>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</si>
  <si>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</si>
  <si>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</si>
  <si>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</si>
  <si>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</si>
  <si>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</si>
  <si>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</si>
  <si>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</si>
  <si>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</si>
  <si>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</si>
  <si>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</si>
  <si>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</si>
  <si>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</si>
  <si>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</si>
  <si>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</si>
  <si>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</si>
  <si>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</si>
  <si>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</si>
  <si>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</si>
  <si>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</si>
  <si>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</si>
  <si>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</si>
  <si>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</si>
  <si>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</si>
  <si>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</si>
  <si>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</si>
  <si>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</si>
  <si>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</si>
  <si>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</si>
  <si>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</si>
  <si>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</si>
  <si>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</si>
  <si>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</si>
  <si>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</si>
  <si>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</si>
  <si>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</si>
  <si>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</si>
  <si>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</si>
  <si>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</si>
  <si>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</si>
  <si>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</si>
  <si>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</si>
  <si>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</si>
  <si>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</si>
  <si>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</si>
  <si>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</si>
  <si>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</si>
  <si>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</si>
  <si>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</si>
  <si>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</si>
  <si>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</si>
  <si>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</si>
  <si>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</si>
  <si>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</si>
  <si>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</si>
  <si>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</si>
  <si>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</si>
  <si>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</si>
  <si>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</si>
  <si>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</si>
  <si>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</si>
  <si>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</si>
  <si>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</si>
  <si>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</si>
  <si>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</si>
  <si>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</si>
  <si>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</si>
  <si>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</si>
  <si>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</si>
  <si>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</si>
  <si>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</si>
  <si>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</si>
  <si>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</si>
  <si>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</si>
  <si>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</si>
  <si>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</si>
  <si>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</si>
  <si>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</si>
  <si>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</si>
  <si>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</si>
  <si>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</si>
  <si>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</si>
  <si>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</si>
  <si>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</si>
  <si>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</si>
  <si>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</si>
  <si>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</si>
  <si>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</si>
  <si>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</si>
  <si>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</si>
  <si>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</si>
  <si>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</si>
  <si>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</si>
  <si>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</si>
  <si>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</si>
  <si>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</si>
  <si>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</si>
  <si>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</si>
  <si>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</si>
  <si>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</si>
  <si>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</si>
  <si>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</si>
  <si>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</si>
  <si>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</si>
  <si>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</si>
  <si>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</si>
  <si>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</si>
  <si>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</si>
  <si>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</si>
  <si>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</si>
  <si>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</si>
  <si>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</si>
  <si>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</si>
  <si>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</si>
  <si>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</si>
  <si>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</si>
  <si>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</si>
  <si>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</si>
  <si>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</si>
  <si>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</si>
  <si>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</si>
  <si>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</si>
  <si>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</si>
  <si>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</si>
  <si>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</si>
  <si>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</si>
  <si>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</si>
  <si>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</si>
  <si>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</si>
  <si>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</si>
  <si>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</si>
  <si>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</si>
  <si>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</si>
  <si>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</si>
  <si>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</si>
  <si>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</si>
  <si>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</si>
  <si>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</si>
  <si>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</si>
  <si>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</si>
  <si>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</si>
  <si>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</si>
  <si>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</si>
  <si>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</si>
  <si>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</si>
  <si>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</si>
  <si>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</si>
  <si>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</si>
  <si>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</si>
  <si>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</si>
  <si>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</si>
  <si>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</si>
  <si>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</si>
  <si>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</si>
  <si>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</si>
  <si>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</si>
  <si>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</si>
  <si>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</si>
  <si>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</si>
  <si>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</si>
  <si>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</si>
  <si>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</si>
  <si>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</si>
  <si>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</si>
  <si>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</si>
  <si>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</si>
  <si>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</si>
  <si>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</si>
  <si>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</si>
  <si>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</si>
  <si>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</si>
  <si>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</si>
  <si>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</si>
  <si>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</si>
  <si>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</si>
  <si>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</si>
  <si>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</si>
  <si>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</si>
  <si>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</si>
  <si>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</si>
  <si>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</si>
  <si>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</si>
  <si>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</si>
  <si>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</si>
  <si>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</si>
  <si>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</si>
  <si>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</si>
  <si>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</si>
  <si>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</si>
  <si>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</si>
  <si>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</si>
  <si>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</si>
  <si>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</si>
  <si>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</si>
  <si>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</si>
  <si>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</si>
  <si>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</si>
  <si>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</si>
  <si>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</si>
  <si>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</si>
  <si>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</si>
  <si>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</si>
  <si>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</si>
  <si>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</si>
  <si>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</si>
  <si>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</si>
  <si>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</si>
  <si>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</si>
  <si>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</si>
  <si>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</si>
  <si>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</si>
  <si>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</si>
  <si>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</si>
  <si>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</si>
  <si>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</si>
  <si>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</si>
  <si>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</si>
  <si>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</si>
  <si>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</si>
  <si>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</si>
  <si>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</si>
  <si>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</si>
  <si>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</si>
  <si>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</si>
  <si>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</si>
  <si>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</si>
  <si>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</si>
  <si>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</si>
  <si>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</si>
  <si>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</si>
  <si>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</si>
  <si>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</si>
  <si>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</si>
  <si>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</si>
  <si>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</si>
  <si>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</si>
  <si>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</si>
  <si>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规格型号或数量单位</t>
  </si>
  <si>
    <t>数量</t>
  </si>
  <si>
    <t>单价</t>
  </si>
  <si>
    <t>金额</t>
  </si>
  <si>
    <t>闵行区七宝中心幼儿园</t>
  </si>
  <si>
    <t>闵行区航华第二小学</t>
  </si>
  <si>
    <t>闵行区七宝第二中学</t>
  </si>
  <si>
    <r>
      <rPr>
        <b/>
        <sz val="9"/>
        <rFont val="宋体"/>
        <family val="3"/>
        <charset val="134"/>
      </rPr>
      <t>序号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</si>
  <si>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</si>
  <si>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项目内容</t>
    </r>
  </si>
  <si>
    <r>
      <rPr>
        <b/>
        <sz val="9"/>
        <color indexed="8"/>
        <rFont val="宋体"/>
        <family val="3"/>
        <charset val="134"/>
      </rPr>
      <t>项目明细</t>
    </r>
  </si>
  <si>
    <r>
      <rPr>
        <b/>
        <sz val="9"/>
        <color indexed="8"/>
        <rFont val="宋体"/>
        <family val="3"/>
        <charset val="134"/>
      </rPr>
      <t>规格型号</t>
    </r>
  </si>
  <si>
    <r>
      <rPr>
        <b/>
        <sz val="9"/>
        <color indexed="8"/>
        <rFont val="宋体"/>
        <family val="3"/>
        <charset val="134"/>
      </rPr>
      <t>单价</t>
    </r>
  </si>
  <si>
    <r>
      <rPr>
        <b/>
        <sz val="9"/>
        <color indexed="8"/>
        <rFont val="宋体"/>
        <family val="3"/>
        <charset val="134"/>
      </rPr>
      <t>数量</t>
    </r>
  </si>
  <si>
    <t>预算金额</t>
    <phoneticPr fontId="1" type="noConversion"/>
  </si>
  <si>
    <t>标准化考场视频巡查系统建设</t>
    <phoneticPr fontId="1" type="noConversion"/>
  </si>
  <si>
    <t>考试网络环境建设</t>
    <phoneticPr fontId="86" type="noConversion"/>
  </si>
  <si>
    <t>考试和评卷管理主要软件系统建设</t>
    <phoneticPr fontId="1" type="noConversion"/>
  </si>
  <si>
    <t>七宝三中小计</t>
    <phoneticPr fontId="86" type="noConversion"/>
  </si>
  <si>
    <t>七宝实验</t>
  </si>
  <si>
    <t>七宝实验小计</t>
    <phoneticPr fontId="86" type="noConversion"/>
  </si>
  <si>
    <t>航华中学小计</t>
    <phoneticPr fontId="86" type="noConversion"/>
  </si>
  <si>
    <t>七宝二中(南校区)</t>
  </si>
  <si>
    <t>七宝二中(南校区)小计</t>
    <phoneticPr fontId="86" type="noConversion"/>
  </si>
  <si>
    <t>七宝二中(北校区)（航华二中）</t>
  </si>
  <si>
    <t>七宝二中(北校区)（航华二中）小计</t>
    <phoneticPr fontId="86" type="noConversion"/>
  </si>
  <si>
    <t>七宝镇合计</t>
    <phoneticPr fontId="1" type="noConversion"/>
  </si>
  <si>
    <t>2021年闵行区七宝镇设备专项申报明细汇总表</t>
    <phoneticPr fontId="2" type="noConversion"/>
  </si>
  <si>
    <t>序号</t>
    <phoneticPr fontId="2" type="noConversion"/>
  </si>
  <si>
    <t>镇属</t>
    <phoneticPr fontId="2" type="noConversion"/>
  </si>
  <si>
    <t>学段</t>
    <phoneticPr fontId="2" type="noConversion"/>
  </si>
  <si>
    <t>学校名称</t>
    <phoneticPr fontId="2" type="noConversion"/>
  </si>
  <si>
    <t>预下达教育费
附加经费承担</t>
    <phoneticPr fontId="1" type="noConversion"/>
  </si>
  <si>
    <t>预下达统筹
经费承担</t>
    <phoneticPr fontId="1" type="noConversion"/>
  </si>
  <si>
    <t>本年统筹
经费承担</t>
    <phoneticPr fontId="1" type="noConversion"/>
  </si>
  <si>
    <t>备注</t>
    <phoneticPr fontId="2" type="noConversion"/>
  </si>
  <si>
    <t>七宝镇</t>
    <phoneticPr fontId="2" type="noConversion"/>
  </si>
  <si>
    <t>小学</t>
    <phoneticPr fontId="2" type="noConversion"/>
  </si>
  <si>
    <t>上海市七宝实验小学</t>
    <phoneticPr fontId="2" type="noConversion"/>
  </si>
  <si>
    <t>设备购置与更新</t>
  </si>
  <si>
    <t>灯光改造设备</t>
    <phoneticPr fontId="2" type="noConversion"/>
  </si>
  <si>
    <t>中小学灯光改造设备</t>
    <phoneticPr fontId="2" type="noConversion"/>
  </si>
  <si>
    <t>小计</t>
    <phoneticPr fontId="2" type="noConversion"/>
  </si>
  <si>
    <t>图书自助借阅设备一批</t>
  </si>
  <si>
    <t>含图书自助借阅、文献的信息化管理和应用、图书清点、查重等功能</t>
  </si>
  <si>
    <t>信息设备</t>
  </si>
  <si>
    <t>交互式智能一体机70寸</t>
    <phoneticPr fontId="2" type="noConversion"/>
  </si>
  <si>
    <t>含推拉式书写板、播出、控制、扩音、显示设备，并支持课堂互动</t>
  </si>
  <si>
    <t>新建图书馆</t>
  </si>
  <si>
    <t>影音欣赏扩声</t>
  </si>
  <si>
    <t>5.1音响+功放</t>
  </si>
  <si>
    <t>系统集成</t>
  </si>
  <si>
    <t>新建专用室8间其中一套一体机由老美术教室转移</t>
  </si>
  <si>
    <t>电器设备</t>
  </si>
  <si>
    <t>空调</t>
  </si>
  <si>
    <t>5匹（嵌机）</t>
  </si>
  <si>
    <t>新建专用室8间（含材料费）</t>
  </si>
  <si>
    <t>2匹</t>
  </si>
  <si>
    <t>新建准备室8间（含材料费）</t>
  </si>
  <si>
    <t>室外机64匹（多联机）</t>
  </si>
  <si>
    <t>新建图书馆（平方660平方）</t>
  </si>
  <si>
    <t>室内机5匹风管机</t>
  </si>
  <si>
    <t>新建图书馆（含材料费）</t>
  </si>
  <si>
    <t>室外机76匹</t>
  </si>
  <si>
    <t>新建多功能馆（660平方）</t>
  </si>
  <si>
    <t>新建多功能馆（660平方）含材料费</t>
  </si>
  <si>
    <t>家具设备</t>
  </si>
  <si>
    <t>讲台</t>
  </si>
  <si>
    <t>1600*1400*1200</t>
  </si>
  <si>
    <t>新建远程教室</t>
  </si>
  <si>
    <t>课桌椅</t>
  </si>
  <si>
    <t>600*400升降式</t>
  </si>
  <si>
    <t>控制台</t>
  </si>
  <si>
    <t>2000*800*800</t>
  </si>
  <si>
    <t>新建远程教室控制室</t>
  </si>
  <si>
    <t>台面耐酸碱、阻燃，配电源插座、水槽及水嘴，可放置多媒体设备</t>
  </si>
  <si>
    <t>新建自然教室</t>
  </si>
  <si>
    <t>学生桌椅</t>
  </si>
  <si>
    <t>一桌四椅可组合</t>
  </si>
  <si>
    <t>陈列橱</t>
  </si>
  <si>
    <t>6000*450*1800</t>
  </si>
  <si>
    <t>新建自然准备室</t>
  </si>
  <si>
    <t>准备台</t>
  </si>
  <si>
    <t>2400*1200*800</t>
  </si>
  <si>
    <t>3000*1200*800</t>
  </si>
  <si>
    <t>新建美术教室</t>
  </si>
  <si>
    <t>6000*450*2000</t>
  </si>
  <si>
    <t>写生台</t>
  </si>
  <si>
    <t>600*600*1000</t>
  </si>
  <si>
    <t>可组合音乐凳</t>
  </si>
  <si>
    <t>H:350</t>
  </si>
  <si>
    <t>新建唱游室</t>
  </si>
  <si>
    <t>音乐橱</t>
  </si>
  <si>
    <t>6000*600*2400</t>
  </si>
  <si>
    <t>合唱台</t>
  </si>
  <si>
    <t>1220*1150*610</t>
  </si>
  <si>
    <t>教师讲台</t>
  </si>
  <si>
    <t>1800*600*900</t>
  </si>
  <si>
    <t>新建电脑房</t>
  </si>
  <si>
    <t>可组合电脑桌凳</t>
    <phoneticPr fontId="2" type="noConversion"/>
  </si>
  <si>
    <t>700*600*750</t>
  </si>
  <si>
    <t>活动座椅</t>
  </si>
  <si>
    <t>靠背高度850mm     坐高450mm           座板尺寸410*450mm</t>
  </si>
  <si>
    <t>新建多功能馆</t>
  </si>
  <si>
    <t>图书馆家具</t>
    <phoneticPr fontId="2" type="noConversion"/>
  </si>
  <si>
    <t>一批</t>
    <phoneticPr fontId="2" type="noConversion"/>
  </si>
  <si>
    <t xml:space="preserve">    </t>
  </si>
  <si>
    <t>2021年改扩建</t>
    <phoneticPr fontId="1" type="noConversion"/>
  </si>
  <si>
    <t>七宝镇</t>
    <phoneticPr fontId="1" type="noConversion"/>
  </si>
  <si>
    <t>小学</t>
    <phoneticPr fontId="1" type="noConversion"/>
  </si>
  <si>
    <t>明强小学（东校区）</t>
    <phoneticPr fontId="1" type="noConversion"/>
  </si>
  <si>
    <t>明强小学西校区</t>
    <phoneticPr fontId="1" type="noConversion"/>
  </si>
  <si>
    <t>闵行区七宝明强第二小学</t>
    <phoneticPr fontId="2" type="noConversion"/>
  </si>
  <si>
    <t/>
  </si>
  <si>
    <t>教室70寸交互式一体机</t>
    <phoneticPr fontId="2" type="noConversion"/>
  </si>
  <si>
    <t>初中</t>
    <phoneticPr fontId="2" type="noConversion"/>
  </si>
  <si>
    <t>七宝二中(南校区)</t>
    <phoneticPr fontId="2" type="noConversion"/>
  </si>
  <si>
    <t>理化实验室视频采集系统</t>
    <phoneticPr fontId="1" type="noConversion"/>
  </si>
  <si>
    <t>局统一采购</t>
    <phoneticPr fontId="1" type="noConversion"/>
  </si>
  <si>
    <t>七宝二中(北校区)（航华二中）</t>
    <phoneticPr fontId="2" type="noConversion"/>
  </si>
  <si>
    <t>物理实验室家具</t>
  </si>
  <si>
    <t>化学实验室家具</t>
  </si>
  <si>
    <t>中小学资源教室设备</t>
    <phoneticPr fontId="2" type="noConversion"/>
  </si>
  <si>
    <t>七宝镇</t>
  </si>
  <si>
    <t>初中</t>
    <phoneticPr fontId="1" type="noConversion"/>
  </si>
  <si>
    <t>外语听说考场设备（尾款）</t>
  </si>
  <si>
    <t>批</t>
  </si>
  <si>
    <t>上海市七宝实验中学</t>
    <phoneticPr fontId="2" type="noConversion"/>
  </si>
  <si>
    <t>上海市航华中学</t>
    <phoneticPr fontId="2" type="noConversion"/>
  </si>
  <si>
    <t>七宝三中</t>
    <phoneticPr fontId="2" type="noConversion"/>
  </si>
  <si>
    <t>幼儿园</t>
    <phoneticPr fontId="1" type="noConversion"/>
  </si>
  <si>
    <t>闵行区航华第二幼儿园</t>
    <phoneticPr fontId="2" type="noConversion"/>
  </si>
  <si>
    <t>厨房设备</t>
  </si>
  <si>
    <t>油烟净化器</t>
    <phoneticPr fontId="2" type="noConversion"/>
  </si>
  <si>
    <t>创上海市示范幼儿园</t>
  </si>
  <si>
    <t>幼儿活动室设备</t>
  </si>
  <si>
    <t>幼儿床</t>
  </si>
  <si>
    <t>木质、可固定或叠放收藏</t>
  </si>
  <si>
    <t>幼儿桌椅</t>
  </si>
  <si>
    <t>一桌六椅、木质</t>
  </si>
  <si>
    <t>玩具柜</t>
  </si>
  <si>
    <t>一组九件（含展示板）、木质、开放式可移动</t>
  </si>
  <si>
    <t>幼儿阅读设备</t>
  </si>
  <si>
    <t>幼儿观察记录仪</t>
  </si>
  <si>
    <t>台</t>
  </si>
  <si>
    <t>视频监控</t>
    <phoneticPr fontId="1" type="noConversion"/>
  </si>
  <si>
    <t>批</t>
    <phoneticPr fontId="1" type="noConversion"/>
  </si>
  <si>
    <t>校园广播设备</t>
  </si>
  <si>
    <t>套</t>
  </si>
  <si>
    <t>多功能厅音响设备</t>
  </si>
  <si>
    <t>教室65寸交互式一体机</t>
  </si>
  <si>
    <t>65寸交互式一体机</t>
  </si>
  <si>
    <t>含视频展台、电脑等</t>
  </si>
  <si>
    <t>户外大型运动器械</t>
  </si>
  <si>
    <t>油水分离器</t>
  </si>
  <si>
    <t>油烟净化器</t>
  </si>
  <si>
    <t>幼儿专用活动室教玩具设备</t>
  </si>
  <si>
    <t>闵行区七宝春欣幼儿园分园</t>
  </si>
  <si>
    <t>新开办幼儿园</t>
    <phoneticPr fontId="1" type="noConversion"/>
  </si>
  <si>
    <t>21班规模开4班测算，城花新苑幼儿园（35号地块）</t>
  </si>
  <si>
    <t>折扣系数0.90</t>
    <phoneticPr fontId="1" type="noConversion"/>
  </si>
  <si>
    <t>上海市闵行区七宝明强幼儿园</t>
  </si>
  <si>
    <t>15班规模开5班测算，航华幼儿园</t>
    <phoneticPr fontId="2" type="noConversion"/>
  </si>
  <si>
    <t>民办随迁</t>
  </si>
  <si>
    <t>七宝文来学校</t>
  </si>
  <si>
    <t>新开办学校</t>
    <phoneticPr fontId="1" type="noConversion"/>
  </si>
  <si>
    <t>振兴小学</t>
    <phoneticPr fontId="2" type="noConversion"/>
  </si>
  <si>
    <t>文来初中</t>
    <phoneticPr fontId="1" type="noConversion"/>
  </si>
  <si>
    <t>合计</t>
    <phoneticPr fontId="2" type="noConversion"/>
  </si>
  <si>
    <r>
      <t>2021</t>
    </r>
    <r>
      <rPr>
        <b/>
        <sz val="12"/>
        <color theme="1"/>
        <rFont val="宋体"/>
        <family val="2"/>
        <charset val="134"/>
      </rPr>
      <t>年七宝文来（碧林湾校区）设备预算</t>
    </r>
    <phoneticPr fontId="1" type="noConversion"/>
  </si>
  <si>
    <r>
      <rPr>
        <b/>
        <sz val="9"/>
        <rFont val="宋体"/>
        <family val="2"/>
        <charset val="134"/>
      </rPr>
      <t>序号</t>
    </r>
    <phoneticPr fontId="1" type="noConversion"/>
  </si>
  <si>
    <r>
      <rPr>
        <b/>
        <sz val="9"/>
        <rFont val="宋体"/>
        <family val="2"/>
        <charset val="134"/>
      </rPr>
      <t>归属</t>
    </r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</si>
  <si>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</si>
  <si>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</si>
  <si>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</si>
  <si>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</si>
  <si>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</si>
  <si>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</si>
  <si>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</si>
  <si>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</si>
  <si>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t>备注</t>
    <phoneticPr fontId="1" type="noConversion"/>
  </si>
  <si>
    <t>七宝文来（碧林湾校区）</t>
  </si>
  <si>
    <t>设备购置</t>
    <phoneticPr fontId="1" type="noConversion"/>
  </si>
  <si>
    <t>家具设备</t>
    <phoneticPr fontId="1" type="noConversion"/>
  </si>
  <si>
    <t>多媒体讲台</t>
  </si>
  <si>
    <t>学生储物柜</t>
  </si>
  <si>
    <t>教室展示板</t>
    <phoneticPr fontId="2" type="noConversion"/>
  </si>
  <si>
    <t>教师办公桌椅</t>
    <phoneticPr fontId="2" type="noConversion"/>
  </si>
  <si>
    <t>教师办公橱</t>
  </si>
  <si>
    <t>信息设备</t>
    <phoneticPr fontId="1" type="noConversion"/>
  </si>
  <si>
    <t>80'智能交互式电子白板（含计算机、短焦投影、推拉式书写板）</t>
    <phoneticPr fontId="1" type="noConversion"/>
  </si>
  <si>
    <t>教师计算机（移动终端）</t>
    <phoneticPr fontId="2" type="noConversion"/>
  </si>
  <si>
    <t>七宝文来（碧林湾校区）</t>
    <phoneticPr fontId="1" type="noConversion"/>
  </si>
  <si>
    <t>A4激光打印机</t>
    <phoneticPr fontId="1" type="noConversion"/>
  </si>
  <si>
    <t>复印机</t>
    <phoneticPr fontId="1" type="noConversion"/>
  </si>
  <si>
    <t>小计</t>
    <phoneticPr fontId="1" type="noConversion"/>
  </si>
  <si>
    <r>
      <rPr>
        <sz val="10"/>
        <rFont val="宋体"/>
        <family val="3"/>
        <charset val="134"/>
      </rPr>
      <t>时钟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</si>
  <si>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</si>
  <si>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玩具柜</t>
    </r>
  </si>
  <si>
    <r>
      <t>65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</si>
  <si>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</si>
  <si>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</si>
  <si>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</si>
  <si>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烘干机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</si>
  <si>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</si>
  <si>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</si>
  <si>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</si>
  <si>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财务票据拍摄仪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</si>
  <si>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</si>
  <si>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</si>
  <si>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会议桌</t>
    </r>
  </si>
  <si>
    <r>
      <rPr>
        <b/>
        <sz val="10"/>
        <rFont val="宋体"/>
        <family val="3"/>
        <charset val="134"/>
      </rPr>
      <t>教玩具制作兼陈列室</t>
    </r>
  </si>
  <si>
    <r>
      <rPr>
        <sz val="10"/>
        <rFont val="宋体"/>
        <family val="3"/>
        <charset val="134"/>
      </rPr>
      <t>陈列橱</t>
    </r>
  </si>
  <si>
    <t>7500*550*2700</t>
  </si>
  <si>
    <r>
      <rPr>
        <b/>
        <sz val="10"/>
        <rFont val="宋体"/>
        <family val="3"/>
        <charset val="134"/>
      </rPr>
      <t>总务仓库</t>
    </r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</si>
  <si>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</si>
  <si>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保健资料柜</t>
    </r>
  </si>
  <si>
    <r>
      <rPr>
        <sz val="10"/>
        <rFont val="宋体"/>
        <family val="3"/>
        <charset val="134"/>
      </rPr>
      <t>常用医疗器械</t>
    </r>
  </si>
  <si>
    <r>
      <rPr>
        <b/>
        <sz val="10"/>
        <rFont val="宋体"/>
        <family val="3"/>
        <charset val="134"/>
      </rPr>
      <t>网络控制室</t>
    </r>
  </si>
  <si>
    <r>
      <rPr>
        <b/>
        <sz val="10"/>
        <rFont val="宋体"/>
        <family val="3"/>
        <charset val="134"/>
      </rPr>
      <t>活动器械储藏室</t>
    </r>
  </si>
  <si>
    <r>
      <rPr>
        <sz val="10"/>
        <rFont val="宋体"/>
        <family val="3"/>
        <charset val="134"/>
      </rPr>
      <t>货架</t>
    </r>
  </si>
  <si>
    <r>
      <rPr>
        <b/>
        <sz val="10"/>
        <rFont val="宋体"/>
        <family val="3"/>
        <charset val="134"/>
      </rPr>
      <t>保育员休息室</t>
    </r>
  </si>
  <si>
    <r>
      <rPr>
        <sz val="10"/>
        <rFont val="宋体"/>
        <family val="3"/>
        <charset val="134"/>
      </rPr>
      <t>更衣橱</t>
    </r>
  </si>
  <si>
    <t>安防设备</t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</si>
  <si>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</si>
  <si>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</si>
  <si>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</si>
  <si>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阅读室、科探室、美术室、</t>
    </r>
  </si>
  <si>
    <r>
      <rPr>
        <sz val="10"/>
        <rFont val="宋体"/>
        <family val="3"/>
        <charset val="134"/>
      </rPr>
      <t>台式一体机</t>
    </r>
  </si>
  <si>
    <r>
      <t>2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</si>
  <si>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橡胶警棍、安全钢叉等</t>
    </r>
  </si>
  <si>
    <r>
      <rPr>
        <b/>
        <sz val="14"/>
        <rFont val="宋体"/>
        <family val="3"/>
        <charset val="134"/>
      </rPr>
      <t>闵行区七宝春欣幼儿园分园装备配置明细确认单（</t>
    </r>
    <r>
      <rPr>
        <b/>
        <sz val="14"/>
        <rFont val="Times New Roman"/>
        <family val="1"/>
      </rPr>
      <t>21</t>
    </r>
    <r>
      <rPr>
        <b/>
        <sz val="14"/>
        <rFont val="宋体"/>
        <family val="3"/>
        <charset val="134"/>
      </rPr>
      <t>班规模开</t>
    </r>
    <r>
      <rPr>
        <b/>
        <sz val="14"/>
        <rFont val="Times New Roman"/>
        <family val="1"/>
      </rPr>
      <t>4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</si>
  <si>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</si>
  <si>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</si>
  <si>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</si>
  <si>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</si>
  <si>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</si>
  <si>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21</t>
    </r>
    <r>
      <rPr>
        <b/>
        <sz val="10"/>
        <rFont val="宋体"/>
        <family val="3"/>
        <charset val="134"/>
      </rPr>
      <t>班</t>
    </r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</si>
  <si>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</si>
  <si>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</si>
  <si>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</si>
  <si>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</si>
  <si>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</si>
  <si>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</si>
  <si>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参照《上海市幼儿园装备指南》征求意见配备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</si>
  <si>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</si>
  <si>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</si>
  <si>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</si>
  <si>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</si>
  <si>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r>
      <rPr>
        <sz val="10"/>
        <rFont val="宋体"/>
        <family val="3"/>
        <charset val="134"/>
      </rPr>
      <t>幼儿室内运动室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</si>
  <si>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</si>
  <si>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</si>
  <si>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</si>
  <si>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</si>
  <si>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</si>
  <si>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</si>
  <si>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</si>
  <si>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</si>
  <si>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</si>
  <si>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</si>
  <si>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</si>
  <si>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</si>
  <si>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</si>
  <si>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</si>
  <si>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</si>
  <si>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组</t>
    </r>
  </si>
  <si>
    <r>
      <rPr>
        <sz val="10"/>
        <rFont val="宋体"/>
        <family val="3"/>
        <charset val="134"/>
      </rPr>
      <t>一组九件（含展示板）、木质、开放式可移动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</si>
  <si>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</si>
  <si>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</si>
  <si>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录音机</t>
    </r>
  </si>
  <si>
    <r>
      <rPr>
        <sz val="10"/>
        <rFont val="宋体"/>
        <family val="3"/>
        <charset val="134"/>
      </rPr>
      <t>数码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</si>
  <si>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</si>
  <si>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</si>
  <si>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幼儿观察记录仪</t>
    </r>
  </si>
  <si>
    <r>
      <t>5</t>
    </r>
    <r>
      <rPr>
        <sz val="10"/>
        <rFont val="宋体"/>
        <family val="3"/>
        <charset val="134"/>
      </rPr>
      <t>匹吸顶式</t>
    </r>
  </si>
  <si>
    <r>
      <rPr>
        <sz val="10"/>
        <rFont val="宋体"/>
        <family val="3"/>
        <charset val="134"/>
      </rPr>
      <t>基建确认有</t>
    </r>
    <r>
      <rPr>
        <sz val="10"/>
        <rFont val="Times New Roman"/>
        <family val="1"/>
      </rPr>
      <t>380V</t>
    </r>
    <r>
      <rPr>
        <sz val="10"/>
        <rFont val="宋体"/>
        <family val="3"/>
        <charset val="134"/>
      </rPr>
      <t>电源</t>
    </r>
  </si>
  <si>
    <r>
      <rPr>
        <sz val="10"/>
        <rFont val="宋体"/>
        <family val="3"/>
        <charset val="134"/>
      </rPr>
      <t>幼儿饮水设备</t>
    </r>
  </si>
  <si>
    <r>
      <rPr>
        <sz val="10"/>
        <rFont val="宋体"/>
        <family val="3"/>
        <charset val="134"/>
      </rPr>
      <t>保温桶、茶水柜等，应具备锁定装置、木质</t>
    </r>
  </si>
  <si>
    <r>
      <rPr>
        <sz val="10"/>
        <rFont val="宋体"/>
        <family val="3"/>
        <charset val="134"/>
      </rPr>
      <t>幼儿餐桌椅</t>
    </r>
  </si>
  <si>
    <t>b</t>
  </si>
  <si>
    <r>
      <rPr>
        <b/>
        <sz val="10"/>
        <rFont val="宋体"/>
        <family val="3"/>
        <charset val="134"/>
      </rPr>
      <t>幼（托）儿卧室</t>
    </r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</si>
  <si>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</si>
  <si>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</si>
  <si>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t>3</t>
    </r>
    <r>
      <rPr>
        <sz val="10"/>
        <rFont val="宋体"/>
        <family val="3"/>
        <charset val="134"/>
      </rPr>
      <t>匹吸顶式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</si>
  <si>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</si>
  <si>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</si>
  <si>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</si>
  <si>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</si>
  <si>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基建已完成太阳能热水系统，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台供幼儿来园洗手处使用。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</si>
  <si>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</si>
  <si>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</si>
  <si>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r>
      <rPr>
        <sz val="10"/>
        <rFont val="宋体"/>
        <family val="3"/>
        <charset val="134"/>
      </rPr>
      <t>幼儿衣帽橱</t>
    </r>
  </si>
  <si>
    <r>
      <rPr>
        <sz val="10"/>
        <rFont val="宋体"/>
        <family val="3"/>
        <charset val="134"/>
      </rPr>
      <t>含教师储物柜，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</si>
  <si>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</si>
  <si>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</si>
  <si>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</si>
  <si>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按班级安排</t>
    </r>
  </si>
  <si>
    <r>
      <rPr>
        <sz val="10"/>
        <rFont val="宋体"/>
        <family val="3"/>
        <charset val="134"/>
      </rPr>
      <t>橱柜</t>
    </r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</si>
  <si>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</si>
  <si>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</si>
  <si>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</si>
  <si>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</si>
  <si>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</si>
  <si>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有蒸汽并带集气罩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</si>
  <si>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</si>
  <si>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</si>
  <si>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</si>
  <si>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</si>
  <si>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r>
      <rPr>
        <sz val="10"/>
        <rFont val="宋体"/>
        <family val="3"/>
        <charset val="134"/>
      </rPr>
      <t>多媒体会议演出设备</t>
    </r>
  </si>
  <si>
    <r>
      <rPr>
        <sz val="10"/>
        <rFont val="宋体"/>
        <family val="3"/>
        <charset val="134"/>
      </rPr>
      <t>包括音响设备、灯光设备、显视屏</t>
    </r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</si>
  <si>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</si>
  <si>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</si>
  <si>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</si>
  <si>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</si>
  <si>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</si>
  <si>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</si>
  <si>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</si>
  <si>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</si>
  <si>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</si>
  <si>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</si>
  <si>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</si>
  <si>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幼儿图书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</si>
  <si>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*16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班级数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</si>
  <si>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</si>
  <si>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</si>
  <si>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</si>
  <si>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sz val="10"/>
        <rFont val="宋体"/>
        <family val="3"/>
        <charset val="134"/>
      </rPr>
      <t>园长办公桌椅</t>
    </r>
  </si>
  <si>
    <r>
      <rPr>
        <sz val="10"/>
        <rFont val="宋体"/>
        <family val="3"/>
        <charset val="134"/>
      </rPr>
      <t>园长办公橱</t>
    </r>
  </si>
  <si>
    <r>
      <rPr>
        <sz val="10"/>
        <rFont val="宋体"/>
        <family val="3"/>
        <charset val="134"/>
      </rPr>
      <t>含茶几</t>
    </r>
  </si>
  <si>
    <r>
      <rPr>
        <sz val="10"/>
        <rFont val="宋体"/>
        <family val="3"/>
        <charset val="134"/>
      </rPr>
      <t>园长计算机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</si>
  <si>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</si>
  <si>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教师行政办公桌椅</t>
    </r>
  </si>
  <si>
    <r>
      <t>3.5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班级数</t>
    </r>
  </si>
  <si>
    <r>
      <rPr>
        <sz val="10"/>
        <rFont val="宋体"/>
        <family val="3"/>
        <charset val="134"/>
      </rPr>
      <t>含教师、总务、财务、人事、资产管理、档案、保健、厨房、门卫等</t>
    </r>
  </si>
  <si>
    <r>
      <rPr>
        <sz val="10"/>
        <rFont val="宋体"/>
        <family val="3"/>
        <charset val="134"/>
      </rPr>
      <t>教师行政办公橱</t>
    </r>
  </si>
  <si>
    <r>
      <rPr>
        <sz val="10"/>
        <rFont val="宋体"/>
        <family val="3"/>
        <charset val="134"/>
      </rPr>
      <t>教师计算机</t>
    </r>
  </si>
  <si>
    <r>
      <t>4</t>
    </r>
    <r>
      <rPr>
        <sz val="10"/>
        <rFont val="宋体"/>
        <family val="3"/>
        <charset val="134"/>
      </rPr>
      <t>台台式计算机，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台便携式计算机</t>
    </r>
  </si>
  <si>
    <r>
      <rPr>
        <sz val="10"/>
        <rFont val="宋体"/>
        <family val="3"/>
        <charset val="134"/>
      </rPr>
      <t>行政台式计算机</t>
    </r>
  </si>
  <si>
    <r>
      <rPr>
        <sz val="10"/>
        <rFont val="宋体"/>
        <family val="3"/>
        <charset val="134"/>
      </rPr>
      <t>含总务、资产管理、人事、档案、保健、门卫等</t>
    </r>
  </si>
  <si>
    <r>
      <t>A4</t>
    </r>
    <r>
      <rPr>
        <sz val="10"/>
        <rFont val="宋体"/>
        <family val="3"/>
        <charset val="134"/>
      </rPr>
      <t>激光打印机</t>
    </r>
  </si>
  <si>
    <r>
      <rPr>
        <sz val="10"/>
        <rFont val="宋体"/>
        <family val="3"/>
        <charset val="134"/>
      </rPr>
      <t>单色</t>
    </r>
  </si>
  <si>
    <r>
      <rPr>
        <sz val="10"/>
        <rFont val="宋体"/>
        <family val="3"/>
        <charset val="134"/>
      </rPr>
      <t>按年级组配置</t>
    </r>
  </si>
  <si>
    <r>
      <rPr>
        <sz val="10"/>
        <rFont val="宋体"/>
        <family val="3"/>
        <charset val="134"/>
      </rPr>
      <t>激光打印机</t>
    </r>
  </si>
  <si>
    <r>
      <rPr>
        <sz val="10"/>
        <rFont val="宋体"/>
        <family val="3"/>
        <charset val="134"/>
      </rPr>
      <t>彩色，</t>
    </r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A4</t>
    </r>
  </si>
  <si>
    <r>
      <rPr>
        <sz val="10"/>
        <rFont val="宋体"/>
        <family val="3"/>
        <charset val="134"/>
      </rPr>
      <t>空调</t>
    </r>
  </si>
  <si>
    <r>
      <rPr>
        <b/>
        <sz val="10"/>
        <rFont val="宋体"/>
        <family val="3"/>
        <charset val="134"/>
      </rPr>
      <t>财务室</t>
    </r>
  </si>
  <si>
    <r>
      <rPr>
        <sz val="10"/>
        <rFont val="宋体"/>
        <family val="3"/>
        <charset val="134"/>
      </rPr>
      <t>财务台式计算机</t>
    </r>
  </si>
  <si>
    <r>
      <rPr>
        <sz val="10"/>
        <rFont val="宋体"/>
        <family val="3"/>
        <charset val="134"/>
      </rPr>
      <t>财务专用</t>
    </r>
  </si>
  <si>
    <r>
      <rPr>
        <sz val="10"/>
        <rFont val="宋体"/>
        <family val="3"/>
        <charset val="134"/>
      </rPr>
      <t>打印机</t>
    </r>
  </si>
  <si>
    <r>
      <rPr>
        <sz val="10"/>
        <rFont val="宋体"/>
        <family val="3"/>
        <charset val="134"/>
      </rPr>
      <t>保险柜</t>
    </r>
  </si>
  <si>
    <r>
      <rPr>
        <b/>
        <sz val="10"/>
        <rFont val="宋体"/>
        <family val="3"/>
        <charset val="134"/>
      </rPr>
      <t>档案室</t>
    </r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</si>
  <si>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</si>
  <si>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</si>
  <si>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</si>
  <si>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</si>
  <si>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</si>
  <si>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r>
      <rPr>
        <b/>
        <sz val="10"/>
        <rFont val="宋体"/>
        <family val="3"/>
        <charset val="134"/>
      </rPr>
      <t>总务办公室及辅助用房</t>
    </r>
  </si>
  <si>
    <r>
      <rPr>
        <sz val="10"/>
        <rFont val="宋体"/>
        <family val="3"/>
        <charset val="134"/>
      </rPr>
      <t>速印一体机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</si>
  <si>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</si>
  <si>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</si>
  <si>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</si>
  <si>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b/>
        <sz val="10"/>
        <rFont val="宋体"/>
        <family val="3"/>
        <charset val="134"/>
      </rPr>
      <t>会议兼接待室</t>
    </r>
  </si>
  <si>
    <r>
      <rPr>
        <sz val="10"/>
        <rFont val="宋体"/>
        <family val="3"/>
        <charset val="134"/>
      </rPr>
      <t>会议椅</t>
    </r>
  </si>
  <si>
    <r>
      <t>70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</si>
  <si>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</si>
  <si>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b/>
        <sz val="10"/>
        <rFont val="宋体"/>
        <family val="3"/>
        <charset val="134"/>
      </rPr>
      <t>图书资料兼教研室</t>
    </r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</si>
  <si>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</si>
  <si>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</si>
  <si>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</si>
  <si>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</si>
  <si>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</si>
  <si>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r>
      <rPr>
        <sz val="10"/>
        <rFont val="宋体"/>
        <family val="3"/>
        <charset val="134"/>
      </rPr>
      <t>基建确认有</t>
    </r>
    <r>
      <rPr>
        <sz val="10"/>
        <rFont val="Times New Roman"/>
        <family val="1"/>
      </rPr>
      <t>220V</t>
    </r>
    <r>
      <rPr>
        <sz val="10"/>
        <rFont val="宋体"/>
        <family val="3"/>
        <charset val="134"/>
      </rPr>
      <t>电源</t>
    </r>
  </si>
  <si>
    <t>D</t>
  </si>
  <si>
    <r>
      <rPr>
        <sz val="10"/>
        <rFont val="宋体"/>
        <family val="3"/>
        <charset val="134"/>
      </rPr>
      <t>长度根据墙面实际尺寸确定</t>
    </r>
    <r>
      <rPr>
        <sz val="10"/>
        <color indexed="10"/>
        <rFont val="宋体"/>
        <family val="3"/>
        <charset val="134"/>
      </rPr>
      <t/>
    </r>
  </si>
  <si>
    <t>E</t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</si>
  <si>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</si>
  <si>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总务仓库</t>
    </r>
  </si>
  <si>
    <r>
      <rPr>
        <sz val="10"/>
        <rFont val="宋体"/>
        <family val="3"/>
        <charset val="134"/>
      </rPr>
      <t>器材橱</t>
    </r>
  </si>
  <si>
    <t>F</t>
  </si>
  <si>
    <r>
      <rPr>
        <sz val="10"/>
        <rFont val="宋体"/>
        <family val="3"/>
        <charset val="134"/>
      </rPr>
      <t>等候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</si>
  <si>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</si>
  <si>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</si>
  <si>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r>
      <rPr>
        <sz val="10"/>
        <rFont val="宋体"/>
        <family val="3"/>
        <charset val="134"/>
      </rPr>
      <t>热像式筛检仪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</si>
  <si>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</si>
  <si>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</si>
  <si>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木质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</si>
  <si>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</si>
  <si>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</si>
  <si>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sz val="10"/>
        <rFont val="宋体"/>
        <family val="3"/>
        <charset val="134"/>
      </rPr>
      <t>校园网络设备</t>
    </r>
  </si>
  <si>
    <r>
      <rPr>
        <sz val="10"/>
        <rFont val="宋体"/>
        <family val="3"/>
        <charset val="134"/>
      </rPr>
      <t>含交换器、防火墙、上网行为管理及教学软件、机柜及线缆、无线</t>
    </r>
    <r>
      <rPr>
        <sz val="10"/>
        <rFont val="Times New Roman"/>
        <family val="1"/>
      </rPr>
      <t>AP</t>
    </r>
    <r>
      <rPr>
        <sz val="10"/>
        <rFont val="宋体"/>
        <family val="3"/>
        <charset val="134"/>
      </rPr>
      <t>、电话等</t>
    </r>
  </si>
  <si>
    <r>
      <rPr>
        <sz val="10"/>
        <rFont val="宋体"/>
        <family val="3"/>
        <charset val="134"/>
      </rPr>
      <t>基建已完成，园方还需教学软件</t>
    </r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</si>
  <si>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</si>
  <si>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</si>
  <si>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</si>
  <si>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r>
      <rPr>
        <sz val="10"/>
        <rFont val="宋体"/>
        <family val="3"/>
        <charset val="134"/>
      </rPr>
      <t>基建已完成</t>
    </r>
  </si>
  <si>
    <t>J</t>
  </si>
  <si>
    <t>K</t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</si>
  <si>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</si>
  <si>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</si>
  <si>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</si>
  <si>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</si>
  <si>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</si>
  <si>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包括通风系统、烘焙设备等</t>
    </r>
  </si>
  <si>
    <r>
      <rPr>
        <sz val="10"/>
        <rFont val="宋体"/>
        <family val="3"/>
        <charset val="134"/>
      </rPr>
      <t>教师餐桌椅</t>
    </r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</si>
  <si>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</si>
  <si>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立表费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</si>
  <si>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</si>
  <si>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</si>
  <si>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</si>
  <si>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r>
      <rPr>
        <sz val="10"/>
        <rFont val="宋体"/>
        <family val="3"/>
        <charset val="134"/>
      </rPr>
      <t>外网接入</t>
    </r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</si>
  <si>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</si>
  <si>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</si>
  <si>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</si>
  <si>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</si>
  <si>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r>
      <rPr>
        <sz val="10"/>
        <rFont val="宋体"/>
        <family val="3"/>
        <charset val="134"/>
      </rPr>
      <t>防火、环保。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</si>
  <si>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</si>
  <si>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sz val="10"/>
        <rFont val="宋体"/>
        <family val="3"/>
        <charset val="134"/>
      </rPr>
      <t>校园文化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</si>
  <si>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</si>
  <si>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r>
      <rPr>
        <sz val="10"/>
        <rFont val="宋体"/>
        <family val="3"/>
        <charset val="134"/>
      </rPr>
      <t>折扣系数</t>
    </r>
    <r>
      <rPr>
        <sz val="10"/>
        <rFont val="Times New Roman"/>
        <family val="1"/>
      </rPr>
      <t>0.90</t>
    </r>
  </si>
  <si>
    <r>
      <rPr>
        <b/>
        <sz val="14"/>
        <rFont val="宋体"/>
        <family val="3"/>
        <charset val="134"/>
      </rPr>
      <t>上海市闵行区七宝明强幼儿园装备配置明细确认单（</t>
    </r>
    <r>
      <rPr>
        <b/>
        <sz val="14"/>
        <rFont val="Times New Roman"/>
        <family val="1"/>
      </rPr>
      <t>15</t>
    </r>
    <r>
      <rPr>
        <b/>
        <sz val="14"/>
        <rFont val="宋体"/>
        <family val="3"/>
        <charset val="134"/>
      </rPr>
      <t>班规模开</t>
    </r>
    <r>
      <rPr>
        <b/>
        <sz val="14"/>
        <rFont val="Times New Roman"/>
        <family val="1"/>
      </rPr>
      <t>5</t>
    </r>
    <r>
      <rPr>
        <b/>
        <sz val="14"/>
        <rFont val="宋体"/>
        <family val="3"/>
        <charset val="134"/>
      </rPr>
      <t>班）</t>
    </r>
  </si>
  <si>
    <r>
      <t>15</t>
    </r>
    <r>
      <rPr>
        <b/>
        <sz val="10"/>
        <rFont val="宋体"/>
        <family val="3"/>
        <charset val="134"/>
      </rPr>
      <t>班</t>
    </r>
  </si>
  <si>
    <r>
      <rPr>
        <sz val="10"/>
        <rFont val="宋体"/>
        <family val="3"/>
        <charset val="134"/>
      </rPr>
      <t>智能小音响</t>
    </r>
  </si>
  <si>
    <r>
      <t>5</t>
    </r>
    <r>
      <rPr>
        <sz val="10"/>
        <rFont val="宋体"/>
        <family val="3"/>
        <charset val="134"/>
      </rPr>
      <t>台台式计算机、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台便携式计算机</t>
    </r>
  </si>
  <si>
    <r>
      <rPr>
        <sz val="10"/>
        <rFont val="宋体"/>
        <family val="3"/>
        <charset val="134"/>
      </rPr>
      <t>门卫室、水果间、备餐间</t>
    </r>
  </si>
  <si>
    <r>
      <rPr>
        <sz val="10"/>
        <rFont val="宋体"/>
        <family val="3"/>
        <charset val="134"/>
      </rPr>
      <t>基建已完成布线与桥架</t>
    </r>
  </si>
  <si>
    <r>
      <rPr>
        <sz val="10"/>
        <rFont val="宋体"/>
        <family val="3"/>
        <charset val="134"/>
      </rPr>
      <t>油水分离设备</t>
    </r>
  </si>
  <si>
    <t>2021年教育统筹经费第三次分配明细表</t>
    <phoneticPr fontId="1" type="noConversion"/>
  </si>
  <si>
    <t>七宝镇：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</si>
  <si>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</si>
  <si>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</si>
  <si>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</si>
  <si>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核定金额</t>
    <phoneticPr fontId="1" type="noConversion"/>
  </si>
  <si>
    <t>实际下达乡镇（工业区）</t>
    <phoneticPr fontId="1" type="noConversion"/>
  </si>
  <si>
    <t>合计</t>
    <phoneticPr fontId="2" type="noConversion"/>
  </si>
  <si>
    <t>九年一贯制</t>
    <phoneticPr fontId="1" type="noConversion"/>
  </si>
  <si>
    <t>2021年专项申报明细表（教育学院）</t>
    <phoneticPr fontId="2" type="noConversion"/>
  </si>
  <si>
    <t>预算金额</t>
    <phoneticPr fontId="1" type="noConversion"/>
  </si>
  <si>
    <t>七宝二中</t>
    <phoneticPr fontId="1" type="noConversion"/>
  </si>
  <si>
    <t>闵行区中小学心理健康发展分中心</t>
    <phoneticPr fontId="1" type="noConversion"/>
  </si>
  <si>
    <t>培训专项</t>
    <phoneticPr fontId="1" type="noConversion"/>
  </si>
  <si>
    <t>2021年镇管学校新增校舍修缮专项投资计划细化表</t>
    <phoneticPr fontId="2" type="noConversion"/>
  </si>
  <si>
    <t>镇属</t>
    <phoneticPr fontId="2" type="noConversion"/>
  </si>
  <si>
    <t>学校全称</t>
  </si>
  <si>
    <t>地址</t>
  </si>
  <si>
    <t>建筑物名称</t>
  </si>
  <si>
    <t>校舍维修内容</t>
  </si>
  <si>
    <t>单位</t>
  </si>
  <si>
    <t>工程量</t>
  </si>
  <si>
    <t>单价（元）</t>
  </si>
  <si>
    <t>合价（元）</t>
  </si>
  <si>
    <t>7.8折</t>
    <phoneticPr fontId="2" type="noConversion"/>
  </si>
  <si>
    <t>m²</t>
  </si>
  <si>
    <t>m</t>
    <phoneticPr fontId="2" type="noConversion"/>
  </si>
  <si>
    <t>教学楼</t>
    <phoneticPr fontId="2" type="noConversion"/>
  </si>
  <si>
    <t>m²</t>
    <phoneticPr fontId="2" type="noConversion"/>
  </si>
  <si>
    <t>七宝</t>
    <phoneticPr fontId="2" type="noConversion"/>
  </si>
  <si>
    <t>七宝中心幼儿园</t>
    <phoneticPr fontId="2" type="noConversion"/>
  </si>
  <si>
    <t>中谊路361号</t>
    <phoneticPr fontId="2" type="noConversion"/>
  </si>
  <si>
    <t>盥洗室</t>
    <phoneticPr fontId="2" type="noConversion"/>
  </si>
  <si>
    <t>拆除墙体，地面</t>
  </si>
  <si>
    <t>新做砖墙</t>
    <phoneticPr fontId="2" type="noConversion"/>
  </si>
  <si>
    <t>给排水铺设</t>
  </si>
  <si>
    <t>新做防水石膏板吊顶</t>
    <phoneticPr fontId="2" type="noConversion"/>
  </si>
  <si>
    <t>灯具</t>
  </si>
  <si>
    <t>管道井+接入户外污水井</t>
  </si>
  <si>
    <t>新做防水</t>
    <phoneticPr fontId="2" type="noConversion"/>
  </si>
  <si>
    <t>新铺地面防滑砖</t>
  </si>
  <si>
    <t>新铺墙砖</t>
  </si>
  <si>
    <t>马桶及安装</t>
  </si>
  <si>
    <t>小便斗及安装</t>
  </si>
  <si>
    <t>新做洗手台面</t>
    <phoneticPr fontId="2" type="noConversion"/>
  </si>
  <si>
    <t>新做台下盆</t>
    <phoneticPr fontId="2" type="noConversion"/>
  </si>
  <si>
    <t>新做门</t>
    <phoneticPr fontId="2" type="noConversion"/>
  </si>
  <si>
    <t>扇</t>
  </si>
  <si>
    <t>公共区域</t>
    <phoneticPr fontId="2" type="noConversion"/>
  </si>
  <si>
    <t>内墙涂料</t>
  </si>
  <si>
    <t>实木地板修补</t>
  </si>
  <si>
    <t>民俗文化专用活动室</t>
  </si>
  <si>
    <t>墙面乳胶漆</t>
  </si>
  <si>
    <t>新做石膏板造型吊顶</t>
    <phoneticPr fontId="2" type="noConversion"/>
  </si>
  <si>
    <t>射灯</t>
  </si>
  <si>
    <t>套</t>
    <phoneticPr fontId="2" type="noConversion"/>
  </si>
  <si>
    <t>轨道射灯</t>
  </si>
  <si>
    <t>洗手池</t>
  </si>
  <si>
    <t>上下水</t>
  </si>
  <si>
    <t>地面木地板更换</t>
  </si>
  <si>
    <t>多功能厅改造（454m2）</t>
    <phoneticPr fontId="2" type="noConversion"/>
  </si>
  <si>
    <t>地面实木强化地板更换</t>
  </si>
  <si>
    <t>新做隔墙</t>
    <phoneticPr fontId="2" type="noConversion"/>
  </si>
  <si>
    <t>软包墙裙</t>
  </si>
  <si>
    <t>民族特色墙面烤漆板造型</t>
  </si>
  <si>
    <t>造型木饰面包柱</t>
  </si>
  <si>
    <t>新做天花造型</t>
    <phoneticPr fontId="2" type="noConversion"/>
  </si>
  <si>
    <t>个</t>
  </si>
  <si>
    <t>舞台扩建</t>
  </si>
  <si>
    <t>新做乳胶漆</t>
    <phoneticPr fontId="2" type="noConversion"/>
  </si>
  <si>
    <t>电路改造</t>
  </si>
  <si>
    <t>项</t>
  </si>
  <si>
    <t>阳台封窗</t>
  </si>
  <si>
    <t>特色大厅创建（621m2）</t>
    <phoneticPr fontId="2" type="noConversion"/>
  </si>
  <si>
    <t>拆除地砖</t>
  </si>
  <si>
    <t>新做地面</t>
    <phoneticPr fontId="2" type="noConversion"/>
  </si>
  <si>
    <t>新做文化墙面</t>
    <phoneticPr fontId="2" type="noConversion"/>
  </si>
  <si>
    <t>新做造型地台</t>
    <phoneticPr fontId="2" type="noConversion"/>
  </si>
  <si>
    <t>阅读书架</t>
  </si>
  <si>
    <t>环状下沉式桌椅组合</t>
  </si>
  <si>
    <t>书屋</t>
  </si>
  <si>
    <t>绿化椅子组合</t>
  </si>
  <si>
    <t>落地灯</t>
  </si>
  <si>
    <t>侧面轨道射灯</t>
  </si>
  <si>
    <t>顶部垂钓灯</t>
  </si>
  <si>
    <t>电路排布</t>
  </si>
  <si>
    <t>户外沙水池改建</t>
    <phoneticPr fontId="2" type="noConversion"/>
  </si>
  <si>
    <t>沙水池泥土下挖</t>
  </si>
  <si>
    <t>地面排水管道铺设</t>
  </si>
  <si>
    <t>地面硬化及垫层</t>
  </si>
  <si>
    <t>黄沙铺设</t>
  </si>
  <si>
    <t>戏水池</t>
  </si>
  <si>
    <t>沙鼓互动墙</t>
  </si>
  <si>
    <t>换鞋区</t>
  </si>
  <si>
    <t>树屋</t>
  </si>
  <si>
    <t>建安费</t>
    <phoneticPr fontId="2" type="noConversion"/>
  </si>
  <si>
    <t>二类费用(按15%计）</t>
  </si>
  <si>
    <t>不可预见费(按5%计）</t>
  </si>
  <si>
    <t>总计</t>
    <phoneticPr fontId="2" type="noConversion"/>
  </si>
  <si>
    <t xml:space="preserve">2021年理化实验室项目信息化部分申报明细表（教育局统一采购）        
</t>
    <phoneticPr fontId="1" type="noConversion"/>
  </si>
  <si>
    <t>减：2020年预下达经费</t>
  </si>
  <si>
    <t>理化实验室信息化部分</t>
    <phoneticPr fontId="1" type="noConversion"/>
  </si>
  <si>
    <t>设备更新与购置</t>
    <phoneticPr fontId="1" type="noConversion"/>
  </si>
  <si>
    <t>校舍维修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</si>
</sst>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9"/>
      <color theme="1"/>
      <name val="宋体"/>
      <family val="2"/>
      <charset val="134"/>
      <scheme val="minor"/>
    </font>
    <font>
      <sz val="9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2"/>
      <charset val="134"/>
    </font>
    <font>
      <b/>
      <sz val="9"/>
      <name val="宋体"/>
      <family val="2"/>
      <charset val="134"/>
    </font>
    <font>
      <sz val="12"/>
      <name val="楷体_GB2312"/>
      <family val="3"/>
      <charset val="134"/>
    </font>
    <font>
      <b/>
      <sz val="9"/>
      <name val="宋体"/>
      <family val="3"/>
      <charset val="134"/>
      <scheme val="maj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仿宋"/>
      <family val="3"/>
      <charset val="134"/>
    </font>
    <font>
      <b/>
      <sz val="1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357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5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6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58" fillId="57" borderId="22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8" fillId="0" borderId="0">
      <alignment vertical="center"/>
    </xf>
    <xf numFmtId="182" fontId="3" fillId="0" borderId="0"/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9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1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58" fillId="57" borderId="22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3" applyNumberFormat="0" applyFill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4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58" fillId="57" borderId="22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3" applyNumberFormat="0" applyFill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80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4" fillId="0" borderId="0">
      <alignment vertical="center"/>
    </xf>
    <xf numFmtId="182" fontId="84" fillId="0" borderId="0">
      <alignment vertical="center"/>
    </xf>
    <xf numFmtId="182" fontId="41" fillId="0" borderId="0" applyNumberFormat="0" applyFont="0" applyFill="0" applyBorder="0" applyAlignment="0" applyProtection="0"/>
    <xf numFmtId="182" fontId="84" fillId="0" borderId="0">
      <alignment vertical="center"/>
    </xf>
    <xf numFmtId="182" fontId="84" fillId="0" borderId="0">
      <alignment vertical="center"/>
    </xf>
    <xf numFmtId="182" fontId="84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80" fillId="0" borderId="0"/>
    <xf numFmtId="182" fontId="100" fillId="0" borderId="0">
      <alignment vertical="center"/>
    </xf>
    <xf numFmtId="182" fontId="3" fillId="0" borderId="0"/>
    <xf numFmtId="182" fontId="80" fillId="0" borderId="0"/>
    <xf numFmtId="182" fontId="80" fillId="0" borderId="0"/>
    <xf numFmtId="182" fontId="3" fillId="0" borderId="0"/>
    <xf numFmtId="182" fontId="80" fillId="0" borderId="0"/>
    <xf numFmtId="182" fontId="3" fillId="0" borderId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41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71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0" xfId="0" applyNumberFormat="1" applyFont="1">
      <alignment vertical="center"/>
    </xf>
    <xf numFmtId="0" fontId="88" fillId="0" borderId="0" xfId="0" applyNumberFormat="1" applyFont="1" applyBorder="1" applyAlignment="1">
      <alignment horizontal="right" vertical="center"/>
    </xf>
    <xf numFmtId="0" fontId="87" fillId="0" borderId="1" xfId="0" applyNumberFormat="1" applyFont="1" applyBorder="1" applyAlignment="1">
      <alignment horizontal="center" vertical="center"/>
    </xf>
    <xf numFmtId="0" fontId="87" fillId="0" borderId="1" xfId="0" applyNumberFormat="1" applyFont="1" applyFill="1" applyBorder="1" applyAlignment="1">
      <alignment horizontal="center" vertical="center"/>
    </xf>
    <xf numFmtId="177" fontId="89" fillId="0" borderId="1" xfId="0" applyNumberFormat="1" applyFont="1" applyBorder="1">
      <alignment vertical="center"/>
    </xf>
    <xf numFmtId="177" fontId="87" fillId="0" borderId="1" xfId="0" applyNumberFormat="1" applyFont="1" applyBorder="1">
      <alignment vertical="center"/>
    </xf>
    <xf numFmtId="0" fontId="91" fillId="3" borderId="1" xfId="0" applyNumberFormat="1" applyFont="1" applyFill="1" applyBorder="1" applyAlignment="1">
      <alignment horizontal="center" vertical="center" wrapText="1"/>
    </xf>
    <xf numFmtId="0" fontId="92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4684" applyNumberFormat="1" applyFont="1" applyFill="1" applyBorder="1" applyAlignment="1">
      <alignment horizontal="center" vertical="center" wrapText="1"/>
    </xf>
    <xf numFmtId="0" fontId="83" fillId="4" borderId="1" xfId="4430" applyNumberFormat="1" applyFont="1" applyFill="1" applyBorder="1" applyAlignment="1">
      <alignment horizontal="center" vertical="center" wrapText="1"/>
    </xf>
    <xf numFmtId="0" fontId="35" fillId="4" borderId="1" xfId="0" applyNumberFormat="1" applyFont="1" applyFill="1" applyBorder="1" applyAlignment="1">
      <alignment horizontal="center" vertical="center" wrapText="1"/>
    </xf>
    <xf numFmtId="0" fontId="85" fillId="4" borderId="1" xfId="0" applyNumberFormat="1" applyFont="1" applyFill="1" applyBorder="1" applyAlignment="1">
      <alignment horizontal="center" vertical="center" wrapText="1"/>
    </xf>
    <xf numFmtId="0" fontId="85" fillId="0" borderId="0" xfId="0" applyNumberFormat="1" applyFont="1">
      <alignment vertical="center"/>
    </xf>
    <xf numFmtId="0" fontId="35" fillId="3" borderId="1" xfId="0" applyNumberFormat="1" applyFont="1" applyFill="1" applyBorder="1" applyAlignment="1">
      <alignment horizontal="center" vertical="center" wrapText="1"/>
    </xf>
    <xf numFmtId="0" fontId="85" fillId="3" borderId="1" xfId="0" applyNumberFormat="1" applyFont="1" applyFill="1" applyBorder="1" applyAlignment="1">
      <alignment horizontal="center" vertical="center"/>
    </xf>
    <xf numFmtId="0" fontId="85" fillId="3" borderId="1" xfId="0" applyNumberFormat="1" applyFont="1" applyFill="1" applyBorder="1">
      <alignment vertical="center"/>
    </xf>
    <xf numFmtId="0" fontId="35" fillId="4" borderId="1" xfId="4684" applyNumberFormat="1" applyFont="1" applyFill="1" applyBorder="1" applyAlignment="1">
      <alignment horizontal="center" vertical="center" wrapText="1"/>
    </xf>
    <xf numFmtId="0" fontId="35" fillId="3" borderId="1" xfId="4684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54" fillId="0" borderId="1" xfId="0" applyNumberFormat="1" applyFont="1" applyBorder="1" applyAlignment="1">
      <alignment horizontal="left" vertical="center"/>
    </xf>
    <xf numFmtId="0" fontId="83" fillId="4" borderId="1" xfId="4430" applyNumberFormat="1" applyFont="1" applyFill="1" applyBorder="1" applyAlignment="1">
      <alignment horizontal="left" vertical="center"/>
    </xf>
    <xf numFmtId="0" fontId="85" fillId="0" borderId="1" xfId="0" applyNumberFormat="1" applyFont="1" applyBorder="1" applyAlignment="1">
      <alignment horizontal="left" vertical="center"/>
    </xf>
    <xf numFmtId="0" fontId="35" fillId="4" borderId="1" xfId="0" applyNumberFormat="1" applyFont="1" applyFill="1" applyBorder="1" applyAlignment="1">
      <alignment horizontal="left" vertical="center" wrapText="1"/>
    </xf>
    <xf numFmtId="0" fontId="81" fillId="4" borderId="0" xfId="0" applyNumberFormat="1" applyFont="1" applyFill="1">
      <alignment vertical="center"/>
    </xf>
    <xf numFmtId="0" fontId="93" fillId="4" borderId="0" xfId="0" applyNumberFormat="1" applyFont="1" applyFill="1">
      <alignment vertical="center"/>
    </xf>
    <xf numFmtId="0" fontId="94" fillId="4" borderId="1" xfId="4430" applyNumberFormat="1" applyFont="1" applyFill="1" applyBorder="1" applyAlignment="1">
      <alignment horizontal="center" vertical="center" shrinkToFit="1"/>
    </xf>
    <xf numFmtId="0" fontId="95" fillId="0" borderId="1" xfId="4430" applyNumberFormat="1" applyFont="1" applyFill="1" applyBorder="1" applyAlignment="1">
      <alignment horizontal="center" vertical="center" wrapText="1"/>
    </xf>
    <xf numFmtId="0" fontId="94" fillId="4" borderId="28" xfId="4430" applyNumberFormat="1" applyFont="1" applyFill="1" applyBorder="1" applyAlignment="1">
      <alignment horizontal="center" vertical="center" wrapText="1" shrinkToFit="1"/>
    </xf>
    <xf numFmtId="0" fontId="94" fillId="4" borderId="28" xfId="4430" applyNumberFormat="1" applyFont="1" applyFill="1" applyBorder="1" applyAlignment="1">
      <alignment horizontal="center" vertical="center" shrinkToFit="1"/>
    </xf>
    <xf numFmtId="0" fontId="94" fillId="4" borderId="30" xfId="0" applyNumberFormat="1" applyFont="1" applyFill="1" applyBorder="1" applyAlignment="1">
      <alignment horizontal="center" vertical="center" wrapText="1"/>
    </xf>
    <xf numFmtId="0" fontId="95" fillId="0" borderId="30" xfId="0" applyNumberFormat="1" applyFont="1" applyFill="1" applyBorder="1" applyAlignment="1">
      <alignment horizontal="center" vertical="center" wrapText="1"/>
    </xf>
    <xf numFmtId="0" fontId="94" fillId="4" borderId="31" xfId="4430" applyNumberFormat="1" applyFont="1" applyFill="1" applyBorder="1" applyAlignment="1">
      <alignment horizontal="center" vertical="center" shrinkToFit="1"/>
    </xf>
    <xf numFmtId="0" fontId="5" fillId="4" borderId="0" xfId="0" applyNumberFormat="1" applyFont="1" applyFill="1">
      <alignment vertical="center"/>
    </xf>
    <xf numFmtId="0" fontId="52" fillId="4" borderId="28" xfId="4430" applyNumberFormat="1" applyFont="1" applyFill="1" applyBorder="1" applyAlignment="1">
      <alignment horizontal="center" vertical="center" wrapText="1"/>
    </xf>
    <xf numFmtId="0" fontId="52" fillId="4" borderId="28" xfId="4430" applyNumberFormat="1" applyFont="1" applyFill="1" applyBorder="1" applyAlignment="1">
      <alignment horizontal="left" vertical="center" wrapText="1"/>
    </xf>
    <xf numFmtId="0" fontId="52" fillId="4" borderId="28" xfId="4430" applyNumberFormat="1" applyFont="1" applyFill="1" applyBorder="1" applyAlignment="1">
      <alignment horizontal="left" vertical="center"/>
    </xf>
    <xf numFmtId="0" fontId="52" fillId="4" borderId="30" xfId="0" applyNumberFormat="1" applyFont="1" applyFill="1" applyBorder="1" applyAlignment="1">
      <alignment horizontal="left" vertical="center" wrapText="1"/>
    </xf>
    <xf numFmtId="0" fontId="52" fillId="4" borderId="28" xfId="4430" applyNumberFormat="1" applyFont="1" applyFill="1" applyBorder="1" applyAlignment="1">
      <alignment horizontal="right" vertical="center" wrapText="1"/>
    </xf>
    <xf numFmtId="0" fontId="52" fillId="4" borderId="30" xfId="0" applyNumberFormat="1" applyFont="1" applyFill="1" applyBorder="1">
      <alignment vertical="center"/>
    </xf>
    <xf numFmtId="0" fontId="52" fillId="4" borderId="32" xfId="0" applyNumberFormat="1" applyFont="1" applyFill="1" applyBorder="1" applyAlignment="1">
      <alignment horizontal="left" vertical="center" wrapText="1"/>
    </xf>
    <xf numFmtId="0" fontId="94" fillId="4" borderId="28" xfId="4430" applyNumberFormat="1" applyFont="1" applyFill="1" applyBorder="1" applyAlignment="1">
      <alignment horizontal="center" vertical="center" wrapText="1"/>
    </xf>
    <xf numFmtId="0" fontId="52" fillId="4" borderId="0" xfId="0" applyNumberFormat="1" applyFont="1" applyFill="1">
      <alignment vertical="center"/>
    </xf>
    <xf numFmtId="0" fontId="94" fillId="4" borderId="28" xfId="4430" applyNumberFormat="1" applyFont="1" applyFill="1" applyBorder="1" applyAlignment="1">
      <alignment horizontal="left" vertical="center" wrapText="1"/>
    </xf>
    <xf numFmtId="0" fontId="94" fillId="4" borderId="28" xfId="4430" applyNumberFormat="1" applyFont="1" applyFill="1" applyBorder="1" applyAlignment="1">
      <alignment horizontal="right" vertical="center" wrapText="1"/>
    </xf>
    <xf numFmtId="0" fontId="94" fillId="4" borderId="30" xfId="4430" applyNumberFormat="1" applyFont="1" applyFill="1" applyBorder="1" applyAlignment="1">
      <alignment horizontal="right" vertical="center" wrapText="1"/>
    </xf>
    <xf numFmtId="0" fontId="94" fillId="4" borderId="31" xfId="4430" applyNumberFormat="1" applyFont="1" applyFill="1" applyBorder="1" applyAlignment="1">
      <alignment horizontal="left" vertical="center" wrapText="1"/>
    </xf>
    <xf numFmtId="0" fontId="52" fillId="4" borderId="31" xfId="4430" applyNumberFormat="1" applyFont="1" applyFill="1" applyBorder="1" applyAlignment="1">
      <alignment horizontal="left" vertical="center" wrapText="1"/>
    </xf>
    <xf numFmtId="0" fontId="52" fillId="4" borderId="30" xfId="9218" applyNumberFormat="1" applyFont="1" applyFill="1" applyBorder="1" applyAlignment="1" applyProtection="1">
      <alignment horizontal="left" vertical="center" wrapText="1"/>
      <protection hidden="1"/>
    </xf>
    <xf numFmtId="0" fontId="52" fillId="4" borderId="30" xfId="0" applyNumberFormat="1" applyFont="1" applyFill="1" applyBorder="1" applyAlignment="1">
      <alignment horizontal="center" vertical="center" wrapText="1"/>
    </xf>
    <xf numFmtId="0" fontId="52" fillId="4" borderId="30" xfId="4430" applyNumberFormat="1" applyFont="1" applyFill="1" applyBorder="1" applyAlignment="1">
      <alignment horizontal="center" vertical="center" wrapText="1"/>
    </xf>
    <xf numFmtId="0" fontId="94" fillId="4" borderId="30" xfId="4430" applyNumberFormat="1" applyFont="1" applyFill="1" applyBorder="1" applyAlignment="1">
      <alignment horizontal="center" vertical="center" wrapText="1"/>
    </xf>
    <xf numFmtId="0" fontId="52" fillId="4" borderId="30" xfId="4430" applyNumberFormat="1" applyFont="1" applyFill="1" applyBorder="1" applyAlignment="1">
      <alignment horizontal="left" vertical="center" wrapText="1"/>
    </xf>
    <xf numFmtId="0" fontId="52" fillId="4" borderId="30" xfId="4430" applyNumberFormat="1" applyFont="1" applyFill="1" applyBorder="1" applyAlignment="1">
      <alignment horizontal="right" vertical="center" wrapText="1"/>
    </xf>
    <xf numFmtId="0" fontId="94" fillId="4" borderId="32" xfId="4430" applyNumberFormat="1" applyFont="1" applyFill="1" applyBorder="1" applyAlignment="1">
      <alignment horizontal="left" vertical="center" wrapText="1"/>
    </xf>
    <xf numFmtId="0" fontId="52" fillId="4" borderId="30" xfId="0" applyNumberFormat="1" applyFont="1" applyFill="1" applyBorder="1" applyAlignment="1">
      <alignment vertical="center" wrapText="1"/>
    </xf>
    <xf numFmtId="0" fontId="52" fillId="4" borderId="30" xfId="4430" applyNumberFormat="1" applyFont="1" applyFill="1" applyBorder="1" applyAlignment="1">
      <alignment vertical="center" wrapText="1"/>
    </xf>
    <xf numFmtId="0" fontId="52" fillId="4" borderId="32" xfId="4430" applyNumberFormat="1" applyFont="1" applyFill="1" applyBorder="1" applyAlignment="1">
      <alignment horizontal="left" vertical="center" wrapText="1"/>
    </xf>
    <xf numFmtId="0" fontId="52" fillId="4" borderId="33" xfId="4430" applyNumberFormat="1" applyFont="1" applyFill="1" applyBorder="1" applyAlignment="1">
      <alignment horizontal="center" vertical="center" wrapText="1"/>
    </xf>
    <xf numFmtId="0" fontId="52" fillId="4" borderId="34" xfId="4430" applyNumberFormat="1" applyFont="1" applyFill="1" applyBorder="1" applyAlignment="1">
      <alignment horizontal="center" vertical="center" wrapText="1"/>
    </xf>
    <xf numFmtId="0" fontId="52" fillId="4" borderId="27" xfId="4430" applyNumberFormat="1" applyFont="1" applyFill="1" applyBorder="1" applyAlignment="1">
      <alignment horizontal="center" vertical="center" wrapText="1"/>
    </xf>
    <xf numFmtId="0" fontId="52" fillId="4" borderId="27" xfId="4430" applyNumberFormat="1" applyFont="1" applyFill="1" applyBorder="1" applyAlignment="1">
      <alignment horizontal="left" vertical="center" wrapText="1"/>
    </xf>
    <xf numFmtId="0" fontId="52" fillId="4" borderId="27" xfId="4430" applyNumberFormat="1" applyFont="1" applyFill="1" applyBorder="1" applyAlignment="1">
      <alignment horizontal="right" vertical="center" wrapText="1"/>
    </xf>
    <xf numFmtId="0" fontId="52" fillId="4" borderId="35" xfId="4430" applyNumberFormat="1" applyFont="1" applyFill="1" applyBorder="1" applyAlignment="1">
      <alignment horizontal="left" vertical="center" wrapText="1"/>
    </xf>
    <xf numFmtId="0" fontId="52" fillId="4" borderId="30" xfId="4576" applyNumberFormat="1" applyFont="1" applyFill="1" applyBorder="1" applyAlignment="1">
      <alignment vertical="center" wrapText="1"/>
    </xf>
    <xf numFmtId="0" fontId="52" fillId="4" borderId="30" xfId="8887" applyNumberFormat="1" applyFont="1" applyFill="1" applyBorder="1" applyAlignment="1">
      <alignment vertical="center" wrapText="1"/>
    </xf>
    <xf numFmtId="0" fontId="52" fillId="4" borderId="30" xfId="4576" applyNumberFormat="1" applyFont="1" applyFill="1" applyBorder="1" applyAlignment="1">
      <alignment horizontal="left" vertical="center"/>
    </xf>
    <xf numFmtId="0" fontId="52" fillId="4" borderId="32" xfId="0" applyNumberFormat="1" applyFont="1" applyFill="1" applyBorder="1" applyAlignment="1">
      <alignment horizontal="left" vertical="center"/>
    </xf>
    <xf numFmtId="0" fontId="94" fillId="4" borderId="33" xfId="4430" applyNumberFormat="1" applyFont="1" applyFill="1" applyBorder="1" applyAlignment="1">
      <alignment horizontal="center" vertical="center" wrapText="1"/>
    </xf>
    <xf numFmtId="0" fontId="52" fillId="4" borderId="33" xfId="4430" applyNumberFormat="1" applyFont="1" applyFill="1" applyBorder="1" applyAlignment="1">
      <alignment horizontal="left" vertical="center" wrapText="1"/>
    </xf>
    <xf numFmtId="0" fontId="52" fillId="4" borderId="33" xfId="4430" applyNumberFormat="1" applyFont="1" applyFill="1" applyBorder="1" applyAlignment="1">
      <alignment horizontal="right" vertical="center" wrapText="1"/>
    </xf>
    <xf numFmtId="0" fontId="94" fillId="4" borderId="36" xfId="4430" applyNumberFormat="1" applyFont="1" applyFill="1" applyBorder="1" applyAlignment="1">
      <alignment horizontal="right" vertical="center" wrapText="1"/>
    </xf>
    <xf numFmtId="0" fontId="94" fillId="4" borderId="36" xfId="4430" applyNumberFormat="1" applyFont="1" applyFill="1" applyBorder="1" applyAlignment="1">
      <alignment horizontal="left" vertical="center" wrapText="1"/>
    </xf>
    <xf numFmtId="0" fontId="52" fillId="4" borderId="31" xfId="4430" applyNumberFormat="1" applyFont="1" applyFill="1" applyBorder="1" applyAlignment="1">
      <alignment horizontal="right" vertical="center" wrapText="1"/>
    </xf>
    <xf numFmtId="0" fontId="52" fillId="4" borderId="32" xfId="4430" applyNumberFormat="1" applyFont="1" applyFill="1" applyBorder="1" applyAlignment="1">
      <alignment horizontal="right" vertical="center" wrapText="1"/>
    </xf>
    <xf numFmtId="0" fontId="52" fillId="4" borderId="36" xfId="4430" applyNumberFormat="1" applyFont="1" applyFill="1" applyBorder="1" applyAlignment="1">
      <alignment horizontal="right" vertical="center" wrapText="1"/>
    </xf>
    <xf numFmtId="0" fontId="52" fillId="4" borderId="26" xfId="0" applyNumberFormat="1" applyFont="1" applyFill="1" applyBorder="1" applyAlignment="1">
      <alignment horizontal="left" vertical="center" wrapText="1"/>
    </xf>
    <xf numFmtId="0" fontId="52" fillId="4" borderId="37" xfId="0" applyNumberFormat="1" applyFont="1" applyFill="1" applyBorder="1" applyAlignment="1">
      <alignment horizontal="left" vertical="center" wrapText="1"/>
    </xf>
    <xf numFmtId="0" fontId="52" fillId="4" borderId="30" xfId="4685" applyNumberFormat="1" applyFont="1" applyFill="1" applyBorder="1" applyAlignment="1">
      <alignment horizontal="left" vertical="center" wrapText="1"/>
    </xf>
    <xf numFmtId="0" fontId="52" fillId="4" borderId="26" xfId="4430" applyNumberFormat="1" applyFont="1" applyFill="1" applyBorder="1" applyAlignment="1">
      <alignment horizontal="center" vertical="center" wrapText="1"/>
    </xf>
    <xf numFmtId="0" fontId="52" fillId="4" borderId="26" xfId="4685" applyNumberFormat="1" applyFont="1" applyFill="1" applyBorder="1" applyAlignment="1">
      <alignment horizontal="left" vertical="center" wrapText="1"/>
    </xf>
    <xf numFmtId="0" fontId="94" fillId="4" borderId="27" xfId="4430" applyNumberFormat="1" applyFont="1" applyFill="1" applyBorder="1" applyAlignment="1">
      <alignment horizontal="center" vertical="center" wrapText="1"/>
    </xf>
    <xf numFmtId="0" fontId="52" fillId="4" borderId="30" xfId="4430" applyNumberFormat="1" applyFont="1" applyFill="1" applyBorder="1" applyAlignment="1">
      <alignment horizontal="center" vertical="center"/>
    </xf>
    <xf numFmtId="0" fontId="52" fillId="4" borderId="32" xfId="4430" applyNumberFormat="1" applyFont="1" applyFill="1" applyBorder="1" applyAlignment="1">
      <alignment horizontal="center" vertical="center"/>
    </xf>
    <xf numFmtId="0" fontId="52" fillId="4" borderId="38" xfId="4430" applyNumberFormat="1" applyFont="1" applyFill="1" applyBorder="1" applyAlignment="1">
      <alignment horizontal="left" vertical="center"/>
    </xf>
    <xf numFmtId="0" fontId="52" fillId="4" borderId="27" xfId="4430" applyNumberFormat="1" applyFont="1" applyFill="1" applyBorder="1" applyAlignment="1">
      <alignment horizontal="right" vertical="center"/>
    </xf>
    <xf numFmtId="0" fontId="52" fillId="4" borderId="28" xfId="4430" applyNumberFormat="1" applyFont="1" applyFill="1" applyBorder="1" applyAlignment="1">
      <alignment horizontal="center" vertical="center"/>
    </xf>
    <xf numFmtId="0" fontId="52" fillId="4" borderId="31" xfId="4430" applyNumberFormat="1" applyFont="1" applyFill="1" applyBorder="1" applyAlignment="1">
      <alignment horizontal="left" vertical="center"/>
    </xf>
    <xf numFmtId="0" fontId="52" fillId="4" borderId="28" xfId="4430" applyNumberFormat="1" applyFont="1" applyFill="1" applyBorder="1" applyAlignment="1">
      <alignment horizontal="right" vertical="center"/>
    </xf>
    <xf numFmtId="0" fontId="94" fillId="4" borderId="26" xfId="4430" applyNumberFormat="1" applyFont="1" applyFill="1" applyBorder="1" applyAlignment="1">
      <alignment horizontal="center" vertical="center"/>
    </xf>
    <xf numFmtId="0" fontId="94" fillId="4" borderId="37" xfId="4430" applyNumberFormat="1" applyFont="1" applyFill="1" applyBorder="1" applyAlignment="1">
      <alignment horizontal="center" vertical="center"/>
    </xf>
    <xf numFmtId="0" fontId="52" fillId="4" borderId="26" xfId="4430" applyNumberFormat="1" applyFont="1" applyFill="1" applyBorder="1" applyAlignment="1">
      <alignment horizontal="center" vertical="center"/>
    </xf>
    <xf numFmtId="0" fontId="94" fillId="4" borderId="27" xfId="4430" applyNumberFormat="1" applyFont="1" applyFill="1" applyBorder="1" applyAlignment="1">
      <alignment horizontal="left" vertical="center"/>
    </xf>
    <xf numFmtId="0" fontId="94" fillId="4" borderId="27" xfId="4430" applyNumberFormat="1" applyFont="1" applyFill="1" applyBorder="1" applyAlignment="1">
      <alignment horizontal="left" vertical="center" wrapText="1"/>
    </xf>
    <xf numFmtId="0" fontId="94" fillId="4" borderId="27" xfId="4430" applyNumberFormat="1" applyFont="1" applyFill="1" applyBorder="1" applyAlignment="1">
      <alignment horizontal="right" vertical="center"/>
    </xf>
    <xf numFmtId="0" fontId="94" fillId="4" borderId="27" xfId="4430" applyNumberFormat="1" applyFont="1" applyFill="1" applyBorder="1" applyAlignment="1">
      <alignment horizontal="center" vertical="center"/>
    </xf>
    <xf numFmtId="0" fontId="94" fillId="4" borderId="30" xfId="4430" applyNumberFormat="1" applyFont="1" applyFill="1" applyBorder="1" applyAlignment="1">
      <alignment horizontal="right" vertical="center"/>
    </xf>
    <xf numFmtId="0" fontId="94" fillId="4" borderId="39" xfId="4430" applyNumberFormat="1" applyFont="1" applyFill="1" applyBorder="1" applyAlignment="1">
      <alignment horizontal="left" vertical="center"/>
    </xf>
    <xf numFmtId="0" fontId="52" fillId="4" borderId="30" xfId="4430" applyNumberFormat="1" applyFont="1" applyFill="1" applyBorder="1" applyAlignment="1">
      <alignment vertical="center"/>
    </xf>
    <xf numFmtId="0" fontId="52" fillId="4" borderId="30" xfId="4430" applyNumberFormat="1" applyFont="1" applyFill="1" applyBorder="1" applyAlignment="1">
      <alignment horizontal="right" vertical="center"/>
    </xf>
    <xf numFmtId="0" fontId="52" fillId="4" borderId="26" xfId="4430" applyNumberFormat="1" applyFont="1" applyFill="1" applyBorder="1" applyAlignment="1">
      <alignment horizontal="right" vertical="center"/>
    </xf>
    <xf numFmtId="0" fontId="52" fillId="4" borderId="39" xfId="4430" applyNumberFormat="1" applyFont="1" applyFill="1" applyBorder="1" applyAlignment="1">
      <alignment horizontal="left" vertical="center"/>
    </xf>
    <xf numFmtId="0" fontId="52" fillId="4" borderId="26" xfId="4430" applyNumberFormat="1" applyFont="1" applyFill="1" applyBorder="1" applyAlignment="1">
      <alignment vertical="center"/>
    </xf>
    <xf numFmtId="0" fontId="52" fillId="4" borderId="26" xfId="4430" applyNumberFormat="1" applyFont="1" applyFill="1" applyBorder="1" applyAlignment="1">
      <alignment horizontal="left" vertical="center"/>
    </xf>
    <xf numFmtId="0" fontId="52" fillId="4" borderId="26" xfId="4430" applyNumberFormat="1" applyFont="1" applyFill="1" applyBorder="1" applyAlignment="1">
      <alignment horizontal="left" vertical="center" wrapText="1"/>
    </xf>
    <xf numFmtId="0" fontId="52" fillId="4" borderId="32" xfId="4430" applyNumberFormat="1" applyFont="1" applyFill="1" applyBorder="1" applyAlignment="1">
      <alignment horizontal="left" vertical="center"/>
    </xf>
    <xf numFmtId="0" fontId="52" fillId="4" borderId="30" xfId="4430" applyNumberFormat="1" applyFont="1" applyFill="1" applyBorder="1" applyAlignment="1">
      <alignment horizontal="left" vertical="center"/>
    </xf>
    <xf numFmtId="0" fontId="94" fillId="4" borderId="30" xfId="4430" applyNumberFormat="1" applyFont="1" applyFill="1" applyBorder="1" applyAlignment="1">
      <alignment horizontal="center" vertical="center"/>
    </xf>
    <xf numFmtId="0" fontId="94" fillId="4" borderId="30" xfId="4430" applyNumberFormat="1" applyFont="1" applyFill="1" applyBorder="1" applyAlignment="1">
      <alignment horizontal="left" vertical="center"/>
    </xf>
    <xf numFmtId="0" fontId="94" fillId="4" borderId="30" xfId="4430" applyNumberFormat="1" applyFont="1" applyFill="1" applyBorder="1" applyAlignment="1">
      <alignment horizontal="left" vertical="center" wrapText="1"/>
    </xf>
    <xf numFmtId="0" fontId="94" fillId="4" borderId="32" xfId="4430" applyNumberFormat="1" applyFont="1" applyFill="1" applyBorder="1" applyAlignment="1">
      <alignment horizontal="left" vertical="center"/>
    </xf>
    <xf numFmtId="0" fontId="52" fillId="4" borderId="30" xfId="0" applyNumberFormat="1" applyFont="1" applyFill="1" applyBorder="1" applyAlignment="1">
      <alignment horizontal="left" vertical="center"/>
    </xf>
    <xf numFmtId="0" fontId="52" fillId="4" borderId="40" xfId="0" applyNumberFormat="1" applyFont="1" applyFill="1" applyBorder="1" applyAlignment="1">
      <alignment horizontal="left" vertical="center"/>
    </xf>
    <xf numFmtId="0" fontId="52" fillId="4" borderId="30" xfId="0" applyNumberFormat="1" applyFont="1" applyFill="1" applyBorder="1" applyAlignment="1">
      <alignment horizontal="right" vertical="center"/>
    </xf>
    <xf numFmtId="0" fontId="52" fillId="4" borderId="30" xfId="0" applyNumberFormat="1" applyFont="1" applyFill="1" applyBorder="1" applyAlignment="1">
      <alignment horizontal="center" vertical="center"/>
    </xf>
    <xf numFmtId="0" fontId="94" fillId="4" borderId="40" xfId="4430" applyNumberFormat="1" applyFont="1" applyFill="1" applyBorder="1" applyAlignment="1">
      <alignment horizontal="left" vertical="center"/>
    </xf>
    <xf numFmtId="0" fontId="94" fillId="4" borderId="30" xfId="0" applyNumberFormat="1" applyFont="1" applyFill="1" applyBorder="1">
      <alignment vertical="center"/>
    </xf>
    <xf numFmtId="0" fontId="94" fillId="4" borderId="30" xfId="0" applyNumberFormat="1" applyFont="1" applyFill="1" applyBorder="1" applyAlignment="1">
      <alignment horizontal="left" vertical="center"/>
    </xf>
    <xf numFmtId="0" fontId="94" fillId="4" borderId="30" xfId="0" applyNumberFormat="1" applyFont="1" applyFill="1" applyBorder="1" applyAlignment="1">
      <alignment horizontal="right" vertical="center"/>
    </xf>
    <xf numFmtId="0" fontId="94" fillId="4" borderId="30" xfId="0" applyNumberFormat="1" applyFont="1" applyFill="1" applyBorder="1" applyAlignment="1">
      <alignment horizontal="center" vertical="center"/>
    </xf>
    <xf numFmtId="0" fontId="94" fillId="4" borderId="32" xfId="0" applyNumberFormat="1" applyFont="1" applyFill="1" applyBorder="1" applyAlignment="1">
      <alignment horizontal="left" vertical="center"/>
    </xf>
    <xf numFmtId="0" fontId="93" fillId="4" borderId="0" xfId="0" applyNumberFormat="1" applyFont="1" applyFill="1" applyAlignment="1">
      <alignment horizontal="left" vertical="center"/>
    </xf>
    <xf numFmtId="0" fontId="93" fillId="4" borderId="0" xfId="0" applyNumberFormat="1" applyFont="1" applyFill="1" applyAlignment="1">
      <alignment horizontal="right" vertical="center"/>
    </xf>
    <xf numFmtId="0" fontId="93" fillId="4" borderId="0" xfId="0" applyNumberFormat="1" applyFont="1" applyFill="1" applyAlignment="1">
      <alignment horizontal="center" vertical="center"/>
    </xf>
    <xf numFmtId="0" fontId="96" fillId="4" borderId="0" xfId="0" applyNumberFormat="1" applyFont="1" applyFill="1">
      <alignment vertical="center"/>
    </xf>
    <xf numFmtId="0" fontId="82" fillId="4" borderId="1" xfId="0" applyNumberFormat="1" applyFont="1" applyFill="1" applyBorder="1" applyAlignment="1">
      <alignment horizontal="center" vertical="center" wrapText="1"/>
    </xf>
    <xf numFmtId="0" fontId="82" fillId="4" borderId="1" xfId="0" applyNumberFormat="1" applyFont="1" applyFill="1" applyBorder="1" applyAlignment="1">
      <alignment horizontal="left" vertical="center" wrapText="1"/>
    </xf>
    <xf numFmtId="0" fontId="83" fillId="0" borderId="1" xfId="0" applyNumberFormat="1" applyFont="1" applyBorder="1" applyAlignment="1">
      <alignment horizontal="left" vertical="center" wrapText="1"/>
    </xf>
    <xf numFmtId="0" fontId="82" fillId="4" borderId="1" xfId="9219" applyNumberFormat="1" applyFont="1" applyFill="1" applyBorder="1" applyAlignment="1">
      <alignment horizontal="left" vertical="center" wrapText="1"/>
    </xf>
    <xf numFmtId="0" fontId="101" fillId="0" borderId="1" xfId="0" applyNumberFormat="1" applyFont="1" applyBorder="1" applyAlignment="1">
      <alignment horizontal="center" vertical="center" wrapText="1"/>
    </xf>
    <xf numFmtId="0" fontId="101" fillId="4" borderId="1" xfId="0" applyNumberFormat="1" applyFont="1" applyFill="1" applyBorder="1" applyAlignment="1">
      <alignment horizontal="center" vertical="center" wrapText="1"/>
    </xf>
    <xf numFmtId="0" fontId="23" fillId="4" borderId="30" xfId="9220" applyNumberFormat="1" applyFont="1" applyFill="1" applyBorder="1" applyAlignment="1">
      <alignment horizontal="left" vertical="center" wrapText="1"/>
    </xf>
    <xf numFmtId="0" fontId="104" fillId="4" borderId="30" xfId="9220" applyNumberFormat="1" applyFont="1" applyFill="1" applyBorder="1" applyAlignment="1">
      <alignment horizontal="center" vertical="center" wrapText="1"/>
    </xf>
    <xf numFmtId="0" fontId="104" fillId="4" borderId="30" xfId="9220" applyNumberFormat="1" applyFont="1" applyFill="1" applyBorder="1" applyAlignment="1">
      <alignment horizontal="center" vertical="center"/>
    </xf>
    <xf numFmtId="0" fontId="104" fillId="4" borderId="30" xfId="9220" applyNumberFormat="1" applyFont="1" applyFill="1" applyBorder="1" applyAlignment="1">
      <alignment horizontal="left" vertical="center" wrapText="1"/>
    </xf>
    <xf numFmtId="0" fontId="104" fillId="4" borderId="30" xfId="4687" applyNumberFormat="1" applyFont="1" applyFill="1" applyBorder="1" applyAlignment="1">
      <alignment horizontal="center" vertical="center" wrapText="1"/>
    </xf>
    <xf numFmtId="0" fontId="104" fillId="4" borderId="30" xfId="4687" applyNumberFormat="1" applyFont="1" applyFill="1" applyBorder="1" applyAlignment="1">
      <alignment horizontal="left" vertical="center" wrapText="1"/>
    </xf>
    <xf numFmtId="0" fontId="23" fillId="4" borderId="30" xfId="9220" applyNumberFormat="1" applyFont="1" applyFill="1" applyBorder="1" applyAlignment="1">
      <alignment horizontal="center" vertical="center"/>
    </xf>
    <xf numFmtId="0" fontId="24" fillId="4" borderId="30" xfId="9220" applyNumberFormat="1" applyFont="1" applyFill="1" applyBorder="1" applyAlignment="1">
      <alignment horizontal="center" vertical="center"/>
    </xf>
    <xf numFmtId="0" fontId="23" fillId="4" borderId="30" xfId="9220" applyNumberFormat="1" applyFont="1" applyFill="1" applyBorder="1" applyAlignment="1">
      <alignment horizontal="center" vertical="center" wrapText="1"/>
    </xf>
    <xf numFmtId="0" fontId="23" fillId="4" borderId="42" xfId="9220" applyNumberFormat="1" applyFont="1" applyFill="1" applyBorder="1" applyAlignment="1">
      <alignment horizontal="center" vertical="center"/>
    </xf>
    <xf numFmtId="0" fontId="23" fillId="4" borderId="40" xfId="9220" applyNumberFormat="1" applyFont="1" applyFill="1" applyBorder="1" applyAlignment="1">
      <alignment horizontal="left" vertical="center" wrapText="1"/>
    </xf>
    <xf numFmtId="0" fontId="104" fillId="4" borderId="42" xfId="9220" applyNumberFormat="1" applyFont="1" applyFill="1" applyBorder="1" applyAlignment="1">
      <alignment horizontal="center" vertical="center"/>
    </xf>
    <xf numFmtId="0" fontId="104" fillId="4" borderId="30" xfId="9220" applyNumberFormat="1" applyFont="1" applyFill="1" applyBorder="1" applyAlignment="1">
      <alignment horizontal="justify" vertical="center" wrapText="1"/>
    </xf>
    <xf numFmtId="0" fontId="104" fillId="4" borderId="40" xfId="9220" applyNumberFormat="1" applyFont="1" applyFill="1" applyBorder="1" applyAlignment="1">
      <alignment horizontal="left" vertical="center" wrapText="1"/>
    </xf>
    <xf numFmtId="0" fontId="23" fillId="4" borderId="30" xfId="9220" applyNumberFormat="1" applyFont="1" applyFill="1" applyBorder="1" applyAlignment="1">
      <alignment horizontal="justify" vertical="center" wrapText="1"/>
    </xf>
    <xf numFmtId="0" fontId="23" fillId="4" borderId="40" xfId="9220" applyNumberFormat="1" applyFont="1" applyFill="1" applyBorder="1" applyAlignment="1">
      <alignment vertical="center" wrapText="1"/>
    </xf>
    <xf numFmtId="0" fontId="23" fillId="4" borderId="40" xfId="9220" applyNumberFormat="1" applyFont="1" applyFill="1" applyBorder="1" applyAlignment="1">
      <alignment horizontal="center" vertical="center"/>
    </xf>
    <xf numFmtId="0" fontId="23" fillId="4" borderId="30" xfId="9220" applyNumberFormat="1" applyFont="1" applyFill="1" applyBorder="1" applyAlignment="1">
      <alignment vertical="center" wrapText="1"/>
    </xf>
    <xf numFmtId="0" fontId="104" fillId="4" borderId="40" xfId="9220" applyNumberFormat="1" applyFont="1" applyFill="1" applyBorder="1" applyAlignment="1">
      <alignment horizontal="center" vertical="center"/>
    </xf>
    <xf numFmtId="0" fontId="23" fillId="4" borderId="43" xfId="9220" applyNumberFormat="1" applyFont="1" applyFill="1" applyBorder="1" applyAlignment="1">
      <alignment horizontal="center" vertical="center"/>
    </xf>
    <xf numFmtId="0" fontId="23" fillId="4" borderId="30" xfId="4687" applyNumberFormat="1" applyFont="1" applyFill="1" applyBorder="1" applyAlignment="1">
      <alignment vertical="center" wrapText="1"/>
    </xf>
    <xf numFmtId="0" fontId="23" fillId="4" borderId="47" xfId="9220" applyNumberFormat="1" applyFont="1" applyFill="1" applyBorder="1" applyAlignment="1">
      <alignment horizontal="left" vertical="center" wrapText="1"/>
    </xf>
    <xf numFmtId="0" fontId="104" fillId="4" borderId="30" xfId="9220" applyNumberFormat="1" applyFont="1" applyFill="1" applyBorder="1" applyAlignment="1">
      <alignment vertical="center" wrapText="1"/>
    </xf>
    <xf numFmtId="0" fontId="23" fillId="4" borderId="44" xfId="9220" applyNumberFormat="1" applyFont="1" applyFill="1" applyBorder="1" applyAlignment="1">
      <alignment horizontal="left" vertical="center" wrapText="1"/>
    </xf>
    <xf numFmtId="0" fontId="104" fillId="4" borderId="43" xfId="9220" applyNumberFormat="1" applyFont="1" applyFill="1" applyBorder="1" applyAlignment="1">
      <alignment horizontal="center" vertical="center"/>
    </xf>
    <xf numFmtId="0" fontId="104" fillId="4" borderId="47" xfId="9220" applyNumberFormat="1" applyFont="1" applyFill="1" applyBorder="1" applyAlignment="1">
      <alignment horizontal="left" vertical="center" wrapText="1"/>
    </xf>
    <xf numFmtId="0" fontId="23" fillId="4" borderId="42" xfId="9220" applyNumberFormat="1" applyFont="1" applyFill="1" applyBorder="1" applyAlignment="1">
      <alignment horizontal="left" vertical="center" wrapText="1"/>
    </xf>
    <xf numFmtId="0" fontId="104" fillId="4" borderId="37" xfId="9220" applyNumberFormat="1" applyFont="1" applyFill="1" applyBorder="1" applyAlignment="1">
      <alignment horizontal="center" vertical="center"/>
    </xf>
    <xf numFmtId="0" fontId="104" fillId="4" borderId="47" xfId="9220" applyNumberFormat="1" applyFont="1" applyFill="1" applyBorder="1" applyAlignment="1">
      <alignment horizontal="center" vertical="center"/>
    </xf>
    <xf numFmtId="0" fontId="23" fillId="4" borderId="47" xfId="9220" applyNumberFormat="1" applyFont="1" applyFill="1" applyBorder="1" applyAlignment="1">
      <alignment horizontal="center" vertical="center"/>
    </xf>
    <xf numFmtId="0" fontId="104" fillId="4" borderId="30" xfId="4687" applyNumberFormat="1" applyFont="1" applyFill="1" applyBorder="1" applyAlignment="1">
      <alignment vertical="center" wrapText="1"/>
    </xf>
    <xf numFmtId="0" fontId="23" fillId="4" borderId="37" xfId="9220" applyNumberFormat="1" applyFont="1" applyFill="1" applyBorder="1" applyAlignment="1">
      <alignment horizontal="center" vertical="center"/>
    </xf>
    <xf numFmtId="0" fontId="23" fillId="4" borderId="30" xfId="9221" applyNumberFormat="1" applyFont="1" applyFill="1" applyBorder="1" applyAlignment="1">
      <alignment horizontal="left" vertical="center" wrapText="1"/>
    </xf>
    <xf numFmtId="0" fontId="23" fillId="4" borderId="42" xfId="9221" applyNumberFormat="1" applyFont="1" applyFill="1" applyBorder="1" applyAlignment="1">
      <alignment horizontal="left" vertical="center" wrapText="1"/>
    </xf>
    <xf numFmtId="0" fontId="23" fillId="4" borderId="30" xfId="9222" applyNumberFormat="1" applyFont="1" applyFill="1" applyBorder="1" applyAlignment="1">
      <alignment vertical="center" wrapText="1"/>
    </xf>
    <xf numFmtId="0" fontId="23" fillId="4" borderId="30" xfId="9223" applyNumberFormat="1" applyFont="1" applyFill="1" applyBorder="1" applyAlignment="1">
      <alignment horizontal="center" vertical="center"/>
    </xf>
    <xf numFmtId="0" fontId="104" fillId="4" borderId="30" xfId="9225" applyNumberFormat="1" applyFont="1" applyFill="1" applyBorder="1" applyAlignment="1">
      <alignment vertical="center" wrapText="1"/>
    </xf>
    <xf numFmtId="0" fontId="23" fillId="4" borderId="30" xfId="9221" applyNumberFormat="1" applyFont="1" applyFill="1" applyBorder="1" applyAlignment="1">
      <alignment vertical="center" wrapText="1"/>
    </xf>
    <xf numFmtId="0" fontId="23" fillId="4" borderId="30" xfId="9221" applyNumberFormat="1" applyFont="1" applyFill="1" applyBorder="1" applyAlignment="1">
      <alignment horizontal="center" vertical="center"/>
    </xf>
    <xf numFmtId="0" fontId="104" fillId="4" borderId="44" xfId="9220" applyNumberFormat="1" applyFont="1" applyFill="1" applyBorder="1" applyAlignment="1">
      <alignment horizontal="left" vertical="center" wrapText="1"/>
    </xf>
    <xf numFmtId="0" fontId="23" fillId="4" borderId="30" xfId="9223" applyNumberFormat="1" applyFont="1" applyFill="1" applyBorder="1" applyAlignment="1">
      <alignment horizontal="left" vertical="center" wrapText="1"/>
    </xf>
    <xf numFmtId="0" fontId="107" fillId="4" borderId="30" xfId="4612" applyNumberFormat="1" applyFont="1" applyFill="1" applyBorder="1" applyAlignment="1">
      <alignment vertical="center"/>
    </xf>
    <xf numFmtId="0" fontId="108" fillId="4" borderId="30" xfId="4612" applyNumberFormat="1" applyFont="1" applyFill="1" applyBorder="1" applyAlignment="1">
      <alignment vertical="center"/>
    </xf>
    <xf numFmtId="0" fontId="104" fillId="4" borderId="26" xfId="9220" applyNumberFormat="1" applyFont="1" applyFill="1" applyBorder="1" applyAlignment="1">
      <alignment horizontal="center" vertical="center" wrapText="1"/>
    </xf>
    <xf numFmtId="0" fontId="104" fillId="4" borderId="46" xfId="9220" applyNumberFormat="1" applyFont="1" applyFill="1" applyBorder="1" applyAlignment="1">
      <alignment horizontal="center" vertical="center" wrapText="1"/>
    </xf>
    <xf numFmtId="0" fontId="104" fillId="4" borderId="26" xfId="9220" applyNumberFormat="1" applyFont="1" applyFill="1" applyBorder="1" applyAlignment="1">
      <alignment horizontal="left" vertical="center" wrapText="1"/>
    </xf>
    <xf numFmtId="0" fontId="23" fillId="4" borderId="26" xfId="9220" applyNumberFormat="1" applyFont="1" applyFill="1" applyBorder="1" applyAlignment="1">
      <alignment horizontal="left" vertical="center" wrapText="1"/>
    </xf>
    <xf numFmtId="0" fontId="104" fillId="4" borderId="26" xfId="9220" applyNumberFormat="1" applyFont="1" applyFill="1" applyBorder="1" applyAlignment="1">
      <alignment horizontal="justify" vertical="center" wrapText="1"/>
    </xf>
    <xf numFmtId="0" fontId="23" fillId="4" borderId="26" xfId="9220" applyNumberFormat="1" applyFont="1" applyFill="1" applyBorder="1" applyAlignment="1">
      <alignment horizontal="justify" vertical="center" wrapText="1"/>
    </xf>
    <xf numFmtId="0" fontId="23" fillId="4" borderId="26" xfId="9220" applyNumberFormat="1" applyFont="1" applyFill="1" applyBorder="1" applyAlignment="1">
      <alignment horizontal="center" vertical="center"/>
    </xf>
    <xf numFmtId="0" fontId="104" fillId="4" borderId="26" xfId="9220" applyNumberFormat="1" applyFont="1" applyFill="1" applyBorder="1" applyAlignment="1">
      <alignment horizontal="center" vertical="center"/>
    </xf>
    <xf numFmtId="0" fontId="24" fillId="4" borderId="0" xfId="9220" applyNumberFormat="1" applyFont="1" applyFill="1" applyAlignment="1">
      <alignment horizontal="left" vertical="center" wrapText="1"/>
    </xf>
    <xf numFmtId="0" fontId="23" fillId="4" borderId="26" xfId="9220" applyNumberFormat="1" applyFont="1" applyFill="1" applyBorder="1" applyAlignment="1">
      <alignment horizontal="center" vertical="center" wrapText="1"/>
    </xf>
    <xf numFmtId="0" fontId="23" fillId="4" borderId="45" xfId="9221" applyNumberFormat="1" applyFont="1" applyFill="1" applyBorder="1" applyAlignment="1">
      <alignment horizontal="left" vertical="center" wrapText="1"/>
    </xf>
    <xf numFmtId="0" fontId="107" fillId="4" borderId="30" xfId="4612" applyNumberFormat="1" applyFont="1" applyFill="1" applyBorder="1" applyAlignment="1">
      <alignment horizontal="right" vertical="center"/>
    </xf>
    <xf numFmtId="0" fontId="23" fillId="4" borderId="30" xfId="9224" applyNumberFormat="1" applyFont="1" applyFill="1" applyBorder="1" applyAlignment="1">
      <alignment horizontal="left" vertical="center" wrapText="1"/>
    </xf>
    <xf numFmtId="182" fontId="23" fillId="0" borderId="30" xfId="0" applyFont="1" applyFill="1" applyBorder="1" applyAlignment="1">
      <alignment vertical="center" wrapText="1"/>
    </xf>
    <xf numFmtId="179" fontId="104" fillId="4" borderId="26" xfId="9220" applyNumberFormat="1" applyFont="1" applyFill="1" applyBorder="1" applyAlignment="1">
      <alignment horizontal="center" vertical="center" wrapText="1"/>
    </xf>
    <xf numFmtId="179" fontId="104" fillId="4" borderId="30" xfId="4687" applyNumberFormat="1" applyFont="1" applyFill="1" applyBorder="1" applyAlignment="1">
      <alignment horizontal="center" vertical="center" wrapText="1"/>
    </xf>
    <xf numFmtId="179" fontId="23" fillId="4" borderId="30" xfId="9220" applyNumberFormat="1" applyFont="1" applyFill="1" applyBorder="1" applyAlignment="1">
      <alignment horizontal="center" vertical="center"/>
    </xf>
    <xf numFmtId="179" fontId="104" fillId="4" borderId="30" xfId="9220" applyNumberFormat="1" applyFont="1" applyFill="1" applyBorder="1" applyAlignment="1">
      <alignment horizontal="center" vertical="center"/>
    </xf>
    <xf numFmtId="182" fontId="23" fillId="4" borderId="30" xfId="4687" applyNumberFormat="1" applyFont="1" applyFill="1" applyBorder="1" applyAlignment="1">
      <alignment vertical="center"/>
    </xf>
    <xf numFmtId="179" fontId="104" fillId="4" borderId="26" xfId="9220" applyNumberFormat="1" applyFont="1" applyFill="1" applyBorder="1" applyAlignment="1">
      <alignment horizontal="center" vertical="center"/>
    </xf>
    <xf numFmtId="179" fontId="23" fillId="4" borderId="26" xfId="9220" applyNumberFormat="1" applyFont="1" applyFill="1" applyBorder="1" applyAlignment="1">
      <alignment horizontal="center" vertical="center"/>
    </xf>
    <xf numFmtId="179" fontId="23" fillId="4" borderId="30" xfId="8905" applyNumberFormat="1" applyFont="1" applyFill="1" applyBorder="1" applyAlignment="1">
      <alignment horizontal="center" vertical="center" wrapText="1"/>
    </xf>
    <xf numFmtId="179" fontId="23" fillId="4" borderId="30" xfId="9223" applyNumberFormat="1" applyFont="1" applyFill="1" applyBorder="1" applyAlignment="1">
      <alignment horizontal="center" vertical="center"/>
    </xf>
    <xf numFmtId="177" fontId="23" fillId="4" borderId="30" xfId="9220" applyNumberFormat="1" applyFont="1" applyFill="1" applyBorder="1" applyAlignment="1">
      <alignment horizontal="center" vertical="center"/>
    </xf>
    <xf numFmtId="177" fontId="104" fillId="4" borderId="26" xfId="9220" applyNumberFormat="1" applyFont="1" applyFill="1" applyBorder="1" applyAlignment="1">
      <alignment horizontal="center" vertical="center" wrapText="1"/>
    </xf>
    <xf numFmtId="177" fontId="104" fillId="4" borderId="30" xfId="4687" applyNumberFormat="1" applyFont="1" applyFill="1" applyBorder="1" applyAlignment="1">
      <alignment horizontal="right" vertical="center" wrapText="1"/>
    </xf>
    <xf numFmtId="177" fontId="104" fillId="4" borderId="26" xfId="9220" applyNumberFormat="1" applyFont="1" applyFill="1" applyBorder="1" applyAlignment="1">
      <alignment horizontal="right" vertical="center" wrapText="1"/>
    </xf>
    <xf numFmtId="177" fontId="23" fillId="4" borderId="30" xfId="9220" applyNumberFormat="1" applyFont="1" applyFill="1" applyBorder="1" applyAlignment="1">
      <alignment horizontal="right" vertical="center"/>
    </xf>
    <xf numFmtId="177" fontId="104" fillId="4" borderId="30" xfId="9220" applyNumberFormat="1" applyFont="1" applyFill="1" applyBorder="1" applyAlignment="1">
      <alignment horizontal="right" vertical="center"/>
    </xf>
    <xf numFmtId="179" fontId="23" fillId="4" borderId="30" xfId="9220" applyNumberFormat="1" applyFont="1" applyFill="1" applyBorder="1" applyAlignment="1">
      <alignment horizontal="right" vertical="center"/>
    </xf>
    <xf numFmtId="177" fontId="104" fillId="4" borderId="26" xfId="9220" applyNumberFormat="1" applyFont="1" applyFill="1" applyBorder="1" applyAlignment="1">
      <alignment horizontal="right" vertical="center"/>
    </xf>
    <xf numFmtId="177" fontId="23" fillId="4" borderId="26" xfId="9220" applyNumberFormat="1" applyFont="1" applyFill="1" applyBorder="1" applyAlignment="1">
      <alignment horizontal="right" vertical="center"/>
    </xf>
    <xf numFmtId="177" fontId="23" fillId="4" borderId="30" xfId="8905" applyNumberFormat="1" applyFont="1" applyFill="1" applyBorder="1" applyAlignment="1">
      <alignment horizontal="right" vertical="center" wrapText="1"/>
    </xf>
    <xf numFmtId="0" fontId="109" fillId="0" borderId="0" xfId="0" applyNumberFormat="1" applyFont="1">
      <alignment vertical="center"/>
    </xf>
    <xf numFmtId="0" fontId="109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91" fillId="3" borderId="30" xfId="0" applyNumberFormat="1" applyFont="1" applyFill="1" applyBorder="1" applyAlignment="1">
      <alignment horizontal="center" vertical="center" wrapText="1"/>
    </xf>
    <xf numFmtId="0" fontId="92" fillId="3" borderId="30" xfId="0" applyNumberFormat="1" applyFont="1" applyFill="1" applyBorder="1" applyAlignment="1" applyProtection="1">
      <alignment horizontal="center" vertical="center" wrapText="1"/>
    </xf>
    <xf numFmtId="0" fontId="17" fillId="3" borderId="30" xfId="0" applyNumberFormat="1" applyFont="1" applyFill="1" applyBorder="1" applyAlignment="1" applyProtection="1">
      <alignment horizontal="center" vertical="center" wrapText="1"/>
    </xf>
    <xf numFmtId="0" fontId="2" fillId="4" borderId="30" xfId="0" applyNumberFormat="1" applyFont="1" applyFill="1" applyBorder="1" applyAlignment="1">
      <alignment horizontal="center" vertical="center" wrapText="1"/>
    </xf>
    <xf numFmtId="0" fontId="2" fillId="4" borderId="30" xfId="4684" applyNumberFormat="1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vertical="center" wrapText="1"/>
    </xf>
    <xf numFmtId="0" fontId="87" fillId="0" borderId="30" xfId="0" applyNumberFormat="1" applyFont="1" applyBorder="1" applyAlignment="1">
      <alignment horizontal="center" vertical="center"/>
    </xf>
    <xf numFmtId="177" fontId="89" fillId="0" borderId="30" xfId="0" applyNumberFormat="1" applyFont="1" applyBorder="1">
      <alignment vertical="center"/>
    </xf>
    <xf numFmtId="0" fontId="3" fillId="0" borderId="30" xfId="0" applyNumberFormat="1" applyFont="1" applyBorder="1" applyAlignment="1">
      <alignment horizontal="center" vertical="center"/>
    </xf>
    <xf numFmtId="0" fontId="30" fillId="0" borderId="41" xfId="0" applyNumberFormat="1" applyFont="1" applyFill="1" applyBorder="1" applyAlignment="1">
      <alignment horizontal="center" vertical="center" wrapText="1"/>
    </xf>
    <xf numFmtId="0" fontId="30" fillId="0" borderId="30" xfId="0" applyNumberFormat="1" applyFont="1" applyFill="1" applyBorder="1" applyAlignment="1">
      <alignment horizontal="center" vertical="center" wrapText="1"/>
    </xf>
    <xf numFmtId="181" fontId="30" fillId="0" borderId="30" xfId="8909" applyFont="1" applyFill="1" applyBorder="1" applyAlignment="1">
      <alignment horizontal="center" vertical="center" wrapText="1"/>
    </xf>
    <xf numFmtId="0" fontId="30" fillId="0" borderId="30" xfId="0" applyNumberFormat="1" applyFont="1" applyBorder="1" applyAlignment="1">
      <alignment horizontal="center" vertical="center" wrapText="1"/>
    </xf>
    <xf numFmtId="0" fontId="30" fillId="0" borderId="30" xfId="9223" applyNumberFormat="1" applyFont="1" applyFill="1" applyBorder="1" applyAlignment="1">
      <alignment horizontal="center" vertical="center" wrapText="1"/>
    </xf>
    <xf numFmtId="0" fontId="11" fillId="4" borderId="30" xfId="9223" applyNumberFormat="1" applyFont="1" applyFill="1" applyBorder="1" applyAlignment="1">
      <alignment horizontal="center" vertical="center" wrapText="1"/>
    </xf>
    <xf numFmtId="0" fontId="30" fillId="4" borderId="30" xfId="9223" applyNumberFormat="1" applyFont="1" applyFill="1" applyBorder="1" applyAlignment="1">
      <alignment horizontal="center" vertical="center" wrapText="1"/>
    </xf>
    <xf numFmtId="184" fontId="30" fillId="0" borderId="30" xfId="8909" applyNumberFormat="1" applyFont="1" applyFill="1" applyBorder="1" applyAlignment="1">
      <alignment horizontal="center" vertical="center" wrapText="1"/>
    </xf>
    <xf numFmtId="0" fontId="43" fillId="0" borderId="0" xfId="0" applyNumberFormat="1" applyFont="1" applyAlignment="1">
      <alignment vertical="center"/>
    </xf>
    <xf numFmtId="184" fontId="30" fillId="4" borderId="30" xfId="8909" applyNumberFormat="1" applyFont="1" applyFill="1" applyBorder="1" applyAlignment="1">
      <alignment horizontal="center" vertical="center" wrapText="1"/>
    </xf>
    <xf numFmtId="184" fontId="111" fillId="0" borderId="30" xfId="0" applyNumberFormat="1" applyFont="1" applyBorder="1" applyAlignment="1">
      <alignment horizontal="center" vertical="center" wrapText="1"/>
    </xf>
    <xf numFmtId="0" fontId="112" fillId="0" borderId="30" xfId="0" applyNumberFormat="1" applyFont="1" applyBorder="1" applyAlignment="1">
      <alignment horizontal="center" vertical="center" wrapText="1"/>
    </xf>
    <xf numFmtId="184" fontId="112" fillId="0" borderId="30" xfId="0" applyNumberFormat="1" applyFont="1" applyBorder="1" applyAlignment="1">
      <alignment horizontal="center" vertical="center" wrapText="1"/>
    </xf>
    <xf numFmtId="179" fontId="11" fillId="0" borderId="5" xfId="0" applyNumberFormat="1" applyFont="1" applyBorder="1" applyAlignment="1">
      <alignment horizontal="center" vertical="center" wrapText="1"/>
    </xf>
    <xf numFmtId="0" fontId="30" fillId="0" borderId="0" xfId="0" applyNumberFormat="1" applyFont="1" applyAlignment="1">
      <alignment vertical="center"/>
    </xf>
    <xf numFmtId="0" fontId="30" fillId="0" borderId="0" xfId="0" applyNumberFormat="1" applyFont="1" applyAlignment="1">
      <alignment horizontal="center" vertical="center" wrapText="1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13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  <xf numFmtId="0" fontId="88" fillId="0" borderId="29" xfId="0" applyNumberFormat="1" applyFont="1" applyBorder="1" applyAlignment="1">
      <alignment vertical="center"/>
    </xf>
    <xf numFmtId="182" fontId="109" fillId="0" borderId="29" xfId="0" applyNumberFormat="1" applyFont="1" applyBorder="1" applyAlignment="1">
      <alignment vertical="center"/>
    </xf>
    <xf numFmtId="0" fontId="90" fillId="4" borderId="29" xfId="0" applyNumberFormat="1" applyFont="1" applyFill="1" applyBorder="1" applyAlignment="1" applyProtection="1">
      <alignment horizontal="center" vertical="center" wrapText="1"/>
    </xf>
    <xf numFmtId="0" fontId="11" fillId="4" borderId="0" xfId="4430" applyNumberFormat="1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97" fillId="4" borderId="29" xfId="0" applyNumberFormat="1" applyFont="1" applyFill="1" applyBorder="1" applyAlignment="1">
      <alignment horizontal="center" vertical="center"/>
    </xf>
    <xf numFmtId="0" fontId="91" fillId="4" borderId="41" xfId="0" applyNumberFormat="1" applyFont="1" applyFill="1" applyBorder="1" applyAlignment="1">
      <alignment horizontal="center" vertical="center"/>
    </xf>
    <xf numFmtId="0" fontId="91" fillId="4" borderId="5" xfId="0" applyNumberFormat="1" applyFont="1" applyFill="1" applyBorder="1" applyAlignment="1">
      <alignment horizontal="center" vertical="center"/>
    </xf>
    <xf numFmtId="0" fontId="91" fillId="4" borderId="41" xfId="0" applyNumberFormat="1" applyFont="1" applyFill="1" applyBorder="1" applyAlignment="1">
      <alignment horizontal="center" vertical="center" wrapText="1"/>
    </xf>
    <xf numFmtId="0" fontId="91" fillId="4" borderId="5" xfId="0" applyNumberFormat="1" applyFont="1" applyFill="1" applyBorder="1" applyAlignment="1">
      <alignment horizontal="center" vertical="center" wrapText="1"/>
    </xf>
    <xf numFmtId="0" fontId="91" fillId="4" borderId="41" xfId="0" applyNumberFormat="1" applyFont="1" applyFill="1" applyBorder="1" applyAlignment="1">
      <alignment horizontal="left" vertical="center"/>
    </xf>
    <xf numFmtId="0" fontId="91" fillId="4" borderId="5" xfId="0" applyNumberFormat="1" applyFont="1" applyFill="1" applyBorder="1" applyAlignment="1">
      <alignment horizontal="left" vertical="center"/>
    </xf>
    <xf numFmtId="0" fontId="91" fillId="4" borderId="41" xfId="0" applyNumberFormat="1" applyFont="1" applyFill="1" applyBorder="1" applyAlignment="1">
      <alignment horizontal="left" vertical="center" wrapText="1"/>
    </xf>
    <xf numFmtId="0" fontId="91" fillId="4" borderId="5" xfId="0" applyNumberFormat="1" applyFont="1" applyFill="1" applyBorder="1" applyAlignment="1">
      <alignment horizontal="left" vertical="center" wrapText="1"/>
    </xf>
    <xf numFmtId="0" fontId="35" fillId="4" borderId="41" xfId="0" applyNumberFormat="1" applyFont="1" applyFill="1" applyBorder="1" applyAlignment="1">
      <alignment horizontal="center" vertical="center"/>
    </xf>
    <xf numFmtId="0" fontId="103" fillId="4" borderId="29" xfId="9220" applyNumberFormat="1" applyFont="1" applyFill="1" applyBorder="1" applyAlignment="1">
      <alignment horizontal="center" vertical="center"/>
    </xf>
    <xf numFmtId="0" fontId="104" fillId="4" borderId="26" xfId="4687" applyNumberFormat="1" applyFont="1" applyFill="1" applyBorder="1" applyAlignment="1">
      <alignment horizontal="center" vertical="center" wrapText="1"/>
    </xf>
    <xf numFmtId="0" fontId="104" fillId="4" borderId="5" xfId="4687" applyNumberFormat="1" applyFont="1" applyFill="1" applyBorder="1" applyAlignment="1">
      <alignment horizontal="center" vertical="center" wrapText="1"/>
    </xf>
    <xf numFmtId="179" fontId="104" fillId="4" borderId="26" xfId="4687" applyNumberFormat="1" applyFont="1" applyFill="1" applyBorder="1" applyAlignment="1">
      <alignment horizontal="center" vertical="center" wrapText="1"/>
    </xf>
    <xf numFmtId="179" fontId="104" fillId="4" borderId="5" xfId="4687" applyNumberFormat="1" applyFont="1" applyFill="1" applyBorder="1" applyAlignment="1">
      <alignment horizontal="center" vertical="center" wrapText="1"/>
    </xf>
    <xf numFmtId="0" fontId="104" fillId="4" borderId="42" xfId="9220" applyNumberFormat="1" applyFont="1" applyFill="1" applyBorder="1" applyAlignment="1">
      <alignment horizontal="center" vertical="center" wrapText="1"/>
    </xf>
    <xf numFmtId="0" fontId="104" fillId="4" borderId="40" xfId="9220" applyNumberFormat="1" applyFont="1" applyFill="1" applyBorder="1" applyAlignment="1">
      <alignment horizontal="center" vertical="center" wrapText="1"/>
    </xf>
    <xf numFmtId="0" fontId="104" fillId="4" borderId="30" xfId="9220" applyNumberFormat="1" applyFont="1" applyFill="1" applyBorder="1" applyAlignment="1">
      <alignment horizontal="left" vertical="center"/>
    </xf>
    <xf numFmtId="0" fontId="104" fillId="4" borderId="46" xfId="4687" applyNumberFormat="1" applyFont="1" applyFill="1" applyBorder="1" applyAlignment="1">
      <alignment horizontal="center" vertical="center" wrapText="1"/>
    </xf>
    <xf numFmtId="177" fontId="104" fillId="4" borderId="26" xfId="4687" applyNumberFormat="1" applyFont="1" applyFill="1" applyBorder="1" applyAlignment="1">
      <alignment horizontal="center" vertical="center" wrapText="1"/>
    </xf>
    <xf numFmtId="177" fontId="104" fillId="4" borderId="5" xfId="4687" applyNumberFormat="1" applyFont="1" applyFill="1" applyBorder="1" applyAlignment="1">
      <alignment horizontal="center" vertical="center" wrapText="1"/>
    </xf>
    <xf numFmtId="0" fontId="104" fillId="4" borderId="26" xfId="9220" applyNumberFormat="1" applyFont="1" applyFill="1" applyBorder="1" applyAlignment="1">
      <alignment horizontal="center" vertical="center" wrapText="1"/>
    </xf>
    <xf numFmtId="0" fontId="104" fillId="4" borderId="46" xfId="9220" applyNumberFormat="1" applyFont="1" applyFill="1" applyBorder="1" applyAlignment="1">
      <alignment horizontal="center" vertical="center" wrapText="1"/>
    </xf>
    <xf numFmtId="0" fontId="110" fillId="0" borderId="29" xfId="0" applyNumberFormat="1" applyFont="1" applyBorder="1" applyAlignment="1">
      <alignment horizontal="center" vertical="center" wrapText="1"/>
    </xf>
    <xf numFmtId="179" fontId="30" fillId="0" borderId="41" xfId="0" applyNumberFormat="1" applyFont="1" applyBorder="1" applyAlignment="1">
      <alignment horizontal="center" vertical="center" wrapText="1"/>
    </xf>
    <xf numFmtId="0" fontId="0" fillId="0" borderId="46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30" fillId="0" borderId="30" xfId="9223" applyNumberFormat="1" applyFont="1" applyFill="1" applyBorder="1" applyAlignment="1">
      <alignment horizontal="center" vertical="center" wrapText="1"/>
    </xf>
    <xf numFmtId="0" fontId="30" fillId="4" borderId="30" xfId="9223" applyNumberFormat="1" applyFont="1" applyFill="1" applyBorder="1" applyAlignment="1">
      <alignment horizontal="center" vertical="center" wrapText="1"/>
    </xf>
    <xf numFmtId="0" fontId="112" fillId="0" borderId="30" xfId="0" applyNumberFormat="1" applyFont="1" applyBorder="1" applyAlignment="1">
      <alignment horizontal="center" vertical="center" wrapText="1"/>
    </xf>
    <xf numFmtId="0" fontId="30" fillId="0" borderId="30" xfId="0" applyNumberFormat="1" applyFont="1" applyBorder="1" applyAlignment="1">
      <alignment horizontal="center" vertical="center" wrapText="1"/>
    </xf>
  </cellXfs>
  <cellStyles count="9357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11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12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9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10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307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8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305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306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303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304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301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302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31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300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33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32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35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34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37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36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9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8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41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40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43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42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45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44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47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46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9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8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51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50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53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52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55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54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57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56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9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8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61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60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63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62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65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64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67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66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9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8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71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70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13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14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73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72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75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74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77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76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9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8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81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80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83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82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85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84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87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86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24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8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27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9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30"/>
    <cellStyle name="常规 107 3" xfId="9226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23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9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8"/>
    <cellStyle name="常规 2 19" xfId="8883"/>
    <cellStyle name="常规 2 19 2" xfId="9315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34"/>
    <cellStyle name="常规 2 2 16" xfId="9342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17"/>
    <cellStyle name="常规 2 21" xfId="8974"/>
    <cellStyle name="常规 2 22" xfId="8997"/>
    <cellStyle name="常规 2 22 2" xfId="9321"/>
    <cellStyle name="常规 2 23" xfId="9171"/>
    <cellStyle name="常规 2 24" xfId="9207"/>
    <cellStyle name="常规 2 24 2" xfId="9331"/>
    <cellStyle name="常规 2 25" xfId="9214"/>
    <cellStyle name="常规 2 25 2" xfId="9337"/>
    <cellStyle name="常规 2 26" xfId="9341"/>
    <cellStyle name="常规 2 3" xfId="4511"/>
    <cellStyle name="常规 2 3 10" xfId="8977"/>
    <cellStyle name="常规 2 3 11" xfId="9343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9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16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33"/>
    <cellStyle name="常规 294 3" xfId="9215"/>
    <cellStyle name="常规 295" xfId="9202"/>
    <cellStyle name="常规 296" xfId="9204"/>
    <cellStyle name="常规 297" xfId="9203"/>
    <cellStyle name="常规 298" xfId="9213"/>
    <cellStyle name="常规 298 2" xfId="9336"/>
    <cellStyle name="常规 299" xfId="9217"/>
    <cellStyle name="常规 299 2" xfId="9339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90"/>
    <cellStyle name="常规 3 15" xfId="8896"/>
    <cellStyle name="常规 3 16" xfId="8961"/>
    <cellStyle name="常规 3 16 2" xfId="9318"/>
    <cellStyle name="常规 3 17" xfId="8979"/>
    <cellStyle name="常规 3 18" xfId="8998"/>
    <cellStyle name="常规 3 18 2" xfId="9322"/>
    <cellStyle name="常规 3 19" xfId="9208"/>
    <cellStyle name="常规 3 19 2" xfId="9332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91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35"/>
    <cellStyle name="常规 3 2 18" xfId="9345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20 2" xfId="9338"/>
    <cellStyle name="常规 3 21" xfId="9344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00" xfId="9340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92"/>
    <cellStyle name="常规 4 15" xfId="8889"/>
    <cellStyle name="常规 4 16" xfId="8981"/>
    <cellStyle name="常规 4 16 2" xfId="9320"/>
    <cellStyle name="常规 4 17" xfId="9172"/>
    <cellStyle name="常规 4 17 2" xfId="9325"/>
    <cellStyle name="常规 4 18" xfId="9206"/>
    <cellStyle name="常规 4 19" xfId="9346"/>
    <cellStyle name="常规 4 2" xfId="4991"/>
    <cellStyle name="常规 4 2 10" xfId="9347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93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26"/>
    <cellStyle name="常规 5 14" xfId="9209"/>
    <cellStyle name="常规 5 15" xfId="9348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2 9" xfId="9349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27"/>
    <cellStyle name="常规 6 14" xfId="9350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2 8" xfId="9351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8"/>
    <cellStyle name="常规 7 13" xfId="9352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9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30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223"/>
    <cellStyle name="常规_Sheet1_1" xfId="9219"/>
    <cellStyle name="常规_北桥中学防震加固工程报价20110106" xfId="9218"/>
    <cellStyle name="常规_合1（初中预算）" xfId="9222"/>
    <cellStyle name="常规_合1(高中预算)" xfId="9221"/>
    <cellStyle name="常规_闵行区教育局中、小学装备标准(2014年新版）" xfId="9220"/>
    <cellStyle name="常规_小学设备预算" xfId="9224"/>
    <cellStyle name="常规_幼儿园_4" xfId="9225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2 7" xfId="9354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3 8" xfId="9353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2 5" xfId="935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4 7" xfId="935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94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95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97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96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9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8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1/2021&#25945;&#32946;&#36153;&#38468;&#21152;/&#20108;&#27425;&#20998;&#37197;/&#35774;&#22791;/2021&#24180;&#38215;&#31649;&#23398;&#26657;&#35774;&#22791;&#39044;&#31639;&#27719;&#24635;&#19978;&#20132;&#31295;0402&#23450;/2021&#24180;&#38215;&#31649;&#23398;&#26657;&#35774;&#22791;&#39044;&#31639;&#27719;&#24635;&#19978;&#20132;&#31295;0402&#23450;/&#19971;&#23453;&#38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按镇学校汇总"/>
      <sheetName val="七宝镇"/>
      <sheetName val="七宝文莱碧林湾校区"/>
      <sheetName val="七宝明强幼儿园"/>
      <sheetName val="七宝春欣幼儿园分园"/>
    </sheetNames>
    <sheetDataSet>
      <sheetData sheetId="0"/>
      <sheetData sheetId="1"/>
      <sheetData sheetId="2">
        <row r="14">
          <cell r="J14">
            <v>500300</v>
          </cell>
        </row>
      </sheetData>
      <sheetData sheetId="3">
        <row r="154">
          <cell r="G154">
            <v>2934000</v>
          </cell>
        </row>
      </sheetData>
      <sheetData sheetId="4">
        <row r="158">
          <cell r="G158">
            <v>2853000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416" t="s">
        <v>177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416" t="s">
        <v>177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416" t="s">
        <v>543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416" t="s">
        <v>177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416" t="s">
        <v>177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416" t="s">
        <v>177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8" sqref="K8"/>
    </sheetView>
  </sheetViews>
  <sheetFormatPr defaultColWidth="9" defaultRowHeight="13.5"/>
  <cols>
    <col min="1" max="1" width="6.625" style="388" customWidth="1"/>
    <col min="2" max="2" width="23.625" style="389" customWidth="1"/>
    <col min="3" max="3" width="18.625" style="388" customWidth="1"/>
    <col min="4" max="4" width="23.625" style="388" customWidth="1"/>
    <col min="5" max="5" width="29" style="388" customWidth="1"/>
    <col min="6" max="6" width="20.5" style="388" bestFit="1" customWidth="1"/>
    <col min="7" max="7" width="18.625" style="388" hidden="1" customWidth="1"/>
    <col min="8" max="8" width="18.375" style="388" bestFit="1" customWidth="1"/>
    <col min="9" max="9" width="14.375" style="388" hidden="1" customWidth="1"/>
    <col min="10" max="10" width="14.25" style="388" hidden="1" customWidth="1"/>
    <col min="11" max="254" width="9" style="388"/>
    <col min="255" max="255" width="6.625" style="388" customWidth="1"/>
    <col min="256" max="257" width="21.625" style="388" customWidth="1"/>
    <col min="258" max="258" width="16.125" style="388" bestFit="1" customWidth="1"/>
    <col min="259" max="259" width="13.875" style="388" bestFit="1" customWidth="1"/>
    <col min="260" max="260" width="17.25" style="388" bestFit="1" customWidth="1"/>
    <col min="261" max="262" width="20.5" style="388" bestFit="1" customWidth="1"/>
    <col min="263" max="263" width="0" style="388" hidden="1" customWidth="1"/>
    <col min="264" max="264" width="18.375" style="388" bestFit="1" customWidth="1"/>
    <col min="265" max="266" width="0" style="388" hidden="1" customWidth="1"/>
    <col min="267" max="510" width="9" style="388"/>
    <col min="511" max="511" width="6.625" style="388" customWidth="1"/>
    <col min="512" max="513" width="21.625" style="388" customWidth="1"/>
    <col min="514" max="514" width="16.125" style="388" bestFit="1" customWidth="1"/>
    <col min="515" max="515" width="13.875" style="388" bestFit="1" customWidth="1"/>
    <col min="516" max="516" width="17.25" style="388" bestFit="1" customWidth="1"/>
    <col min="517" max="518" width="20.5" style="388" bestFit="1" customWidth="1"/>
    <col min="519" max="519" width="0" style="388" hidden="1" customWidth="1"/>
    <col min="520" max="520" width="18.375" style="388" bestFit="1" customWidth="1"/>
    <col min="521" max="522" width="0" style="388" hidden="1" customWidth="1"/>
    <col min="523" max="766" width="9" style="388"/>
    <col min="767" max="767" width="6.625" style="388" customWidth="1"/>
    <col min="768" max="769" width="21.625" style="388" customWidth="1"/>
    <col min="770" max="770" width="16.125" style="388" bestFit="1" customWidth="1"/>
    <col min="771" max="771" width="13.875" style="388" bestFit="1" customWidth="1"/>
    <col min="772" max="772" width="17.25" style="388" bestFit="1" customWidth="1"/>
    <col min="773" max="774" width="20.5" style="388" bestFit="1" customWidth="1"/>
    <col min="775" max="775" width="0" style="388" hidden="1" customWidth="1"/>
    <col min="776" max="776" width="18.375" style="388" bestFit="1" customWidth="1"/>
    <col min="777" max="778" width="0" style="388" hidden="1" customWidth="1"/>
    <col min="779" max="1022" width="9" style="388"/>
    <col min="1023" max="1023" width="6.625" style="388" customWidth="1"/>
    <col min="1024" max="1025" width="21.625" style="388" customWidth="1"/>
    <col min="1026" max="1026" width="16.125" style="388" bestFit="1" customWidth="1"/>
    <col min="1027" max="1027" width="13.875" style="388" bestFit="1" customWidth="1"/>
    <col min="1028" max="1028" width="17.25" style="388" bestFit="1" customWidth="1"/>
    <col min="1029" max="1030" width="20.5" style="388" bestFit="1" customWidth="1"/>
    <col min="1031" max="1031" width="0" style="388" hidden="1" customWidth="1"/>
    <col min="1032" max="1032" width="18.375" style="388" bestFit="1" customWidth="1"/>
    <col min="1033" max="1034" width="0" style="388" hidden="1" customWidth="1"/>
    <col min="1035" max="1278" width="9" style="388"/>
    <col min="1279" max="1279" width="6.625" style="388" customWidth="1"/>
    <col min="1280" max="1281" width="21.625" style="388" customWidth="1"/>
    <col min="1282" max="1282" width="16.125" style="388" bestFit="1" customWidth="1"/>
    <col min="1283" max="1283" width="13.875" style="388" bestFit="1" customWidth="1"/>
    <col min="1284" max="1284" width="17.25" style="388" bestFit="1" customWidth="1"/>
    <col min="1285" max="1286" width="20.5" style="388" bestFit="1" customWidth="1"/>
    <col min="1287" max="1287" width="0" style="388" hidden="1" customWidth="1"/>
    <col min="1288" max="1288" width="18.375" style="388" bestFit="1" customWidth="1"/>
    <col min="1289" max="1290" width="0" style="388" hidden="1" customWidth="1"/>
    <col min="1291" max="1534" width="9" style="388"/>
    <col min="1535" max="1535" width="6.625" style="388" customWidth="1"/>
    <col min="1536" max="1537" width="21.625" style="388" customWidth="1"/>
    <col min="1538" max="1538" width="16.125" style="388" bestFit="1" customWidth="1"/>
    <col min="1539" max="1539" width="13.875" style="388" bestFit="1" customWidth="1"/>
    <col min="1540" max="1540" width="17.25" style="388" bestFit="1" customWidth="1"/>
    <col min="1541" max="1542" width="20.5" style="388" bestFit="1" customWidth="1"/>
    <col min="1543" max="1543" width="0" style="388" hidden="1" customWidth="1"/>
    <col min="1544" max="1544" width="18.375" style="388" bestFit="1" customWidth="1"/>
    <col min="1545" max="1546" width="0" style="388" hidden="1" customWidth="1"/>
    <col min="1547" max="1790" width="9" style="388"/>
    <col min="1791" max="1791" width="6.625" style="388" customWidth="1"/>
    <col min="1792" max="1793" width="21.625" style="388" customWidth="1"/>
    <col min="1794" max="1794" width="16.125" style="388" bestFit="1" customWidth="1"/>
    <col min="1795" max="1795" width="13.875" style="388" bestFit="1" customWidth="1"/>
    <col min="1796" max="1796" width="17.25" style="388" bestFit="1" customWidth="1"/>
    <col min="1797" max="1798" width="20.5" style="388" bestFit="1" customWidth="1"/>
    <col min="1799" max="1799" width="0" style="388" hidden="1" customWidth="1"/>
    <col min="1800" max="1800" width="18.375" style="388" bestFit="1" customWidth="1"/>
    <col min="1801" max="1802" width="0" style="388" hidden="1" customWidth="1"/>
    <col min="1803" max="2046" width="9" style="388"/>
    <col min="2047" max="2047" width="6.625" style="388" customWidth="1"/>
    <col min="2048" max="2049" width="21.625" style="388" customWidth="1"/>
    <col min="2050" max="2050" width="16.125" style="388" bestFit="1" customWidth="1"/>
    <col min="2051" max="2051" width="13.875" style="388" bestFit="1" customWidth="1"/>
    <col min="2052" max="2052" width="17.25" style="388" bestFit="1" customWidth="1"/>
    <col min="2053" max="2054" width="20.5" style="388" bestFit="1" customWidth="1"/>
    <col min="2055" max="2055" width="0" style="388" hidden="1" customWidth="1"/>
    <col min="2056" max="2056" width="18.375" style="388" bestFit="1" customWidth="1"/>
    <col min="2057" max="2058" width="0" style="388" hidden="1" customWidth="1"/>
    <col min="2059" max="2302" width="9" style="388"/>
    <col min="2303" max="2303" width="6.625" style="388" customWidth="1"/>
    <col min="2304" max="2305" width="21.625" style="388" customWidth="1"/>
    <col min="2306" max="2306" width="16.125" style="388" bestFit="1" customWidth="1"/>
    <col min="2307" max="2307" width="13.875" style="388" bestFit="1" customWidth="1"/>
    <col min="2308" max="2308" width="17.25" style="388" bestFit="1" customWidth="1"/>
    <col min="2309" max="2310" width="20.5" style="388" bestFit="1" customWidth="1"/>
    <col min="2311" max="2311" width="0" style="388" hidden="1" customWidth="1"/>
    <col min="2312" max="2312" width="18.375" style="388" bestFit="1" customWidth="1"/>
    <col min="2313" max="2314" width="0" style="388" hidden="1" customWidth="1"/>
    <col min="2315" max="2558" width="9" style="388"/>
    <col min="2559" max="2559" width="6.625" style="388" customWidth="1"/>
    <col min="2560" max="2561" width="21.625" style="388" customWidth="1"/>
    <col min="2562" max="2562" width="16.125" style="388" bestFit="1" customWidth="1"/>
    <col min="2563" max="2563" width="13.875" style="388" bestFit="1" customWidth="1"/>
    <col min="2564" max="2564" width="17.25" style="388" bestFit="1" customWidth="1"/>
    <col min="2565" max="2566" width="20.5" style="388" bestFit="1" customWidth="1"/>
    <col min="2567" max="2567" width="0" style="388" hidden="1" customWidth="1"/>
    <col min="2568" max="2568" width="18.375" style="388" bestFit="1" customWidth="1"/>
    <col min="2569" max="2570" width="0" style="388" hidden="1" customWidth="1"/>
    <col min="2571" max="2814" width="9" style="388"/>
    <col min="2815" max="2815" width="6.625" style="388" customWidth="1"/>
    <col min="2816" max="2817" width="21.625" style="388" customWidth="1"/>
    <col min="2818" max="2818" width="16.125" style="388" bestFit="1" customWidth="1"/>
    <col min="2819" max="2819" width="13.875" style="388" bestFit="1" customWidth="1"/>
    <col min="2820" max="2820" width="17.25" style="388" bestFit="1" customWidth="1"/>
    <col min="2821" max="2822" width="20.5" style="388" bestFit="1" customWidth="1"/>
    <col min="2823" max="2823" width="0" style="388" hidden="1" customWidth="1"/>
    <col min="2824" max="2824" width="18.375" style="388" bestFit="1" customWidth="1"/>
    <col min="2825" max="2826" width="0" style="388" hidden="1" customWidth="1"/>
    <col min="2827" max="3070" width="9" style="388"/>
    <col min="3071" max="3071" width="6.625" style="388" customWidth="1"/>
    <col min="3072" max="3073" width="21.625" style="388" customWidth="1"/>
    <col min="3074" max="3074" width="16.125" style="388" bestFit="1" customWidth="1"/>
    <col min="3075" max="3075" width="13.875" style="388" bestFit="1" customWidth="1"/>
    <col min="3076" max="3076" width="17.25" style="388" bestFit="1" customWidth="1"/>
    <col min="3077" max="3078" width="20.5" style="388" bestFit="1" customWidth="1"/>
    <col min="3079" max="3079" width="0" style="388" hidden="1" customWidth="1"/>
    <col min="3080" max="3080" width="18.375" style="388" bestFit="1" customWidth="1"/>
    <col min="3081" max="3082" width="0" style="388" hidden="1" customWidth="1"/>
    <col min="3083" max="3326" width="9" style="388"/>
    <col min="3327" max="3327" width="6.625" style="388" customWidth="1"/>
    <col min="3328" max="3329" width="21.625" style="388" customWidth="1"/>
    <col min="3330" max="3330" width="16.125" style="388" bestFit="1" customWidth="1"/>
    <col min="3331" max="3331" width="13.875" style="388" bestFit="1" customWidth="1"/>
    <col min="3332" max="3332" width="17.25" style="388" bestFit="1" customWidth="1"/>
    <col min="3333" max="3334" width="20.5" style="388" bestFit="1" customWidth="1"/>
    <col min="3335" max="3335" width="0" style="388" hidden="1" customWidth="1"/>
    <col min="3336" max="3336" width="18.375" style="388" bestFit="1" customWidth="1"/>
    <col min="3337" max="3338" width="0" style="388" hidden="1" customWidth="1"/>
    <col min="3339" max="3582" width="9" style="388"/>
    <col min="3583" max="3583" width="6.625" style="388" customWidth="1"/>
    <col min="3584" max="3585" width="21.625" style="388" customWidth="1"/>
    <col min="3586" max="3586" width="16.125" style="388" bestFit="1" customWidth="1"/>
    <col min="3587" max="3587" width="13.875" style="388" bestFit="1" customWidth="1"/>
    <col min="3588" max="3588" width="17.25" style="388" bestFit="1" customWidth="1"/>
    <col min="3589" max="3590" width="20.5" style="388" bestFit="1" customWidth="1"/>
    <col min="3591" max="3591" width="0" style="388" hidden="1" customWidth="1"/>
    <col min="3592" max="3592" width="18.375" style="388" bestFit="1" customWidth="1"/>
    <col min="3593" max="3594" width="0" style="388" hidden="1" customWidth="1"/>
    <col min="3595" max="3838" width="9" style="388"/>
    <col min="3839" max="3839" width="6.625" style="388" customWidth="1"/>
    <col min="3840" max="3841" width="21.625" style="388" customWidth="1"/>
    <col min="3842" max="3842" width="16.125" style="388" bestFit="1" customWidth="1"/>
    <col min="3843" max="3843" width="13.875" style="388" bestFit="1" customWidth="1"/>
    <col min="3844" max="3844" width="17.25" style="388" bestFit="1" customWidth="1"/>
    <col min="3845" max="3846" width="20.5" style="388" bestFit="1" customWidth="1"/>
    <col min="3847" max="3847" width="0" style="388" hidden="1" customWidth="1"/>
    <col min="3848" max="3848" width="18.375" style="388" bestFit="1" customWidth="1"/>
    <col min="3849" max="3850" width="0" style="388" hidden="1" customWidth="1"/>
    <col min="3851" max="4094" width="9" style="388"/>
    <col min="4095" max="4095" width="6.625" style="388" customWidth="1"/>
    <col min="4096" max="4097" width="21.625" style="388" customWidth="1"/>
    <col min="4098" max="4098" width="16.125" style="388" bestFit="1" customWidth="1"/>
    <col min="4099" max="4099" width="13.875" style="388" bestFit="1" customWidth="1"/>
    <col min="4100" max="4100" width="17.25" style="388" bestFit="1" customWidth="1"/>
    <col min="4101" max="4102" width="20.5" style="388" bestFit="1" customWidth="1"/>
    <col min="4103" max="4103" width="0" style="388" hidden="1" customWidth="1"/>
    <col min="4104" max="4104" width="18.375" style="388" bestFit="1" customWidth="1"/>
    <col min="4105" max="4106" width="0" style="388" hidden="1" customWidth="1"/>
    <col min="4107" max="4350" width="9" style="388"/>
    <col min="4351" max="4351" width="6.625" style="388" customWidth="1"/>
    <col min="4352" max="4353" width="21.625" style="388" customWidth="1"/>
    <col min="4354" max="4354" width="16.125" style="388" bestFit="1" customWidth="1"/>
    <col min="4355" max="4355" width="13.875" style="388" bestFit="1" customWidth="1"/>
    <col min="4356" max="4356" width="17.25" style="388" bestFit="1" customWidth="1"/>
    <col min="4357" max="4358" width="20.5" style="388" bestFit="1" customWidth="1"/>
    <col min="4359" max="4359" width="0" style="388" hidden="1" customWidth="1"/>
    <col min="4360" max="4360" width="18.375" style="388" bestFit="1" customWidth="1"/>
    <col min="4361" max="4362" width="0" style="388" hidden="1" customWidth="1"/>
    <col min="4363" max="4606" width="9" style="388"/>
    <col min="4607" max="4607" width="6.625" style="388" customWidth="1"/>
    <col min="4608" max="4609" width="21.625" style="388" customWidth="1"/>
    <col min="4610" max="4610" width="16.125" style="388" bestFit="1" customWidth="1"/>
    <col min="4611" max="4611" width="13.875" style="388" bestFit="1" customWidth="1"/>
    <col min="4612" max="4612" width="17.25" style="388" bestFit="1" customWidth="1"/>
    <col min="4613" max="4614" width="20.5" style="388" bestFit="1" customWidth="1"/>
    <col min="4615" max="4615" width="0" style="388" hidden="1" customWidth="1"/>
    <col min="4616" max="4616" width="18.375" style="388" bestFit="1" customWidth="1"/>
    <col min="4617" max="4618" width="0" style="388" hidden="1" customWidth="1"/>
    <col min="4619" max="4862" width="9" style="388"/>
    <col min="4863" max="4863" width="6.625" style="388" customWidth="1"/>
    <col min="4864" max="4865" width="21.625" style="388" customWidth="1"/>
    <col min="4866" max="4866" width="16.125" style="388" bestFit="1" customWidth="1"/>
    <col min="4867" max="4867" width="13.875" style="388" bestFit="1" customWidth="1"/>
    <col min="4868" max="4868" width="17.25" style="388" bestFit="1" customWidth="1"/>
    <col min="4869" max="4870" width="20.5" style="388" bestFit="1" customWidth="1"/>
    <col min="4871" max="4871" width="0" style="388" hidden="1" customWidth="1"/>
    <col min="4872" max="4872" width="18.375" style="388" bestFit="1" customWidth="1"/>
    <col min="4873" max="4874" width="0" style="388" hidden="1" customWidth="1"/>
    <col min="4875" max="5118" width="9" style="388"/>
    <col min="5119" max="5119" width="6.625" style="388" customWidth="1"/>
    <col min="5120" max="5121" width="21.625" style="388" customWidth="1"/>
    <col min="5122" max="5122" width="16.125" style="388" bestFit="1" customWidth="1"/>
    <col min="5123" max="5123" width="13.875" style="388" bestFit="1" customWidth="1"/>
    <col min="5124" max="5124" width="17.25" style="388" bestFit="1" customWidth="1"/>
    <col min="5125" max="5126" width="20.5" style="388" bestFit="1" customWidth="1"/>
    <col min="5127" max="5127" width="0" style="388" hidden="1" customWidth="1"/>
    <col min="5128" max="5128" width="18.375" style="388" bestFit="1" customWidth="1"/>
    <col min="5129" max="5130" width="0" style="388" hidden="1" customWidth="1"/>
    <col min="5131" max="5374" width="9" style="388"/>
    <col min="5375" max="5375" width="6.625" style="388" customWidth="1"/>
    <col min="5376" max="5377" width="21.625" style="388" customWidth="1"/>
    <col min="5378" max="5378" width="16.125" style="388" bestFit="1" customWidth="1"/>
    <col min="5379" max="5379" width="13.875" style="388" bestFit="1" customWidth="1"/>
    <col min="5380" max="5380" width="17.25" style="388" bestFit="1" customWidth="1"/>
    <col min="5381" max="5382" width="20.5" style="388" bestFit="1" customWidth="1"/>
    <col min="5383" max="5383" width="0" style="388" hidden="1" customWidth="1"/>
    <col min="5384" max="5384" width="18.375" style="388" bestFit="1" customWidth="1"/>
    <col min="5385" max="5386" width="0" style="388" hidden="1" customWidth="1"/>
    <col min="5387" max="5630" width="9" style="388"/>
    <col min="5631" max="5631" width="6.625" style="388" customWidth="1"/>
    <col min="5632" max="5633" width="21.625" style="388" customWidth="1"/>
    <col min="5634" max="5634" width="16.125" style="388" bestFit="1" customWidth="1"/>
    <col min="5635" max="5635" width="13.875" style="388" bestFit="1" customWidth="1"/>
    <col min="5636" max="5636" width="17.25" style="388" bestFit="1" customWidth="1"/>
    <col min="5637" max="5638" width="20.5" style="388" bestFit="1" customWidth="1"/>
    <col min="5639" max="5639" width="0" style="388" hidden="1" customWidth="1"/>
    <col min="5640" max="5640" width="18.375" style="388" bestFit="1" customWidth="1"/>
    <col min="5641" max="5642" width="0" style="388" hidden="1" customWidth="1"/>
    <col min="5643" max="5886" width="9" style="388"/>
    <col min="5887" max="5887" width="6.625" style="388" customWidth="1"/>
    <col min="5888" max="5889" width="21.625" style="388" customWidth="1"/>
    <col min="5890" max="5890" width="16.125" style="388" bestFit="1" customWidth="1"/>
    <col min="5891" max="5891" width="13.875" style="388" bestFit="1" customWidth="1"/>
    <col min="5892" max="5892" width="17.25" style="388" bestFit="1" customWidth="1"/>
    <col min="5893" max="5894" width="20.5" style="388" bestFit="1" customWidth="1"/>
    <col min="5895" max="5895" width="0" style="388" hidden="1" customWidth="1"/>
    <col min="5896" max="5896" width="18.375" style="388" bestFit="1" customWidth="1"/>
    <col min="5897" max="5898" width="0" style="388" hidden="1" customWidth="1"/>
    <col min="5899" max="6142" width="9" style="388"/>
    <col min="6143" max="6143" width="6.625" style="388" customWidth="1"/>
    <col min="6144" max="6145" width="21.625" style="388" customWidth="1"/>
    <col min="6146" max="6146" width="16.125" style="388" bestFit="1" customWidth="1"/>
    <col min="6147" max="6147" width="13.875" style="388" bestFit="1" customWidth="1"/>
    <col min="6148" max="6148" width="17.25" style="388" bestFit="1" customWidth="1"/>
    <col min="6149" max="6150" width="20.5" style="388" bestFit="1" customWidth="1"/>
    <col min="6151" max="6151" width="0" style="388" hidden="1" customWidth="1"/>
    <col min="6152" max="6152" width="18.375" style="388" bestFit="1" customWidth="1"/>
    <col min="6153" max="6154" width="0" style="388" hidden="1" customWidth="1"/>
    <col min="6155" max="6398" width="9" style="388"/>
    <col min="6399" max="6399" width="6.625" style="388" customWidth="1"/>
    <col min="6400" max="6401" width="21.625" style="388" customWidth="1"/>
    <col min="6402" max="6402" width="16.125" style="388" bestFit="1" customWidth="1"/>
    <col min="6403" max="6403" width="13.875" style="388" bestFit="1" customWidth="1"/>
    <col min="6404" max="6404" width="17.25" style="388" bestFit="1" customWidth="1"/>
    <col min="6405" max="6406" width="20.5" style="388" bestFit="1" customWidth="1"/>
    <col min="6407" max="6407" width="0" style="388" hidden="1" customWidth="1"/>
    <col min="6408" max="6408" width="18.375" style="388" bestFit="1" customWidth="1"/>
    <col min="6409" max="6410" width="0" style="388" hidden="1" customWidth="1"/>
    <col min="6411" max="6654" width="9" style="388"/>
    <col min="6655" max="6655" width="6.625" style="388" customWidth="1"/>
    <col min="6656" max="6657" width="21.625" style="388" customWidth="1"/>
    <col min="6658" max="6658" width="16.125" style="388" bestFit="1" customWidth="1"/>
    <col min="6659" max="6659" width="13.875" style="388" bestFit="1" customWidth="1"/>
    <col min="6660" max="6660" width="17.25" style="388" bestFit="1" customWidth="1"/>
    <col min="6661" max="6662" width="20.5" style="388" bestFit="1" customWidth="1"/>
    <col min="6663" max="6663" width="0" style="388" hidden="1" customWidth="1"/>
    <col min="6664" max="6664" width="18.375" style="388" bestFit="1" customWidth="1"/>
    <col min="6665" max="6666" width="0" style="388" hidden="1" customWidth="1"/>
    <col min="6667" max="6910" width="9" style="388"/>
    <col min="6911" max="6911" width="6.625" style="388" customWidth="1"/>
    <col min="6912" max="6913" width="21.625" style="388" customWidth="1"/>
    <col min="6914" max="6914" width="16.125" style="388" bestFit="1" customWidth="1"/>
    <col min="6915" max="6915" width="13.875" style="388" bestFit="1" customWidth="1"/>
    <col min="6916" max="6916" width="17.25" style="388" bestFit="1" customWidth="1"/>
    <col min="6917" max="6918" width="20.5" style="388" bestFit="1" customWidth="1"/>
    <col min="6919" max="6919" width="0" style="388" hidden="1" customWidth="1"/>
    <col min="6920" max="6920" width="18.375" style="388" bestFit="1" customWidth="1"/>
    <col min="6921" max="6922" width="0" style="388" hidden="1" customWidth="1"/>
    <col min="6923" max="7166" width="9" style="388"/>
    <col min="7167" max="7167" width="6.625" style="388" customWidth="1"/>
    <col min="7168" max="7169" width="21.625" style="388" customWidth="1"/>
    <col min="7170" max="7170" width="16.125" style="388" bestFit="1" customWidth="1"/>
    <col min="7171" max="7171" width="13.875" style="388" bestFit="1" customWidth="1"/>
    <col min="7172" max="7172" width="17.25" style="388" bestFit="1" customWidth="1"/>
    <col min="7173" max="7174" width="20.5" style="388" bestFit="1" customWidth="1"/>
    <col min="7175" max="7175" width="0" style="388" hidden="1" customWidth="1"/>
    <col min="7176" max="7176" width="18.375" style="388" bestFit="1" customWidth="1"/>
    <col min="7177" max="7178" width="0" style="388" hidden="1" customWidth="1"/>
    <col min="7179" max="7422" width="9" style="388"/>
    <col min="7423" max="7423" width="6.625" style="388" customWidth="1"/>
    <col min="7424" max="7425" width="21.625" style="388" customWidth="1"/>
    <col min="7426" max="7426" width="16.125" style="388" bestFit="1" customWidth="1"/>
    <col min="7427" max="7427" width="13.875" style="388" bestFit="1" customWidth="1"/>
    <col min="7428" max="7428" width="17.25" style="388" bestFit="1" customWidth="1"/>
    <col min="7429" max="7430" width="20.5" style="388" bestFit="1" customWidth="1"/>
    <col min="7431" max="7431" width="0" style="388" hidden="1" customWidth="1"/>
    <col min="7432" max="7432" width="18.375" style="388" bestFit="1" customWidth="1"/>
    <col min="7433" max="7434" width="0" style="388" hidden="1" customWidth="1"/>
    <col min="7435" max="7678" width="9" style="388"/>
    <col min="7679" max="7679" width="6.625" style="388" customWidth="1"/>
    <col min="7680" max="7681" width="21.625" style="388" customWidth="1"/>
    <col min="7682" max="7682" width="16.125" style="388" bestFit="1" customWidth="1"/>
    <col min="7683" max="7683" width="13.875" style="388" bestFit="1" customWidth="1"/>
    <col min="7684" max="7684" width="17.25" style="388" bestFit="1" customWidth="1"/>
    <col min="7685" max="7686" width="20.5" style="388" bestFit="1" customWidth="1"/>
    <col min="7687" max="7687" width="0" style="388" hidden="1" customWidth="1"/>
    <col min="7688" max="7688" width="18.375" style="388" bestFit="1" customWidth="1"/>
    <col min="7689" max="7690" width="0" style="388" hidden="1" customWidth="1"/>
    <col min="7691" max="7934" width="9" style="388"/>
    <col min="7935" max="7935" width="6.625" style="388" customWidth="1"/>
    <col min="7936" max="7937" width="21.625" style="388" customWidth="1"/>
    <col min="7938" max="7938" width="16.125" style="388" bestFit="1" customWidth="1"/>
    <col min="7939" max="7939" width="13.875" style="388" bestFit="1" customWidth="1"/>
    <col min="7940" max="7940" width="17.25" style="388" bestFit="1" customWidth="1"/>
    <col min="7941" max="7942" width="20.5" style="388" bestFit="1" customWidth="1"/>
    <col min="7943" max="7943" width="0" style="388" hidden="1" customWidth="1"/>
    <col min="7944" max="7944" width="18.375" style="388" bestFit="1" customWidth="1"/>
    <col min="7945" max="7946" width="0" style="388" hidden="1" customWidth="1"/>
    <col min="7947" max="8190" width="9" style="388"/>
    <col min="8191" max="8191" width="6.625" style="388" customWidth="1"/>
    <col min="8192" max="8193" width="21.625" style="388" customWidth="1"/>
    <col min="8194" max="8194" width="16.125" style="388" bestFit="1" customWidth="1"/>
    <col min="8195" max="8195" width="13.875" style="388" bestFit="1" customWidth="1"/>
    <col min="8196" max="8196" width="17.25" style="388" bestFit="1" customWidth="1"/>
    <col min="8197" max="8198" width="20.5" style="388" bestFit="1" customWidth="1"/>
    <col min="8199" max="8199" width="0" style="388" hidden="1" customWidth="1"/>
    <col min="8200" max="8200" width="18.375" style="388" bestFit="1" customWidth="1"/>
    <col min="8201" max="8202" width="0" style="388" hidden="1" customWidth="1"/>
    <col min="8203" max="8446" width="9" style="388"/>
    <col min="8447" max="8447" width="6.625" style="388" customWidth="1"/>
    <col min="8448" max="8449" width="21.625" style="388" customWidth="1"/>
    <col min="8450" max="8450" width="16.125" style="388" bestFit="1" customWidth="1"/>
    <col min="8451" max="8451" width="13.875" style="388" bestFit="1" customWidth="1"/>
    <col min="8452" max="8452" width="17.25" style="388" bestFit="1" customWidth="1"/>
    <col min="8453" max="8454" width="20.5" style="388" bestFit="1" customWidth="1"/>
    <col min="8455" max="8455" width="0" style="388" hidden="1" customWidth="1"/>
    <col min="8456" max="8456" width="18.375" style="388" bestFit="1" customWidth="1"/>
    <col min="8457" max="8458" width="0" style="388" hidden="1" customWidth="1"/>
    <col min="8459" max="8702" width="9" style="388"/>
    <col min="8703" max="8703" width="6.625" style="388" customWidth="1"/>
    <col min="8704" max="8705" width="21.625" style="388" customWidth="1"/>
    <col min="8706" max="8706" width="16.125" style="388" bestFit="1" customWidth="1"/>
    <col min="8707" max="8707" width="13.875" style="388" bestFit="1" customWidth="1"/>
    <col min="8708" max="8708" width="17.25" style="388" bestFit="1" customWidth="1"/>
    <col min="8709" max="8710" width="20.5" style="388" bestFit="1" customWidth="1"/>
    <col min="8711" max="8711" width="0" style="388" hidden="1" customWidth="1"/>
    <col min="8712" max="8712" width="18.375" style="388" bestFit="1" customWidth="1"/>
    <col min="8713" max="8714" width="0" style="388" hidden="1" customWidth="1"/>
    <col min="8715" max="8958" width="9" style="388"/>
    <col min="8959" max="8959" width="6.625" style="388" customWidth="1"/>
    <col min="8960" max="8961" width="21.625" style="388" customWidth="1"/>
    <col min="8962" max="8962" width="16.125" style="388" bestFit="1" customWidth="1"/>
    <col min="8963" max="8963" width="13.875" style="388" bestFit="1" customWidth="1"/>
    <col min="8964" max="8964" width="17.25" style="388" bestFit="1" customWidth="1"/>
    <col min="8965" max="8966" width="20.5" style="388" bestFit="1" customWidth="1"/>
    <col min="8967" max="8967" width="0" style="388" hidden="1" customWidth="1"/>
    <col min="8968" max="8968" width="18.375" style="388" bestFit="1" customWidth="1"/>
    <col min="8969" max="8970" width="0" style="388" hidden="1" customWidth="1"/>
    <col min="8971" max="9214" width="9" style="388"/>
    <col min="9215" max="9215" width="6.625" style="388" customWidth="1"/>
    <col min="9216" max="9217" width="21.625" style="388" customWidth="1"/>
    <col min="9218" max="9218" width="16.125" style="388" bestFit="1" customWidth="1"/>
    <col min="9219" max="9219" width="13.875" style="388" bestFit="1" customWidth="1"/>
    <col min="9220" max="9220" width="17.25" style="388" bestFit="1" customWidth="1"/>
    <col min="9221" max="9222" width="20.5" style="388" bestFit="1" customWidth="1"/>
    <col min="9223" max="9223" width="0" style="388" hidden="1" customWidth="1"/>
    <col min="9224" max="9224" width="18.375" style="388" bestFit="1" customWidth="1"/>
    <col min="9225" max="9226" width="0" style="388" hidden="1" customWidth="1"/>
    <col min="9227" max="9470" width="9" style="388"/>
    <col min="9471" max="9471" width="6.625" style="388" customWidth="1"/>
    <col min="9472" max="9473" width="21.625" style="388" customWidth="1"/>
    <col min="9474" max="9474" width="16.125" style="388" bestFit="1" customWidth="1"/>
    <col min="9475" max="9475" width="13.875" style="388" bestFit="1" customWidth="1"/>
    <col min="9476" max="9476" width="17.25" style="388" bestFit="1" customWidth="1"/>
    <col min="9477" max="9478" width="20.5" style="388" bestFit="1" customWidth="1"/>
    <col min="9479" max="9479" width="0" style="388" hidden="1" customWidth="1"/>
    <col min="9480" max="9480" width="18.375" style="388" bestFit="1" customWidth="1"/>
    <col min="9481" max="9482" width="0" style="388" hidden="1" customWidth="1"/>
    <col min="9483" max="9726" width="9" style="388"/>
    <col min="9727" max="9727" width="6.625" style="388" customWidth="1"/>
    <col min="9728" max="9729" width="21.625" style="388" customWidth="1"/>
    <col min="9730" max="9730" width="16.125" style="388" bestFit="1" customWidth="1"/>
    <col min="9731" max="9731" width="13.875" style="388" bestFit="1" customWidth="1"/>
    <col min="9732" max="9732" width="17.25" style="388" bestFit="1" customWidth="1"/>
    <col min="9733" max="9734" width="20.5" style="388" bestFit="1" customWidth="1"/>
    <col min="9735" max="9735" width="0" style="388" hidden="1" customWidth="1"/>
    <col min="9736" max="9736" width="18.375" style="388" bestFit="1" customWidth="1"/>
    <col min="9737" max="9738" width="0" style="388" hidden="1" customWidth="1"/>
    <col min="9739" max="9982" width="9" style="388"/>
    <col min="9983" max="9983" width="6.625" style="388" customWidth="1"/>
    <col min="9984" max="9985" width="21.625" style="388" customWidth="1"/>
    <col min="9986" max="9986" width="16.125" style="388" bestFit="1" customWidth="1"/>
    <col min="9987" max="9987" width="13.875" style="388" bestFit="1" customWidth="1"/>
    <col min="9988" max="9988" width="17.25" style="388" bestFit="1" customWidth="1"/>
    <col min="9989" max="9990" width="20.5" style="388" bestFit="1" customWidth="1"/>
    <col min="9991" max="9991" width="0" style="388" hidden="1" customWidth="1"/>
    <col min="9992" max="9992" width="18.375" style="388" bestFit="1" customWidth="1"/>
    <col min="9993" max="9994" width="0" style="388" hidden="1" customWidth="1"/>
    <col min="9995" max="10238" width="9" style="388"/>
    <col min="10239" max="10239" width="6.625" style="388" customWidth="1"/>
    <col min="10240" max="10241" width="21.625" style="388" customWidth="1"/>
    <col min="10242" max="10242" width="16.125" style="388" bestFit="1" customWidth="1"/>
    <col min="10243" max="10243" width="13.875" style="388" bestFit="1" customWidth="1"/>
    <col min="10244" max="10244" width="17.25" style="388" bestFit="1" customWidth="1"/>
    <col min="10245" max="10246" width="20.5" style="388" bestFit="1" customWidth="1"/>
    <col min="10247" max="10247" width="0" style="388" hidden="1" customWidth="1"/>
    <col min="10248" max="10248" width="18.375" style="388" bestFit="1" customWidth="1"/>
    <col min="10249" max="10250" width="0" style="388" hidden="1" customWidth="1"/>
    <col min="10251" max="10494" width="9" style="388"/>
    <col min="10495" max="10495" width="6.625" style="388" customWidth="1"/>
    <col min="10496" max="10497" width="21.625" style="388" customWidth="1"/>
    <col min="10498" max="10498" width="16.125" style="388" bestFit="1" customWidth="1"/>
    <col min="10499" max="10499" width="13.875" style="388" bestFit="1" customWidth="1"/>
    <col min="10500" max="10500" width="17.25" style="388" bestFit="1" customWidth="1"/>
    <col min="10501" max="10502" width="20.5" style="388" bestFit="1" customWidth="1"/>
    <col min="10503" max="10503" width="0" style="388" hidden="1" customWidth="1"/>
    <col min="10504" max="10504" width="18.375" style="388" bestFit="1" customWidth="1"/>
    <col min="10505" max="10506" width="0" style="388" hidden="1" customWidth="1"/>
    <col min="10507" max="10750" width="9" style="388"/>
    <col min="10751" max="10751" width="6.625" style="388" customWidth="1"/>
    <col min="10752" max="10753" width="21.625" style="388" customWidth="1"/>
    <col min="10754" max="10754" width="16.125" style="388" bestFit="1" customWidth="1"/>
    <col min="10755" max="10755" width="13.875" style="388" bestFit="1" customWidth="1"/>
    <col min="10756" max="10756" width="17.25" style="388" bestFit="1" customWidth="1"/>
    <col min="10757" max="10758" width="20.5" style="388" bestFit="1" customWidth="1"/>
    <col min="10759" max="10759" width="0" style="388" hidden="1" customWidth="1"/>
    <col min="10760" max="10760" width="18.375" style="388" bestFit="1" customWidth="1"/>
    <col min="10761" max="10762" width="0" style="388" hidden="1" customWidth="1"/>
    <col min="10763" max="11006" width="9" style="388"/>
    <col min="11007" max="11007" width="6.625" style="388" customWidth="1"/>
    <col min="11008" max="11009" width="21.625" style="388" customWidth="1"/>
    <col min="11010" max="11010" width="16.125" style="388" bestFit="1" customWidth="1"/>
    <col min="11011" max="11011" width="13.875" style="388" bestFit="1" customWidth="1"/>
    <col min="11012" max="11012" width="17.25" style="388" bestFit="1" customWidth="1"/>
    <col min="11013" max="11014" width="20.5" style="388" bestFit="1" customWidth="1"/>
    <col min="11015" max="11015" width="0" style="388" hidden="1" customWidth="1"/>
    <col min="11016" max="11016" width="18.375" style="388" bestFit="1" customWidth="1"/>
    <col min="11017" max="11018" width="0" style="388" hidden="1" customWidth="1"/>
    <col min="11019" max="11262" width="9" style="388"/>
    <col min="11263" max="11263" width="6.625" style="388" customWidth="1"/>
    <col min="11264" max="11265" width="21.625" style="388" customWidth="1"/>
    <col min="11266" max="11266" width="16.125" style="388" bestFit="1" customWidth="1"/>
    <col min="11267" max="11267" width="13.875" style="388" bestFit="1" customWidth="1"/>
    <col min="11268" max="11268" width="17.25" style="388" bestFit="1" customWidth="1"/>
    <col min="11269" max="11270" width="20.5" style="388" bestFit="1" customWidth="1"/>
    <col min="11271" max="11271" width="0" style="388" hidden="1" customWidth="1"/>
    <col min="11272" max="11272" width="18.375" style="388" bestFit="1" customWidth="1"/>
    <col min="11273" max="11274" width="0" style="388" hidden="1" customWidth="1"/>
    <col min="11275" max="11518" width="9" style="388"/>
    <col min="11519" max="11519" width="6.625" style="388" customWidth="1"/>
    <col min="11520" max="11521" width="21.625" style="388" customWidth="1"/>
    <col min="11522" max="11522" width="16.125" style="388" bestFit="1" customWidth="1"/>
    <col min="11523" max="11523" width="13.875" style="388" bestFit="1" customWidth="1"/>
    <col min="11524" max="11524" width="17.25" style="388" bestFit="1" customWidth="1"/>
    <col min="11525" max="11526" width="20.5" style="388" bestFit="1" customWidth="1"/>
    <col min="11527" max="11527" width="0" style="388" hidden="1" customWidth="1"/>
    <col min="11528" max="11528" width="18.375" style="388" bestFit="1" customWidth="1"/>
    <col min="11529" max="11530" width="0" style="388" hidden="1" customWidth="1"/>
    <col min="11531" max="11774" width="9" style="388"/>
    <col min="11775" max="11775" width="6.625" style="388" customWidth="1"/>
    <col min="11776" max="11777" width="21.625" style="388" customWidth="1"/>
    <col min="11778" max="11778" width="16.125" style="388" bestFit="1" customWidth="1"/>
    <col min="11779" max="11779" width="13.875" style="388" bestFit="1" customWidth="1"/>
    <col min="11780" max="11780" width="17.25" style="388" bestFit="1" customWidth="1"/>
    <col min="11781" max="11782" width="20.5" style="388" bestFit="1" customWidth="1"/>
    <col min="11783" max="11783" width="0" style="388" hidden="1" customWidth="1"/>
    <col min="11784" max="11784" width="18.375" style="388" bestFit="1" customWidth="1"/>
    <col min="11785" max="11786" width="0" style="388" hidden="1" customWidth="1"/>
    <col min="11787" max="12030" width="9" style="388"/>
    <col min="12031" max="12031" width="6.625" style="388" customWidth="1"/>
    <col min="12032" max="12033" width="21.625" style="388" customWidth="1"/>
    <col min="12034" max="12034" width="16.125" style="388" bestFit="1" customWidth="1"/>
    <col min="12035" max="12035" width="13.875" style="388" bestFit="1" customWidth="1"/>
    <col min="12036" max="12036" width="17.25" style="388" bestFit="1" customWidth="1"/>
    <col min="12037" max="12038" width="20.5" style="388" bestFit="1" customWidth="1"/>
    <col min="12039" max="12039" width="0" style="388" hidden="1" customWidth="1"/>
    <col min="12040" max="12040" width="18.375" style="388" bestFit="1" customWidth="1"/>
    <col min="12041" max="12042" width="0" style="388" hidden="1" customWidth="1"/>
    <col min="12043" max="12286" width="9" style="388"/>
    <col min="12287" max="12287" width="6.625" style="388" customWidth="1"/>
    <col min="12288" max="12289" width="21.625" style="388" customWidth="1"/>
    <col min="12290" max="12290" width="16.125" style="388" bestFit="1" customWidth="1"/>
    <col min="12291" max="12291" width="13.875" style="388" bestFit="1" customWidth="1"/>
    <col min="12292" max="12292" width="17.25" style="388" bestFit="1" customWidth="1"/>
    <col min="12293" max="12294" width="20.5" style="388" bestFit="1" customWidth="1"/>
    <col min="12295" max="12295" width="0" style="388" hidden="1" customWidth="1"/>
    <col min="12296" max="12296" width="18.375" style="388" bestFit="1" customWidth="1"/>
    <col min="12297" max="12298" width="0" style="388" hidden="1" customWidth="1"/>
    <col min="12299" max="12542" width="9" style="388"/>
    <col min="12543" max="12543" width="6.625" style="388" customWidth="1"/>
    <col min="12544" max="12545" width="21.625" style="388" customWidth="1"/>
    <col min="12546" max="12546" width="16.125" style="388" bestFit="1" customWidth="1"/>
    <col min="12547" max="12547" width="13.875" style="388" bestFit="1" customWidth="1"/>
    <col min="12548" max="12548" width="17.25" style="388" bestFit="1" customWidth="1"/>
    <col min="12549" max="12550" width="20.5" style="388" bestFit="1" customWidth="1"/>
    <col min="12551" max="12551" width="0" style="388" hidden="1" customWidth="1"/>
    <col min="12552" max="12552" width="18.375" style="388" bestFit="1" customWidth="1"/>
    <col min="12553" max="12554" width="0" style="388" hidden="1" customWidth="1"/>
    <col min="12555" max="12798" width="9" style="388"/>
    <col min="12799" max="12799" width="6.625" style="388" customWidth="1"/>
    <col min="12800" max="12801" width="21.625" style="388" customWidth="1"/>
    <col min="12802" max="12802" width="16.125" style="388" bestFit="1" customWidth="1"/>
    <col min="12803" max="12803" width="13.875" style="388" bestFit="1" customWidth="1"/>
    <col min="12804" max="12804" width="17.25" style="388" bestFit="1" customWidth="1"/>
    <col min="12805" max="12806" width="20.5" style="388" bestFit="1" customWidth="1"/>
    <col min="12807" max="12807" width="0" style="388" hidden="1" customWidth="1"/>
    <col min="12808" max="12808" width="18.375" style="388" bestFit="1" customWidth="1"/>
    <col min="12809" max="12810" width="0" style="388" hidden="1" customWidth="1"/>
    <col min="12811" max="13054" width="9" style="388"/>
    <col min="13055" max="13055" width="6.625" style="388" customWidth="1"/>
    <col min="13056" max="13057" width="21.625" style="388" customWidth="1"/>
    <col min="13058" max="13058" width="16.125" style="388" bestFit="1" customWidth="1"/>
    <col min="13059" max="13059" width="13.875" style="388" bestFit="1" customWidth="1"/>
    <col min="13060" max="13060" width="17.25" style="388" bestFit="1" customWidth="1"/>
    <col min="13061" max="13062" width="20.5" style="388" bestFit="1" customWidth="1"/>
    <col min="13063" max="13063" width="0" style="388" hidden="1" customWidth="1"/>
    <col min="13064" max="13064" width="18.375" style="388" bestFit="1" customWidth="1"/>
    <col min="13065" max="13066" width="0" style="388" hidden="1" customWidth="1"/>
    <col min="13067" max="13310" width="9" style="388"/>
    <col min="13311" max="13311" width="6.625" style="388" customWidth="1"/>
    <col min="13312" max="13313" width="21.625" style="388" customWidth="1"/>
    <col min="13314" max="13314" width="16.125" style="388" bestFit="1" customWidth="1"/>
    <col min="13315" max="13315" width="13.875" style="388" bestFit="1" customWidth="1"/>
    <col min="13316" max="13316" width="17.25" style="388" bestFit="1" customWidth="1"/>
    <col min="13317" max="13318" width="20.5" style="388" bestFit="1" customWidth="1"/>
    <col min="13319" max="13319" width="0" style="388" hidden="1" customWidth="1"/>
    <col min="13320" max="13320" width="18.375" style="388" bestFit="1" customWidth="1"/>
    <col min="13321" max="13322" width="0" style="388" hidden="1" customWidth="1"/>
    <col min="13323" max="13566" width="9" style="388"/>
    <col min="13567" max="13567" width="6.625" style="388" customWidth="1"/>
    <col min="13568" max="13569" width="21.625" style="388" customWidth="1"/>
    <col min="13570" max="13570" width="16.125" style="388" bestFit="1" customWidth="1"/>
    <col min="13571" max="13571" width="13.875" style="388" bestFit="1" customWidth="1"/>
    <col min="13572" max="13572" width="17.25" style="388" bestFit="1" customWidth="1"/>
    <col min="13573" max="13574" width="20.5" style="388" bestFit="1" customWidth="1"/>
    <col min="13575" max="13575" width="0" style="388" hidden="1" customWidth="1"/>
    <col min="13576" max="13576" width="18.375" style="388" bestFit="1" customWidth="1"/>
    <col min="13577" max="13578" width="0" style="388" hidden="1" customWidth="1"/>
    <col min="13579" max="13822" width="9" style="388"/>
    <col min="13823" max="13823" width="6.625" style="388" customWidth="1"/>
    <col min="13824" max="13825" width="21.625" style="388" customWidth="1"/>
    <col min="13826" max="13826" width="16.125" style="388" bestFit="1" customWidth="1"/>
    <col min="13827" max="13827" width="13.875" style="388" bestFit="1" customWidth="1"/>
    <col min="13828" max="13828" width="17.25" style="388" bestFit="1" customWidth="1"/>
    <col min="13829" max="13830" width="20.5" style="388" bestFit="1" customWidth="1"/>
    <col min="13831" max="13831" width="0" style="388" hidden="1" customWidth="1"/>
    <col min="13832" max="13832" width="18.375" style="388" bestFit="1" customWidth="1"/>
    <col min="13833" max="13834" width="0" style="388" hidden="1" customWidth="1"/>
    <col min="13835" max="14078" width="9" style="388"/>
    <col min="14079" max="14079" width="6.625" style="388" customWidth="1"/>
    <col min="14080" max="14081" width="21.625" style="388" customWidth="1"/>
    <col min="14082" max="14082" width="16.125" style="388" bestFit="1" customWidth="1"/>
    <col min="14083" max="14083" width="13.875" style="388" bestFit="1" customWidth="1"/>
    <col min="14084" max="14084" width="17.25" style="388" bestFit="1" customWidth="1"/>
    <col min="14085" max="14086" width="20.5" style="388" bestFit="1" customWidth="1"/>
    <col min="14087" max="14087" width="0" style="388" hidden="1" customWidth="1"/>
    <col min="14088" max="14088" width="18.375" style="388" bestFit="1" customWidth="1"/>
    <col min="14089" max="14090" width="0" style="388" hidden="1" customWidth="1"/>
    <col min="14091" max="14334" width="9" style="388"/>
    <col min="14335" max="14335" width="6.625" style="388" customWidth="1"/>
    <col min="14336" max="14337" width="21.625" style="388" customWidth="1"/>
    <col min="14338" max="14338" width="16.125" style="388" bestFit="1" customWidth="1"/>
    <col min="14339" max="14339" width="13.875" style="388" bestFit="1" customWidth="1"/>
    <col min="14340" max="14340" width="17.25" style="388" bestFit="1" customWidth="1"/>
    <col min="14341" max="14342" width="20.5" style="388" bestFit="1" customWidth="1"/>
    <col min="14343" max="14343" width="0" style="388" hidden="1" customWidth="1"/>
    <col min="14344" max="14344" width="18.375" style="388" bestFit="1" customWidth="1"/>
    <col min="14345" max="14346" width="0" style="388" hidden="1" customWidth="1"/>
    <col min="14347" max="14590" width="9" style="388"/>
    <col min="14591" max="14591" width="6.625" style="388" customWidth="1"/>
    <col min="14592" max="14593" width="21.625" style="388" customWidth="1"/>
    <col min="14594" max="14594" width="16.125" style="388" bestFit="1" customWidth="1"/>
    <col min="14595" max="14595" width="13.875" style="388" bestFit="1" customWidth="1"/>
    <col min="14596" max="14596" width="17.25" style="388" bestFit="1" customWidth="1"/>
    <col min="14597" max="14598" width="20.5" style="388" bestFit="1" customWidth="1"/>
    <col min="14599" max="14599" width="0" style="388" hidden="1" customWidth="1"/>
    <col min="14600" max="14600" width="18.375" style="388" bestFit="1" customWidth="1"/>
    <col min="14601" max="14602" width="0" style="388" hidden="1" customWidth="1"/>
    <col min="14603" max="14846" width="9" style="388"/>
    <col min="14847" max="14847" width="6.625" style="388" customWidth="1"/>
    <col min="14848" max="14849" width="21.625" style="388" customWidth="1"/>
    <col min="14850" max="14850" width="16.125" style="388" bestFit="1" customWidth="1"/>
    <col min="14851" max="14851" width="13.875" style="388" bestFit="1" customWidth="1"/>
    <col min="14852" max="14852" width="17.25" style="388" bestFit="1" customWidth="1"/>
    <col min="14853" max="14854" width="20.5" style="388" bestFit="1" customWidth="1"/>
    <col min="14855" max="14855" width="0" style="388" hidden="1" customWidth="1"/>
    <col min="14856" max="14856" width="18.375" style="388" bestFit="1" customWidth="1"/>
    <col min="14857" max="14858" width="0" style="388" hidden="1" customWidth="1"/>
    <col min="14859" max="15102" width="9" style="388"/>
    <col min="15103" max="15103" width="6.625" style="388" customWidth="1"/>
    <col min="15104" max="15105" width="21.625" style="388" customWidth="1"/>
    <col min="15106" max="15106" width="16.125" style="388" bestFit="1" customWidth="1"/>
    <col min="15107" max="15107" width="13.875" style="388" bestFit="1" customWidth="1"/>
    <col min="15108" max="15108" width="17.25" style="388" bestFit="1" customWidth="1"/>
    <col min="15109" max="15110" width="20.5" style="388" bestFit="1" customWidth="1"/>
    <col min="15111" max="15111" width="0" style="388" hidden="1" customWidth="1"/>
    <col min="15112" max="15112" width="18.375" style="388" bestFit="1" customWidth="1"/>
    <col min="15113" max="15114" width="0" style="388" hidden="1" customWidth="1"/>
    <col min="15115" max="15358" width="9" style="388"/>
    <col min="15359" max="15359" width="6.625" style="388" customWidth="1"/>
    <col min="15360" max="15361" width="21.625" style="388" customWidth="1"/>
    <col min="15362" max="15362" width="16.125" style="388" bestFit="1" customWidth="1"/>
    <col min="15363" max="15363" width="13.875" style="388" bestFit="1" customWidth="1"/>
    <col min="15364" max="15364" width="17.25" style="388" bestFit="1" customWidth="1"/>
    <col min="15365" max="15366" width="20.5" style="388" bestFit="1" customWidth="1"/>
    <col min="15367" max="15367" width="0" style="388" hidden="1" customWidth="1"/>
    <col min="15368" max="15368" width="18.375" style="388" bestFit="1" customWidth="1"/>
    <col min="15369" max="15370" width="0" style="388" hidden="1" customWidth="1"/>
    <col min="15371" max="15614" width="9" style="388"/>
    <col min="15615" max="15615" width="6.625" style="388" customWidth="1"/>
    <col min="15616" max="15617" width="21.625" style="388" customWidth="1"/>
    <col min="15618" max="15618" width="16.125" style="388" bestFit="1" customWidth="1"/>
    <col min="15619" max="15619" width="13.875" style="388" bestFit="1" customWidth="1"/>
    <col min="15620" max="15620" width="17.25" style="388" bestFit="1" customWidth="1"/>
    <col min="15621" max="15622" width="20.5" style="388" bestFit="1" customWidth="1"/>
    <col min="15623" max="15623" width="0" style="388" hidden="1" customWidth="1"/>
    <col min="15624" max="15624" width="18.375" style="388" bestFit="1" customWidth="1"/>
    <col min="15625" max="15626" width="0" style="388" hidden="1" customWidth="1"/>
    <col min="15627" max="15870" width="9" style="388"/>
    <col min="15871" max="15871" width="6.625" style="388" customWidth="1"/>
    <col min="15872" max="15873" width="21.625" style="388" customWidth="1"/>
    <col min="15874" max="15874" width="16.125" style="388" bestFit="1" customWidth="1"/>
    <col min="15875" max="15875" width="13.875" style="388" bestFit="1" customWidth="1"/>
    <col min="15876" max="15876" width="17.25" style="388" bestFit="1" customWidth="1"/>
    <col min="15877" max="15878" width="20.5" style="388" bestFit="1" customWidth="1"/>
    <col min="15879" max="15879" width="0" style="388" hidden="1" customWidth="1"/>
    <col min="15880" max="15880" width="18.375" style="388" bestFit="1" customWidth="1"/>
    <col min="15881" max="15882" width="0" style="388" hidden="1" customWidth="1"/>
    <col min="15883" max="16126" width="9" style="388"/>
    <col min="16127" max="16127" width="6.625" style="388" customWidth="1"/>
    <col min="16128" max="16129" width="21.625" style="388" customWidth="1"/>
    <col min="16130" max="16130" width="16.125" style="388" bestFit="1" customWidth="1"/>
    <col min="16131" max="16131" width="13.875" style="388" bestFit="1" customWidth="1"/>
    <col min="16132" max="16132" width="17.25" style="388" bestFit="1" customWidth="1"/>
    <col min="16133" max="16134" width="20.5" style="388" bestFit="1" customWidth="1"/>
    <col min="16135" max="16135" width="0" style="388" hidden="1" customWidth="1"/>
    <col min="16136" max="16136" width="18.375" style="388" bestFit="1" customWidth="1"/>
    <col min="16137" max="16138" width="0" style="388" hidden="1" customWidth="1"/>
    <col min="16139" max="16384" width="9" style="388"/>
  </cols>
  <sheetData>
    <row r="1" spans="1:5" ht="30" customHeight="1">
      <c r="A1" s="432" t="s">
        <v>1000</v>
      </c>
      <c r="B1" s="433"/>
      <c r="C1" s="433"/>
      <c r="D1" s="433"/>
      <c r="E1" s="433"/>
    </row>
    <row r="2" spans="1:5" ht="30" customHeight="1">
      <c r="A2" s="434" t="s">
        <v>1001</v>
      </c>
      <c r="B2" s="435"/>
      <c r="E2" s="181" t="s">
        <v>1002</v>
      </c>
    </row>
    <row r="3" spans="1:5" ht="30" customHeight="1">
      <c r="A3" s="182" t="s">
        <v>1003</v>
      </c>
      <c r="B3" s="182" t="s">
        <v>1004</v>
      </c>
      <c r="C3" s="183" t="s">
        <v>1005</v>
      </c>
      <c r="D3" s="183" t="s">
        <v>1100</v>
      </c>
      <c r="E3" s="183" t="s">
        <v>1006</v>
      </c>
    </row>
    <row r="4" spans="1:5" ht="30" customHeight="1">
      <c r="A4" s="182">
        <v>1</v>
      </c>
      <c r="B4" s="182" t="s">
        <v>1101</v>
      </c>
      <c r="C4" s="184">
        <f>信息化项目!I23</f>
        <v>1473145</v>
      </c>
      <c r="D4" s="184"/>
      <c r="E4" s="184">
        <f>C4-D4</f>
        <v>1473145</v>
      </c>
    </row>
    <row r="5" spans="1:5" ht="30" customHeight="1">
      <c r="A5" s="182">
        <v>2</v>
      </c>
      <c r="B5" s="182" t="s">
        <v>1102</v>
      </c>
      <c r="C5" s="184">
        <f>设备项目!K94</f>
        <v>19343847</v>
      </c>
      <c r="D5" s="184">
        <f>设备项目!L94+设备项目!M94</f>
        <v>13100000</v>
      </c>
      <c r="E5" s="184">
        <f t="shared" ref="E5:E7" si="0">C5-D5</f>
        <v>6243847</v>
      </c>
    </row>
    <row r="6" spans="1:5" ht="30" customHeight="1">
      <c r="A6" s="397">
        <v>3</v>
      </c>
      <c r="B6" s="397" t="s">
        <v>1013</v>
      </c>
      <c r="C6" s="398">
        <v>20000</v>
      </c>
      <c r="D6" s="398"/>
      <c r="E6" s="184">
        <f t="shared" si="0"/>
        <v>20000</v>
      </c>
    </row>
    <row r="7" spans="1:5" ht="30" customHeight="1">
      <c r="A7" s="182">
        <v>4</v>
      </c>
      <c r="B7" s="182" t="s">
        <v>1103</v>
      </c>
      <c r="C7" s="184">
        <f>维修新增!K62</f>
        <v>2373914</v>
      </c>
      <c r="D7" s="184"/>
      <c r="E7" s="184">
        <f t="shared" si="0"/>
        <v>2373914</v>
      </c>
    </row>
    <row r="8" spans="1:5" ht="30" customHeight="1">
      <c r="A8" s="182"/>
      <c r="B8" s="182" t="s">
        <v>1007</v>
      </c>
      <c r="C8" s="185">
        <f>SUM(C4:C7)</f>
        <v>23210906</v>
      </c>
      <c r="D8" s="185">
        <f>SUM(D4:D7)</f>
        <v>13100000</v>
      </c>
      <c r="E8" s="185">
        <f>SUM(E4:E7)</f>
        <v>10110906</v>
      </c>
    </row>
    <row r="9" spans="1:5" ht="30" customHeight="1"/>
    <row r="10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K1"/>
    </sheetView>
  </sheetViews>
  <sheetFormatPr defaultRowHeight="20.100000000000001" customHeight="1"/>
  <cols>
    <col min="1" max="1" width="4.125" style="180" customWidth="1"/>
    <col min="2" max="2" width="12.875" style="180" customWidth="1"/>
    <col min="3" max="3" width="22.625" style="180" customWidth="1"/>
    <col min="4" max="5" width="23.125" style="180" customWidth="1"/>
    <col min="6" max="6" width="0" style="180" hidden="1" customWidth="1"/>
    <col min="7" max="7" width="9" style="180"/>
    <col min="8" max="8" width="6.125" style="180" customWidth="1"/>
    <col min="9" max="9" width="11.25" style="205" customWidth="1"/>
    <col min="10" max="16384" width="9" style="180"/>
  </cols>
  <sheetData>
    <row r="1" spans="1:9" ht="30" customHeight="1">
      <c r="A1" s="436" t="s">
        <v>1099</v>
      </c>
      <c r="B1" s="436"/>
      <c r="C1" s="436"/>
      <c r="D1" s="436"/>
      <c r="E1" s="436"/>
      <c r="F1" s="436"/>
      <c r="G1" s="436"/>
      <c r="H1" s="436"/>
      <c r="I1" s="436"/>
    </row>
    <row r="2" spans="1:9" ht="20.100000000000001" customHeight="1">
      <c r="A2" s="186" t="s">
        <v>581</v>
      </c>
      <c r="B2" s="187" t="s">
        <v>582</v>
      </c>
      <c r="C2" s="188" t="s">
        <v>178</v>
      </c>
      <c r="D2" s="187" t="s">
        <v>583</v>
      </c>
      <c r="E2" s="187" t="s">
        <v>584</v>
      </c>
      <c r="F2" s="187" t="s">
        <v>585</v>
      </c>
      <c r="G2" s="187" t="s">
        <v>586</v>
      </c>
      <c r="H2" s="187" t="s">
        <v>587</v>
      </c>
      <c r="I2" s="188" t="s">
        <v>588</v>
      </c>
    </row>
    <row r="3" spans="1:9" ht="20.100000000000001" customHeight="1">
      <c r="A3" s="189">
        <v>1</v>
      </c>
      <c r="B3" s="190" t="s">
        <v>42</v>
      </c>
      <c r="C3" s="200" t="s">
        <v>589</v>
      </c>
      <c r="D3" s="200" t="s">
        <v>589</v>
      </c>
      <c r="E3" s="200" t="s">
        <v>589</v>
      </c>
      <c r="F3" s="189"/>
      <c r="G3" s="189">
        <v>98585</v>
      </c>
      <c r="H3" s="189">
        <v>1</v>
      </c>
      <c r="I3" s="189">
        <f t="shared" ref="I3:I5" si="0">G3*H3</f>
        <v>98585</v>
      </c>
    </row>
    <row r="4" spans="1:9" ht="20.100000000000001" customHeight="1">
      <c r="A4" s="189">
        <v>1</v>
      </c>
      <c r="B4" s="190" t="s">
        <v>42</v>
      </c>
      <c r="C4" s="201" t="s">
        <v>590</v>
      </c>
      <c r="D4" s="201" t="s">
        <v>590</v>
      </c>
      <c r="E4" s="201" t="s">
        <v>590</v>
      </c>
      <c r="F4" s="189"/>
      <c r="G4" s="189">
        <v>68316</v>
      </c>
      <c r="H4" s="189">
        <v>1</v>
      </c>
      <c r="I4" s="189">
        <f t="shared" si="0"/>
        <v>68316</v>
      </c>
    </row>
    <row r="5" spans="1:9" ht="20.100000000000001" customHeight="1">
      <c r="A5" s="189">
        <v>1</v>
      </c>
      <c r="B5" s="191" t="s">
        <v>42</v>
      </c>
      <c r="C5" s="202" t="s">
        <v>591</v>
      </c>
      <c r="D5" s="202" t="s">
        <v>591</v>
      </c>
      <c r="E5" s="202" t="s">
        <v>591</v>
      </c>
      <c r="F5" s="189"/>
      <c r="G5" s="189">
        <v>56636</v>
      </c>
      <c r="H5" s="189">
        <v>1</v>
      </c>
      <c r="I5" s="189">
        <f t="shared" si="0"/>
        <v>56636</v>
      </c>
    </row>
    <row r="6" spans="1:9" s="194" customFormat="1" ht="20.100000000000001" customHeight="1">
      <c r="A6" s="192"/>
      <c r="B6" s="198" t="s">
        <v>592</v>
      </c>
      <c r="C6" s="203"/>
      <c r="D6" s="203"/>
      <c r="E6" s="204"/>
      <c r="F6" s="192"/>
      <c r="G6" s="192"/>
      <c r="H6" s="192"/>
      <c r="I6" s="192">
        <f>SUM(I3:I5)</f>
        <v>223537</v>
      </c>
    </row>
    <row r="7" spans="1:9" ht="20.100000000000001" customHeight="1">
      <c r="A7" s="189">
        <v>2</v>
      </c>
      <c r="B7" s="190" t="s">
        <v>593</v>
      </c>
      <c r="C7" s="200" t="s">
        <v>589</v>
      </c>
      <c r="D7" s="200" t="s">
        <v>589</v>
      </c>
      <c r="E7" s="200" t="s">
        <v>589</v>
      </c>
      <c r="F7" s="189"/>
      <c r="G7" s="189">
        <v>105465</v>
      </c>
      <c r="H7" s="189">
        <v>1</v>
      </c>
      <c r="I7" s="189">
        <f t="shared" ref="I7:I9" si="1">G7*H7</f>
        <v>105465</v>
      </c>
    </row>
    <row r="8" spans="1:9" ht="20.100000000000001" customHeight="1">
      <c r="A8" s="189">
        <v>2</v>
      </c>
      <c r="B8" s="190" t="s">
        <v>593</v>
      </c>
      <c r="C8" s="201" t="s">
        <v>590</v>
      </c>
      <c r="D8" s="201" t="s">
        <v>590</v>
      </c>
      <c r="E8" s="201" t="s">
        <v>590</v>
      </c>
      <c r="F8" s="189"/>
      <c r="G8" s="189">
        <v>68316</v>
      </c>
      <c r="H8" s="189">
        <v>1</v>
      </c>
      <c r="I8" s="189">
        <f t="shared" si="1"/>
        <v>68316</v>
      </c>
    </row>
    <row r="9" spans="1:9" ht="20.100000000000001" customHeight="1">
      <c r="A9" s="189">
        <v>2</v>
      </c>
      <c r="B9" s="191" t="s">
        <v>593</v>
      </c>
      <c r="C9" s="202" t="s">
        <v>591</v>
      </c>
      <c r="D9" s="202" t="s">
        <v>591</v>
      </c>
      <c r="E9" s="202" t="s">
        <v>591</v>
      </c>
      <c r="F9" s="189"/>
      <c r="G9" s="189">
        <v>56636</v>
      </c>
      <c r="H9" s="189">
        <v>1</v>
      </c>
      <c r="I9" s="189">
        <f t="shared" si="1"/>
        <v>56636</v>
      </c>
    </row>
    <row r="10" spans="1:9" s="194" customFormat="1" ht="20.100000000000001" customHeight="1">
      <c r="A10" s="192"/>
      <c r="B10" s="193" t="s">
        <v>594</v>
      </c>
      <c r="C10" s="203"/>
      <c r="D10" s="203"/>
      <c r="E10" s="204"/>
      <c r="F10" s="192"/>
      <c r="G10" s="192"/>
      <c r="H10" s="192"/>
      <c r="I10" s="192">
        <f>SUM(I7:I9)</f>
        <v>230417</v>
      </c>
    </row>
    <row r="11" spans="1:9" ht="20.100000000000001" customHeight="1">
      <c r="A11" s="189">
        <v>3</v>
      </c>
      <c r="B11" s="190" t="s">
        <v>38</v>
      </c>
      <c r="C11" s="200" t="s">
        <v>589</v>
      </c>
      <c r="D11" s="200" t="s">
        <v>589</v>
      </c>
      <c r="E11" s="200" t="s">
        <v>589</v>
      </c>
      <c r="F11" s="189"/>
      <c r="G11" s="189">
        <v>269435</v>
      </c>
      <c r="H11" s="189">
        <v>1</v>
      </c>
      <c r="I11" s="189">
        <f t="shared" ref="I11:I13" si="2">G11*H11</f>
        <v>269435</v>
      </c>
    </row>
    <row r="12" spans="1:9" ht="20.100000000000001" customHeight="1">
      <c r="A12" s="189">
        <v>3</v>
      </c>
      <c r="B12" s="190" t="s">
        <v>38</v>
      </c>
      <c r="C12" s="201" t="s">
        <v>590</v>
      </c>
      <c r="D12" s="201" t="s">
        <v>590</v>
      </c>
      <c r="E12" s="201" t="s">
        <v>590</v>
      </c>
      <c r="F12" s="189"/>
      <c r="G12" s="189">
        <v>68316</v>
      </c>
      <c r="H12" s="189">
        <v>1</v>
      </c>
      <c r="I12" s="189">
        <f t="shared" si="2"/>
        <v>68316</v>
      </c>
    </row>
    <row r="13" spans="1:9" ht="20.100000000000001" customHeight="1">
      <c r="A13" s="189">
        <v>3</v>
      </c>
      <c r="B13" s="191" t="s">
        <v>38</v>
      </c>
      <c r="C13" s="202" t="s">
        <v>591</v>
      </c>
      <c r="D13" s="202" t="s">
        <v>591</v>
      </c>
      <c r="E13" s="202" t="s">
        <v>591</v>
      </c>
      <c r="F13" s="189"/>
      <c r="G13" s="189">
        <v>56636</v>
      </c>
      <c r="H13" s="189">
        <v>1</v>
      </c>
      <c r="I13" s="189">
        <f t="shared" si="2"/>
        <v>56636</v>
      </c>
    </row>
    <row r="14" spans="1:9" s="194" customFormat="1" ht="20.100000000000001" customHeight="1">
      <c r="A14" s="192"/>
      <c r="B14" s="193" t="s">
        <v>595</v>
      </c>
      <c r="C14" s="203"/>
      <c r="D14" s="203"/>
      <c r="E14" s="204"/>
      <c r="F14" s="192"/>
      <c r="G14" s="192"/>
      <c r="H14" s="192"/>
      <c r="I14" s="192">
        <f>SUM(I11:I13)</f>
        <v>394387</v>
      </c>
    </row>
    <row r="15" spans="1:9" ht="20.100000000000001" customHeight="1">
      <c r="A15" s="189">
        <v>4</v>
      </c>
      <c r="B15" s="190" t="s">
        <v>596</v>
      </c>
      <c r="C15" s="200" t="s">
        <v>589</v>
      </c>
      <c r="D15" s="200" t="s">
        <v>589</v>
      </c>
      <c r="E15" s="200" t="s">
        <v>589</v>
      </c>
      <c r="F15" s="189"/>
      <c r="G15" s="189">
        <v>98585</v>
      </c>
      <c r="H15" s="189">
        <v>1</v>
      </c>
      <c r="I15" s="189">
        <f t="shared" ref="I15:I17" si="3">G15*H15</f>
        <v>98585</v>
      </c>
    </row>
    <row r="16" spans="1:9" ht="20.100000000000001" customHeight="1">
      <c r="A16" s="189">
        <v>4</v>
      </c>
      <c r="B16" s="190" t="s">
        <v>596</v>
      </c>
      <c r="C16" s="201" t="s">
        <v>590</v>
      </c>
      <c r="D16" s="201" t="s">
        <v>590</v>
      </c>
      <c r="E16" s="201" t="s">
        <v>590</v>
      </c>
      <c r="F16" s="189"/>
      <c r="G16" s="189">
        <v>68316</v>
      </c>
      <c r="H16" s="189">
        <v>1</v>
      </c>
      <c r="I16" s="189">
        <f t="shared" si="3"/>
        <v>68316</v>
      </c>
    </row>
    <row r="17" spans="1:9" ht="20.100000000000001" customHeight="1">
      <c r="A17" s="189">
        <v>4</v>
      </c>
      <c r="B17" s="191" t="s">
        <v>596</v>
      </c>
      <c r="C17" s="202" t="s">
        <v>591</v>
      </c>
      <c r="D17" s="202" t="s">
        <v>591</v>
      </c>
      <c r="E17" s="202" t="s">
        <v>591</v>
      </c>
      <c r="F17" s="189"/>
      <c r="G17" s="189">
        <v>56636</v>
      </c>
      <c r="H17" s="189">
        <v>1</v>
      </c>
      <c r="I17" s="189">
        <f t="shared" si="3"/>
        <v>56636</v>
      </c>
    </row>
    <row r="18" spans="1:9" s="194" customFormat="1" ht="20.100000000000001" customHeight="1">
      <c r="A18" s="192"/>
      <c r="B18" s="193" t="s">
        <v>597</v>
      </c>
      <c r="C18" s="203"/>
      <c r="D18" s="203"/>
      <c r="E18" s="204"/>
      <c r="F18" s="192"/>
      <c r="G18" s="192"/>
      <c r="H18" s="192"/>
      <c r="I18" s="192">
        <f>SUM(I15:I17)</f>
        <v>223537</v>
      </c>
    </row>
    <row r="19" spans="1:9" ht="20.100000000000001" customHeight="1">
      <c r="A19" s="189">
        <v>5</v>
      </c>
      <c r="B19" s="190" t="s">
        <v>598</v>
      </c>
      <c r="C19" s="200" t="s">
        <v>589</v>
      </c>
      <c r="D19" s="200" t="s">
        <v>589</v>
      </c>
      <c r="E19" s="200" t="s">
        <v>589</v>
      </c>
      <c r="F19" s="189"/>
      <c r="G19" s="189">
        <v>276315</v>
      </c>
      <c r="H19" s="189">
        <v>1</v>
      </c>
      <c r="I19" s="189">
        <f t="shared" ref="I19:I21" si="4">G19*H19</f>
        <v>276315</v>
      </c>
    </row>
    <row r="20" spans="1:9" ht="20.100000000000001" customHeight="1">
      <c r="A20" s="189">
        <v>5</v>
      </c>
      <c r="B20" s="190" t="s">
        <v>598</v>
      </c>
      <c r="C20" s="201" t="s">
        <v>590</v>
      </c>
      <c r="D20" s="201" t="s">
        <v>590</v>
      </c>
      <c r="E20" s="201" t="s">
        <v>590</v>
      </c>
      <c r="F20" s="189"/>
      <c r="G20" s="189">
        <v>68316</v>
      </c>
      <c r="H20" s="189">
        <v>1</v>
      </c>
      <c r="I20" s="189">
        <f t="shared" si="4"/>
        <v>68316</v>
      </c>
    </row>
    <row r="21" spans="1:9" ht="20.100000000000001" customHeight="1">
      <c r="A21" s="189">
        <v>5</v>
      </c>
      <c r="B21" s="191" t="s">
        <v>598</v>
      </c>
      <c r="C21" s="202" t="s">
        <v>591</v>
      </c>
      <c r="D21" s="202" t="s">
        <v>591</v>
      </c>
      <c r="E21" s="202" t="s">
        <v>591</v>
      </c>
      <c r="F21" s="189"/>
      <c r="G21" s="189">
        <v>56636</v>
      </c>
      <c r="H21" s="189">
        <v>1</v>
      </c>
      <c r="I21" s="189">
        <f t="shared" si="4"/>
        <v>56636</v>
      </c>
    </row>
    <row r="22" spans="1:9" s="194" customFormat="1" ht="20.100000000000001" customHeight="1">
      <c r="A22" s="192"/>
      <c r="B22" s="198" t="s">
        <v>599</v>
      </c>
      <c r="C22" s="203"/>
      <c r="D22" s="203"/>
      <c r="E22" s="204"/>
      <c r="F22" s="192"/>
      <c r="G22" s="192"/>
      <c r="H22" s="192"/>
      <c r="I22" s="192">
        <f>SUM(I19:I21)</f>
        <v>401267</v>
      </c>
    </row>
    <row r="23" spans="1:9" s="194" customFormat="1" ht="20.100000000000001" customHeight="1">
      <c r="A23" s="195"/>
      <c r="B23" s="199"/>
      <c r="C23" s="196" t="s">
        <v>600</v>
      </c>
      <c r="D23" s="197"/>
      <c r="E23" s="195"/>
      <c r="F23" s="195"/>
      <c r="G23" s="195"/>
      <c r="H23" s="195"/>
      <c r="I23" s="195">
        <f>I6+I10+I14+I18+I22</f>
        <v>1473145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2"/>
  <sheetViews>
    <sheetView topLeftCell="A55" workbookViewId="0">
      <selection sqref="A1:K1"/>
    </sheetView>
  </sheetViews>
  <sheetFormatPr defaultColWidth="8.875" defaultRowHeight="15"/>
  <cols>
    <col min="1" max="1" width="5.125" style="206" customWidth="1"/>
    <col min="2" max="2" width="7.375" style="206" customWidth="1"/>
    <col min="3" max="3" width="7.75" style="206" customWidth="1"/>
    <col min="4" max="4" width="16.25" style="302" customWidth="1"/>
    <col min="5" max="5" width="13.75" style="206" customWidth="1"/>
    <col min="6" max="6" width="20.125" style="302" customWidth="1"/>
    <col min="7" max="7" width="15.125" style="302" customWidth="1"/>
    <col min="8" max="8" width="7.25" style="302" customWidth="1"/>
    <col min="9" max="9" width="8.25" style="303" customWidth="1"/>
    <col min="10" max="10" width="6.75" style="304" customWidth="1"/>
    <col min="11" max="11" width="10.375" style="303" customWidth="1"/>
    <col min="12" max="12" width="13.375" style="305" customWidth="1"/>
    <col min="13" max="13" width="12" style="305" customWidth="1"/>
    <col min="14" max="14" width="11.375" style="305" customWidth="1"/>
    <col min="15" max="15" width="12.375" style="302" customWidth="1"/>
    <col min="16" max="16384" width="8.875" style="206"/>
  </cols>
  <sheetData>
    <row r="1" spans="1:15" ht="30" customHeight="1">
      <c r="A1" s="437" t="s">
        <v>601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8"/>
      <c r="M1" s="438"/>
      <c r="N1" s="438"/>
      <c r="O1" s="439"/>
    </row>
    <row r="2" spans="1:15" s="214" customFormat="1" ht="38.25" customHeight="1">
      <c r="A2" s="207" t="s">
        <v>602</v>
      </c>
      <c r="B2" s="208" t="s">
        <v>603</v>
      </c>
      <c r="C2" s="208" t="s">
        <v>604</v>
      </c>
      <c r="D2" s="209" t="s">
        <v>605</v>
      </c>
      <c r="E2" s="210" t="s">
        <v>178</v>
      </c>
      <c r="F2" s="210" t="s">
        <v>572</v>
      </c>
      <c r="G2" s="209" t="s">
        <v>573</v>
      </c>
      <c r="H2" s="209" t="s">
        <v>574</v>
      </c>
      <c r="I2" s="210" t="s">
        <v>576</v>
      </c>
      <c r="J2" s="210" t="s">
        <v>575</v>
      </c>
      <c r="K2" s="210" t="s">
        <v>577</v>
      </c>
      <c r="L2" s="211" t="s">
        <v>606</v>
      </c>
      <c r="M2" s="211" t="s">
        <v>607</v>
      </c>
      <c r="N2" s="212" t="s">
        <v>608</v>
      </c>
      <c r="O2" s="213" t="s">
        <v>609</v>
      </c>
    </row>
    <row r="3" spans="1:15" s="214" customFormat="1" ht="20.100000000000001" customHeight="1">
      <c r="A3" s="215">
        <v>1</v>
      </c>
      <c r="B3" s="215" t="s">
        <v>610</v>
      </c>
      <c r="C3" s="215" t="s">
        <v>611</v>
      </c>
      <c r="D3" s="216" t="s">
        <v>612</v>
      </c>
      <c r="E3" s="217" t="s">
        <v>613</v>
      </c>
      <c r="F3" s="218" t="s">
        <v>614</v>
      </c>
      <c r="G3" s="218" t="s">
        <v>615</v>
      </c>
      <c r="H3" s="216"/>
      <c r="I3" s="219">
        <v>7600</v>
      </c>
      <c r="J3" s="215">
        <v>26</v>
      </c>
      <c r="K3" s="219">
        <f>I3*J3</f>
        <v>197600</v>
      </c>
      <c r="L3" s="220">
        <f>K3</f>
        <v>197600</v>
      </c>
      <c r="M3" s="220"/>
      <c r="N3" s="220"/>
      <c r="O3" s="221"/>
    </row>
    <row r="4" spans="1:15" s="214" customFormat="1" ht="20.100000000000001" customHeight="1">
      <c r="A4" s="222"/>
      <c r="B4" s="223"/>
      <c r="C4" s="222"/>
      <c r="D4" s="222" t="s">
        <v>616</v>
      </c>
      <c r="E4" s="222"/>
      <c r="F4" s="224"/>
      <c r="G4" s="224"/>
      <c r="H4" s="224"/>
      <c r="I4" s="225"/>
      <c r="J4" s="222"/>
      <c r="K4" s="225">
        <f>SUM(K3:K3)</f>
        <v>197600</v>
      </c>
      <c r="L4" s="226">
        <f t="shared" ref="L4:N4" si="0">SUM(L3:L3)</f>
        <v>197600</v>
      </c>
      <c r="M4" s="226">
        <f t="shared" si="0"/>
        <v>0</v>
      </c>
      <c r="N4" s="226">
        <f t="shared" si="0"/>
        <v>0</v>
      </c>
      <c r="O4" s="227"/>
    </row>
    <row r="5" spans="1:15" s="214" customFormat="1" ht="20.100000000000001" customHeight="1">
      <c r="A5" s="215">
        <v>2</v>
      </c>
      <c r="B5" s="215" t="s">
        <v>610</v>
      </c>
      <c r="C5" s="215" t="s">
        <v>611</v>
      </c>
      <c r="D5" s="216" t="s">
        <v>579</v>
      </c>
      <c r="E5" s="217" t="s">
        <v>613</v>
      </c>
      <c r="F5" s="216" t="s">
        <v>617</v>
      </c>
      <c r="G5" s="216" t="s">
        <v>617</v>
      </c>
      <c r="H5" s="216" t="s">
        <v>618</v>
      </c>
      <c r="I5" s="219">
        <v>170000</v>
      </c>
      <c r="J5" s="215">
        <v>1</v>
      </c>
      <c r="K5" s="219">
        <f>I5*J5</f>
        <v>170000</v>
      </c>
      <c r="L5" s="220">
        <f>K5</f>
        <v>170000</v>
      </c>
      <c r="M5" s="220"/>
      <c r="N5" s="220"/>
      <c r="O5" s="228" t="s">
        <v>617</v>
      </c>
    </row>
    <row r="6" spans="1:15" s="214" customFormat="1" ht="20.100000000000001" customHeight="1">
      <c r="A6" s="215">
        <v>2</v>
      </c>
      <c r="B6" s="215" t="s">
        <v>610</v>
      </c>
      <c r="C6" s="215" t="s">
        <v>611</v>
      </c>
      <c r="D6" s="216" t="s">
        <v>579</v>
      </c>
      <c r="E6" s="217" t="s">
        <v>613</v>
      </c>
      <c r="F6" s="216" t="s">
        <v>619</v>
      </c>
      <c r="G6" s="229" t="s">
        <v>620</v>
      </c>
      <c r="H6" s="216" t="s">
        <v>621</v>
      </c>
      <c r="I6" s="219">
        <v>22000</v>
      </c>
      <c r="J6" s="215">
        <v>1</v>
      </c>
      <c r="K6" s="219">
        <f>I6*J6</f>
        <v>22000</v>
      </c>
      <c r="L6" s="220">
        <f t="shared" ref="L6:L33" si="1">K6</f>
        <v>22000</v>
      </c>
      <c r="M6" s="220"/>
      <c r="N6" s="220"/>
      <c r="O6" s="228" t="s">
        <v>622</v>
      </c>
    </row>
    <row r="7" spans="1:15" s="214" customFormat="1" ht="20.100000000000001" customHeight="1">
      <c r="A7" s="215">
        <v>2</v>
      </c>
      <c r="B7" s="215" t="s">
        <v>610</v>
      </c>
      <c r="C7" s="215" t="s">
        <v>611</v>
      </c>
      <c r="D7" s="216" t="s">
        <v>579</v>
      </c>
      <c r="E7" s="217" t="s">
        <v>613</v>
      </c>
      <c r="F7" s="216" t="s">
        <v>619</v>
      </c>
      <c r="G7" s="216" t="s">
        <v>623</v>
      </c>
      <c r="H7" s="216" t="s">
        <v>624</v>
      </c>
      <c r="I7" s="219">
        <v>70000</v>
      </c>
      <c r="J7" s="215">
        <v>1</v>
      </c>
      <c r="K7" s="219">
        <v>0</v>
      </c>
      <c r="L7" s="220">
        <f t="shared" si="1"/>
        <v>0</v>
      </c>
      <c r="M7" s="220"/>
      <c r="N7" s="220"/>
      <c r="O7" s="228" t="s">
        <v>622</v>
      </c>
    </row>
    <row r="8" spans="1:15" s="214" customFormat="1" ht="20.100000000000001" customHeight="1">
      <c r="A8" s="215">
        <v>2</v>
      </c>
      <c r="B8" s="215" t="s">
        <v>610</v>
      </c>
      <c r="C8" s="215" t="s">
        <v>611</v>
      </c>
      <c r="D8" s="216" t="s">
        <v>579</v>
      </c>
      <c r="E8" s="217" t="s">
        <v>613</v>
      </c>
      <c r="F8" s="216" t="s">
        <v>619</v>
      </c>
      <c r="G8" s="216" t="s">
        <v>625</v>
      </c>
      <c r="H8" s="216"/>
      <c r="I8" s="219">
        <v>21500</v>
      </c>
      <c r="J8" s="215">
        <v>1</v>
      </c>
      <c r="K8" s="219">
        <v>0</v>
      </c>
      <c r="L8" s="220">
        <f t="shared" si="1"/>
        <v>0</v>
      </c>
      <c r="M8" s="220"/>
      <c r="N8" s="220"/>
      <c r="O8" s="228" t="s">
        <v>622</v>
      </c>
    </row>
    <row r="9" spans="1:15" s="214" customFormat="1" ht="20.100000000000001" customHeight="1">
      <c r="A9" s="215">
        <v>2</v>
      </c>
      <c r="B9" s="215" t="s">
        <v>610</v>
      </c>
      <c r="C9" s="215" t="s">
        <v>611</v>
      </c>
      <c r="D9" s="216" t="s">
        <v>579</v>
      </c>
      <c r="E9" s="217" t="s">
        <v>613</v>
      </c>
      <c r="F9" s="216" t="s">
        <v>619</v>
      </c>
      <c r="G9" s="229" t="s">
        <v>620</v>
      </c>
      <c r="H9" s="216" t="s">
        <v>621</v>
      </c>
      <c r="I9" s="219">
        <v>22000</v>
      </c>
      <c r="J9" s="215">
        <v>4</v>
      </c>
      <c r="K9" s="219">
        <f>I9*J9</f>
        <v>88000</v>
      </c>
      <c r="L9" s="220">
        <f t="shared" si="1"/>
        <v>88000</v>
      </c>
      <c r="M9" s="220"/>
      <c r="N9" s="220"/>
      <c r="O9" s="228" t="s">
        <v>626</v>
      </c>
    </row>
    <row r="10" spans="1:15" s="214" customFormat="1" ht="20.100000000000001" customHeight="1">
      <c r="A10" s="215">
        <v>2</v>
      </c>
      <c r="B10" s="215" t="s">
        <v>610</v>
      </c>
      <c r="C10" s="215" t="s">
        <v>611</v>
      </c>
      <c r="D10" s="216" t="s">
        <v>579</v>
      </c>
      <c r="E10" s="217" t="s">
        <v>613</v>
      </c>
      <c r="F10" s="216" t="s">
        <v>627</v>
      </c>
      <c r="G10" s="216" t="s">
        <v>628</v>
      </c>
      <c r="H10" s="216" t="s">
        <v>629</v>
      </c>
      <c r="I10" s="219">
        <v>12000</v>
      </c>
      <c r="J10" s="215">
        <v>13</v>
      </c>
      <c r="K10" s="219">
        <f>I10*J10</f>
        <v>156000</v>
      </c>
      <c r="L10" s="220">
        <f t="shared" si="1"/>
        <v>156000</v>
      </c>
      <c r="M10" s="220"/>
      <c r="N10" s="220"/>
      <c r="O10" s="228" t="s">
        <v>630</v>
      </c>
    </row>
    <row r="11" spans="1:15" s="214" customFormat="1" ht="20.100000000000001" customHeight="1">
      <c r="A11" s="215">
        <v>2</v>
      </c>
      <c r="B11" s="215" t="s">
        <v>610</v>
      </c>
      <c r="C11" s="215" t="s">
        <v>611</v>
      </c>
      <c r="D11" s="216" t="s">
        <v>579</v>
      </c>
      <c r="E11" s="217" t="s">
        <v>613</v>
      </c>
      <c r="F11" s="216" t="s">
        <v>627</v>
      </c>
      <c r="G11" s="216" t="s">
        <v>628</v>
      </c>
      <c r="H11" s="216" t="s">
        <v>631</v>
      </c>
      <c r="I11" s="219">
        <v>5000</v>
      </c>
      <c r="J11" s="215">
        <v>8</v>
      </c>
      <c r="K11" s="219">
        <f t="shared" ref="K11:K34" si="2">I11*J11</f>
        <v>40000</v>
      </c>
      <c r="L11" s="220">
        <f t="shared" si="1"/>
        <v>40000</v>
      </c>
      <c r="M11" s="220"/>
      <c r="N11" s="220"/>
      <c r="O11" s="228" t="s">
        <v>632</v>
      </c>
    </row>
    <row r="12" spans="1:15" s="214" customFormat="1" ht="20.100000000000001" customHeight="1">
      <c r="A12" s="215">
        <v>2</v>
      </c>
      <c r="B12" s="215" t="s">
        <v>610</v>
      </c>
      <c r="C12" s="215" t="s">
        <v>611</v>
      </c>
      <c r="D12" s="216" t="s">
        <v>579</v>
      </c>
      <c r="E12" s="217" t="s">
        <v>613</v>
      </c>
      <c r="F12" s="216" t="s">
        <v>627</v>
      </c>
      <c r="G12" s="216" t="s">
        <v>628</v>
      </c>
      <c r="H12" s="216" t="s">
        <v>633</v>
      </c>
      <c r="I12" s="219">
        <v>100000</v>
      </c>
      <c r="J12" s="215">
        <v>1</v>
      </c>
      <c r="K12" s="219">
        <f t="shared" si="2"/>
        <v>100000</v>
      </c>
      <c r="L12" s="220">
        <f t="shared" si="1"/>
        <v>100000</v>
      </c>
      <c r="M12" s="220"/>
      <c r="N12" s="220"/>
      <c r="O12" s="228" t="s">
        <v>634</v>
      </c>
    </row>
    <row r="13" spans="1:15" s="214" customFormat="1" ht="20.100000000000001" customHeight="1">
      <c r="A13" s="215">
        <v>2</v>
      </c>
      <c r="B13" s="215" t="s">
        <v>610</v>
      </c>
      <c r="C13" s="215" t="s">
        <v>611</v>
      </c>
      <c r="D13" s="216" t="s">
        <v>579</v>
      </c>
      <c r="E13" s="217" t="s">
        <v>613</v>
      </c>
      <c r="F13" s="216" t="s">
        <v>627</v>
      </c>
      <c r="G13" s="216" t="s">
        <v>628</v>
      </c>
      <c r="H13" s="216" t="s">
        <v>635</v>
      </c>
      <c r="I13" s="219">
        <v>10000</v>
      </c>
      <c r="J13" s="215">
        <v>13</v>
      </c>
      <c r="K13" s="219">
        <f t="shared" si="2"/>
        <v>130000</v>
      </c>
      <c r="L13" s="220">
        <f t="shared" si="1"/>
        <v>130000</v>
      </c>
      <c r="M13" s="220"/>
      <c r="N13" s="220"/>
      <c r="O13" s="228" t="s">
        <v>636</v>
      </c>
    </row>
    <row r="14" spans="1:15" s="214" customFormat="1" ht="20.100000000000001" customHeight="1">
      <c r="A14" s="215">
        <v>2</v>
      </c>
      <c r="B14" s="215" t="s">
        <v>610</v>
      </c>
      <c r="C14" s="215" t="s">
        <v>611</v>
      </c>
      <c r="D14" s="216" t="s">
        <v>579</v>
      </c>
      <c r="E14" s="217" t="s">
        <v>613</v>
      </c>
      <c r="F14" s="216" t="s">
        <v>627</v>
      </c>
      <c r="G14" s="216" t="s">
        <v>628</v>
      </c>
      <c r="H14" s="216" t="s">
        <v>637</v>
      </c>
      <c r="I14" s="219">
        <v>100312.5</v>
      </c>
      <c r="J14" s="215">
        <v>1</v>
      </c>
      <c r="K14" s="219">
        <f t="shared" si="2"/>
        <v>100312.5</v>
      </c>
      <c r="L14" s="220">
        <f t="shared" si="1"/>
        <v>100312.5</v>
      </c>
      <c r="M14" s="220"/>
      <c r="N14" s="220"/>
      <c r="O14" s="228" t="s">
        <v>638</v>
      </c>
    </row>
    <row r="15" spans="1:15" s="214" customFormat="1" ht="20.100000000000001" customHeight="1">
      <c r="A15" s="215">
        <v>2</v>
      </c>
      <c r="B15" s="215" t="s">
        <v>610</v>
      </c>
      <c r="C15" s="215" t="s">
        <v>611</v>
      </c>
      <c r="D15" s="216" t="s">
        <v>579</v>
      </c>
      <c r="E15" s="217" t="s">
        <v>613</v>
      </c>
      <c r="F15" s="216" t="s">
        <v>627</v>
      </c>
      <c r="G15" s="216" t="s">
        <v>628</v>
      </c>
      <c r="H15" s="216" t="s">
        <v>635</v>
      </c>
      <c r="I15" s="219">
        <v>10000</v>
      </c>
      <c r="J15" s="215">
        <v>16</v>
      </c>
      <c r="K15" s="219">
        <f t="shared" si="2"/>
        <v>160000</v>
      </c>
      <c r="L15" s="220">
        <f t="shared" si="1"/>
        <v>160000</v>
      </c>
      <c r="M15" s="220"/>
      <c r="N15" s="220"/>
      <c r="O15" s="228" t="s">
        <v>639</v>
      </c>
    </row>
    <row r="16" spans="1:15" s="214" customFormat="1" ht="20.100000000000001" customHeight="1">
      <c r="A16" s="215">
        <v>2</v>
      </c>
      <c r="B16" s="215" t="s">
        <v>610</v>
      </c>
      <c r="C16" s="215" t="s">
        <v>611</v>
      </c>
      <c r="D16" s="216" t="s">
        <v>579</v>
      </c>
      <c r="E16" s="217" t="s">
        <v>613</v>
      </c>
      <c r="F16" s="216" t="s">
        <v>640</v>
      </c>
      <c r="G16" s="216" t="s">
        <v>641</v>
      </c>
      <c r="H16" s="216" t="s">
        <v>642</v>
      </c>
      <c r="I16" s="219">
        <v>2000</v>
      </c>
      <c r="J16" s="215">
        <v>1</v>
      </c>
      <c r="K16" s="219">
        <f t="shared" si="2"/>
        <v>2000</v>
      </c>
      <c r="L16" s="220">
        <f t="shared" si="1"/>
        <v>2000</v>
      </c>
      <c r="M16" s="220"/>
      <c r="N16" s="220"/>
      <c r="O16" s="228" t="s">
        <v>643</v>
      </c>
    </row>
    <row r="17" spans="1:15" s="214" customFormat="1" ht="20.100000000000001" customHeight="1">
      <c r="A17" s="215">
        <v>2</v>
      </c>
      <c r="B17" s="215" t="s">
        <v>610</v>
      </c>
      <c r="C17" s="215" t="s">
        <v>611</v>
      </c>
      <c r="D17" s="216" t="s">
        <v>579</v>
      </c>
      <c r="E17" s="217" t="s">
        <v>613</v>
      </c>
      <c r="F17" s="216" t="s">
        <v>640</v>
      </c>
      <c r="G17" s="216" t="s">
        <v>644</v>
      </c>
      <c r="H17" s="216" t="s">
        <v>645</v>
      </c>
      <c r="I17" s="219">
        <v>400</v>
      </c>
      <c r="J17" s="215">
        <v>40</v>
      </c>
      <c r="K17" s="219">
        <f t="shared" si="2"/>
        <v>16000</v>
      </c>
      <c r="L17" s="220">
        <f t="shared" si="1"/>
        <v>16000</v>
      </c>
      <c r="M17" s="220"/>
      <c r="N17" s="220"/>
      <c r="O17" s="228" t="s">
        <v>643</v>
      </c>
    </row>
    <row r="18" spans="1:15" s="214" customFormat="1" ht="20.100000000000001" customHeight="1">
      <c r="A18" s="215">
        <v>2</v>
      </c>
      <c r="B18" s="215" t="s">
        <v>610</v>
      </c>
      <c r="C18" s="215" t="s">
        <v>611</v>
      </c>
      <c r="D18" s="216" t="s">
        <v>579</v>
      </c>
      <c r="E18" s="217" t="s">
        <v>613</v>
      </c>
      <c r="F18" s="216" t="s">
        <v>640</v>
      </c>
      <c r="G18" s="216" t="s">
        <v>646</v>
      </c>
      <c r="H18" s="216" t="s">
        <v>647</v>
      </c>
      <c r="I18" s="219">
        <v>2500</v>
      </c>
      <c r="J18" s="215">
        <v>1</v>
      </c>
      <c r="K18" s="219">
        <f t="shared" si="2"/>
        <v>2500</v>
      </c>
      <c r="L18" s="220">
        <f t="shared" si="1"/>
        <v>2500</v>
      </c>
      <c r="M18" s="220"/>
      <c r="N18" s="220"/>
      <c r="O18" s="228" t="s">
        <v>648</v>
      </c>
    </row>
    <row r="19" spans="1:15" s="214" customFormat="1" ht="20.100000000000001" customHeight="1">
      <c r="A19" s="215">
        <v>2</v>
      </c>
      <c r="B19" s="215" t="s">
        <v>610</v>
      </c>
      <c r="C19" s="215" t="s">
        <v>611</v>
      </c>
      <c r="D19" s="216" t="s">
        <v>579</v>
      </c>
      <c r="E19" s="217" t="s">
        <v>613</v>
      </c>
      <c r="F19" s="216" t="s">
        <v>640</v>
      </c>
      <c r="G19" s="216" t="s">
        <v>641</v>
      </c>
      <c r="H19" s="216" t="s">
        <v>649</v>
      </c>
      <c r="I19" s="219">
        <v>2000</v>
      </c>
      <c r="J19" s="215">
        <v>1</v>
      </c>
      <c r="K19" s="219">
        <f t="shared" si="2"/>
        <v>2000</v>
      </c>
      <c r="L19" s="220">
        <f t="shared" si="1"/>
        <v>2000</v>
      </c>
      <c r="M19" s="220"/>
      <c r="N19" s="220"/>
      <c r="O19" s="228" t="s">
        <v>650</v>
      </c>
    </row>
    <row r="20" spans="1:15" s="214" customFormat="1" ht="20.100000000000001" customHeight="1">
      <c r="A20" s="215">
        <v>2</v>
      </c>
      <c r="B20" s="215" t="s">
        <v>610</v>
      </c>
      <c r="C20" s="215" t="s">
        <v>611</v>
      </c>
      <c r="D20" s="216" t="s">
        <v>579</v>
      </c>
      <c r="E20" s="217" t="s">
        <v>613</v>
      </c>
      <c r="F20" s="216" t="s">
        <v>640</v>
      </c>
      <c r="G20" s="216" t="s">
        <v>651</v>
      </c>
      <c r="H20" s="230" t="s">
        <v>652</v>
      </c>
      <c r="I20" s="219">
        <v>3000</v>
      </c>
      <c r="J20" s="215">
        <v>10</v>
      </c>
      <c r="K20" s="219">
        <f t="shared" si="2"/>
        <v>30000</v>
      </c>
      <c r="L20" s="220">
        <f t="shared" si="1"/>
        <v>30000</v>
      </c>
      <c r="M20" s="220"/>
      <c r="N20" s="220"/>
      <c r="O20" s="228" t="s">
        <v>650</v>
      </c>
    </row>
    <row r="21" spans="1:15" s="214" customFormat="1" ht="20.100000000000001" customHeight="1">
      <c r="A21" s="215">
        <v>2</v>
      </c>
      <c r="B21" s="215" t="s">
        <v>610</v>
      </c>
      <c r="C21" s="215" t="s">
        <v>611</v>
      </c>
      <c r="D21" s="216" t="s">
        <v>579</v>
      </c>
      <c r="E21" s="217" t="s">
        <v>613</v>
      </c>
      <c r="F21" s="216" t="s">
        <v>640</v>
      </c>
      <c r="G21" s="216" t="s">
        <v>653</v>
      </c>
      <c r="H21" s="216" t="s">
        <v>654</v>
      </c>
      <c r="I21" s="219">
        <v>6500</v>
      </c>
      <c r="J21" s="215">
        <v>1</v>
      </c>
      <c r="K21" s="219">
        <f t="shared" si="2"/>
        <v>6500</v>
      </c>
      <c r="L21" s="220">
        <f t="shared" si="1"/>
        <v>6500</v>
      </c>
      <c r="M21" s="220"/>
      <c r="N21" s="220"/>
      <c r="O21" s="228" t="s">
        <v>655</v>
      </c>
    </row>
    <row r="22" spans="1:15" s="214" customFormat="1" ht="20.100000000000001" customHeight="1">
      <c r="A22" s="215">
        <v>2</v>
      </c>
      <c r="B22" s="215" t="s">
        <v>610</v>
      </c>
      <c r="C22" s="215" t="s">
        <v>611</v>
      </c>
      <c r="D22" s="216" t="s">
        <v>579</v>
      </c>
      <c r="E22" s="217" t="s">
        <v>613</v>
      </c>
      <c r="F22" s="216" t="s">
        <v>640</v>
      </c>
      <c r="G22" s="216" t="s">
        <v>656</v>
      </c>
      <c r="H22" s="216" t="s">
        <v>657</v>
      </c>
      <c r="I22" s="219">
        <v>2500</v>
      </c>
      <c r="J22" s="215">
        <v>1</v>
      </c>
      <c r="K22" s="219">
        <f t="shared" si="2"/>
        <v>2500</v>
      </c>
      <c r="L22" s="220">
        <f t="shared" si="1"/>
        <v>2500</v>
      </c>
      <c r="M22" s="220"/>
      <c r="N22" s="220"/>
      <c r="O22" s="228" t="s">
        <v>655</v>
      </c>
    </row>
    <row r="23" spans="1:15" s="214" customFormat="1" ht="20.100000000000001" customHeight="1">
      <c r="A23" s="215">
        <v>2</v>
      </c>
      <c r="B23" s="215" t="s">
        <v>610</v>
      </c>
      <c r="C23" s="215" t="s">
        <v>611</v>
      </c>
      <c r="D23" s="216" t="s">
        <v>579</v>
      </c>
      <c r="E23" s="217" t="s">
        <v>613</v>
      </c>
      <c r="F23" s="216" t="s">
        <v>640</v>
      </c>
      <c r="G23" s="216" t="s">
        <v>641</v>
      </c>
      <c r="H23" s="216" t="s">
        <v>658</v>
      </c>
      <c r="I23" s="219">
        <v>2500</v>
      </c>
      <c r="J23" s="215">
        <v>1</v>
      </c>
      <c r="K23" s="219">
        <f t="shared" si="2"/>
        <v>2500</v>
      </c>
      <c r="L23" s="220">
        <f t="shared" si="1"/>
        <v>2500</v>
      </c>
      <c r="M23" s="220"/>
      <c r="N23" s="220"/>
      <c r="O23" s="228" t="s">
        <v>659</v>
      </c>
    </row>
    <row r="24" spans="1:15" s="214" customFormat="1" ht="20.100000000000001" customHeight="1">
      <c r="A24" s="215">
        <v>2</v>
      </c>
      <c r="B24" s="215" t="s">
        <v>610</v>
      </c>
      <c r="C24" s="215" t="s">
        <v>611</v>
      </c>
      <c r="D24" s="216" t="s">
        <v>579</v>
      </c>
      <c r="E24" s="217" t="s">
        <v>613</v>
      </c>
      <c r="F24" s="216" t="s">
        <v>640</v>
      </c>
      <c r="G24" s="216" t="s">
        <v>651</v>
      </c>
      <c r="H24" s="230" t="s">
        <v>652</v>
      </c>
      <c r="I24" s="219">
        <v>1600</v>
      </c>
      <c r="J24" s="215">
        <v>10</v>
      </c>
      <c r="K24" s="219">
        <f t="shared" si="2"/>
        <v>16000</v>
      </c>
      <c r="L24" s="220">
        <f t="shared" si="1"/>
        <v>16000</v>
      </c>
      <c r="M24" s="220"/>
      <c r="N24" s="220"/>
      <c r="O24" s="228" t="s">
        <v>659</v>
      </c>
    </row>
    <row r="25" spans="1:15" s="214" customFormat="1" ht="20.100000000000001" customHeight="1">
      <c r="A25" s="215">
        <v>2</v>
      </c>
      <c r="B25" s="215" t="s">
        <v>610</v>
      </c>
      <c r="C25" s="215" t="s">
        <v>611</v>
      </c>
      <c r="D25" s="216" t="s">
        <v>579</v>
      </c>
      <c r="E25" s="217" t="s">
        <v>613</v>
      </c>
      <c r="F25" s="216" t="s">
        <v>640</v>
      </c>
      <c r="G25" s="216" t="s">
        <v>653</v>
      </c>
      <c r="H25" s="216" t="s">
        <v>660</v>
      </c>
      <c r="I25" s="219">
        <v>6500</v>
      </c>
      <c r="J25" s="215">
        <v>1</v>
      </c>
      <c r="K25" s="219">
        <f t="shared" si="2"/>
        <v>6500</v>
      </c>
      <c r="L25" s="220">
        <f t="shared" si="1"/>
        <v>6500</v>
      </c>
      <c r="M25" s="220"/>
      <c r="N25" s="220"/>
      <c r="O25" s="228" t="s">
        <v>659</v>
      </c>
    </row>
    <row r="26" spans="1:15" s="214" customFormat="1" ht="20.100000000000001" customHeight="1">
      <c r="A26" s="215">
        <v>2</v>
      </c>
      <c r="B26" s="215" t="s">
        <v>610</v>
      </c>
      <c r="C26" s="215" t="s">
        <v>611</v>
      </c>
      <c r="D26" s="216" t="s">
        <v>579</v>
      </c>
      <c r="E26" s="217" t="s">
        <v>613</v>
      </c>
      <c r="F26" s="216" t="s">
        <v>640</v>
      </c>
      <c r="G26" s="216" t="s">
        <v>656</v>
      </c>
      <c r="H26" s="216" t="s">
        <v>657</v>
      </c>
      <c r="I26" s="219">
        <v>2500</v>
      </c>
      <c r="J26" s="215">
        <v>1</v>
      </c>
      <c r="K26" s="219">
        <f t="shared" si="2"/>
        <v>2500</v>
      </c>
      <c r="L26" s="220">
        <f t="shared" si="1"/>
        <v>2500</v>
      </c>
      <c r="M26" s="220"/>
      <c r="N26" s="220"/>
      <c r="O26" s="228" t="s">
        <v>659</v>
      </c>
    </row>
    <row r="27" spans="1:15" s="214" customFormat="1" ht="20.100000000000001" customHeight="1">
      <c r="A27" s="215">
        <v>2</v>
      </c>
      <c r="B27" s="215" t="s">
        <v>610</v>
      </c>
      <c r="C27" s="215" t="s">
        <v>611</v>
      </c>
      <c r="D27" s="216" t="s">
        <v>579</v>
      </c>
      <c r="E27" s="217" t="s">
        <v>613</v>
      </c>
      <c r="F27" s="216" t="s">
        <v>640</v>
      </c>
      <c r="G27" s="216" t="s">
        <v>661</v>
      </c>
      <c r="H27" s="216" t="s">
        <v>662</v>
      </c>
      <c r="I27" s="219">
        <v>750</v>
      </c>
      <c r="J27" s="215">
        <v>1</v>
      </c>
      <c r="K27" s="219">
        <f t="shared" si="2"/>
        <v>750</v>
      </c>
      <c r="L27" s="220">
        <f t="shared" si="1"/>
        <v>750</v>
      </c>
      <c r="M27" s="220"/>
      <c r="N27" s="220"/>
      <c r="O27" s="228" t="s">
        <v>659</v>
      </c>
    </row>
    <row r="28" spans="1:15" s="214" customFormat="1" ht="20.100000000000001" customHeight="1">
      <c r="A28" s="215">
        <v>2</v>
      </c>
      <c r="B28" s="215" t="s">
        <v>610</v>
      </c>
      <c r="C28" s="215" t="s">
        <v>611</v>
      </c>
      <c r="D28" s="216" t="s">
        <v>579</v>
      </c>
      <c r="E28" s="217" t="s">
        <v>613</v>
      </c>
      <c r="F28" s="216" t="s">
        <v>640</v>
      </c>
      <c r="G28" s="216" t="s">
        <v>663</v>
      </c>
      <c r="H28" s="216" t="s">
        <v>664</v>
      </c>
      <c r="I28" s="219">
        <v>200</v>
      </c>
      <c r="J28" s="215">
        <v>40</v>
      </c>
      <c r="K28" s="219">
        <f t="shared" si="2"/>
        <v>8000</v>
      </c>
      <c r="L28" s="220">
        <f t="shared" si="1"/>
        <v>8000</v>
      </c>
      <c r="M28" s="220"/>
      <c r="N28" s="220"/>
      <c r="O28" s="228" t="s">
        <v>665</v>
      </c>
    </row>
    <row r="29" spans="1:15" s="214" customFormat="1" ht="20.100000000000001" customHeight="1">
      <c r="A29" s="215">
        <v>2</v>
      </c>
      <c r="B29" s="215" t="s">
        <v>610</v>
      </c>
      <c r="C29" s="215" t="s">
        <v>611</v>
      </c>
      <c r="D29" s="216" t="s">
        <v>579</v>
      </c>
      <c r="E29" s="217" t="s">
        <v>613</v>
      </c>
      <c r="F29" s="216" t="s">
        <v>640</v>
      </c>
      <c r="G29" s="216" t="s">
        <v>666</v>
      </c>
      <c r="H29" s="216" t="s">
        <v>667</v>
      </c>
      <c r="I29" s="219">
        <v>6500</v>
      </c>
      <c r="J29" s="215">
        <v>1</v>
      </c>
      <c r="K29" s="219">
        <f t="shared" si="2"/>
        <v>6500</v>
      </c>
      <c r="L29" s="220">
        <f t="shared" si="1"/>
        <v>6500</v>
      </c>
      <c r="M29" s="220"/>
      <c r="N29" s="220"/>
      <c r="O29" s="228" t="s">
        <v>665</v>
      </c>
    </row>
    <row r="30" spans="1:15" s="214" customFormat="1" ht="20.100000000000001" customHeight="1">
      <c r="A30" s="215">
        <v>2</v>
      </c>
      <c r="B30" s="215" t="s">
        <v>610</v>
      </c>
      <c r="C30" s="215" t="s">
        <v>611</v>
      </c>
      <c r="D30" s="216" t="s">
        <v>579</v>
      </c>
      <c r="E30" s="217" t="s">
        <v>613</v>
      </c>
      <c r="F30" s="216" t="s">
        <v>640</v>
      </c>
      <c r="G30" s="216" t="s">
        <v>668</v>
      </c>
      <c r="H30" s="216" t="s">
        <v>669</v>
      </c>
      <c r="I30" s="219">
        <v>9000</v>
      </c>
      <c r="J30" s="215">
        <v>1</v>
      </c>
      <c r="K30" s="219">
        <f t="shared" si="2"/>
        <v>9000</v>
      </c>
      <c r="L30" s="220">
        <f t="shared" si="1"/>
        <v>9000</v>
      </c>
      <c r="M30" s="220"/>
      <c r="N30" s="220"/>
      <c r="O30" s="228" t="s">
        <v>665</v>
      </c>
    </row>
    <row r="31" spans="1:15" s="214" customFormat="1" ht="20.100000000000001" customHeight="1">
      <c r="A31" s="215">
        <v>2</v>
      </c>
      <c r="B31" s="215" t="s">
        <v>610</v>
      </c>
      <c r="C31" s="215" t="s">
        <v>611</v>
      </c>
      <c r="D31" s="216" t="s">
        <v>579</v>
      </c>
      <c r="E31" s="217" t="s">
        <v>613</v>
      </c>
      <c r="F31" s="216" t="s">
        <v>640</v>
      </c>
      <c r="G31" s="216" t="s">
        <v>670</v>
      </c>
      <c r="H31" s="216" t="s">
        <v>671</v>
      </c>
      <c r="I31" s="219">
        <v>2000</v>
      </c>
      <c r="J31" s="215">
        <v>1</v>
      </c>
      <c r="K31" s="219">
        <f t="shared" si="2"/>
        <v>2000</v>
      </c>
      <c r="L31" s="220">
        <f t="shared" si="1"/>
        <v>2000</v>
      </c>
      <c r="M31" s="220"/>
      <c r="N31" s="220"/>
      <c r="O31" s="228" t="s">
        <v>672</v>
      </c>
    </row>
    <row r="32" spans="1:15" s="214" customFormat="1" ht="20.100000000000001" customHeight="1">
      <c r="A32" s="215">
        <v>2</v>
      </c>
      <c r="B32" s="215" t="s">
        <v>610</v>
      </c>
      <c r="C32" s="215" t="s">
        <v>611</v>
      </c>
      <c r="D32" s="216" t="s">
        <v>579</v>
      </c>
      <c r="E32" s="217" t="s">
        <v>613</v>
      </c>
      <c r="F32" s="216" t="s">
        <v>640</v>
      </c>
      <c r="G32" s="216" t="s">
        <v>673</v>
      </c>
      <c r="H32" s="216" t="s">
        <v>674</v>
      </c>
      <c r="I32" s="219">
        <v>400</v>
      </c>
      <c r="J32" s="215">
        <v>40</v>
      </c>
      <c r="K32" s="219">
        <f t="shared" si="2"/>
        <v>16000</v>
      </c>
      <c r="L32" s="220">
        <f t="shared" si="1"/>
        <v>16000</v>
      </c>
      <c r="M32" s="220"/>
      <c r="N32" s="220"/>
      <c r="O32" s="228" t="s">
        <v>672</v>
      </c>
    </row>
    <row r="33" spans="1:15" s="214" customFormat="1" ht="20.100000000000001" customHeight="1">
      <c r="A33" s="215">
        <v>2</v>
      </c>
      <c r="B33" s="215" t="s">
        <v>610</v>
      </c>
      <c r="C33" s="215" t="s">
        <v>611</v>
      </c>
      <c r="D33" s="216" t="s">
        <v>579</v>
      </c>
      <c r="E33" s="217" t="s">
        <v>613</v>
      </c>
      <c r="F33" s="216" t="s">
        <v>640</v>
      </c>
      <c r="G33" s="216" t="s">
        <v>675</v>
      </c>
      <c r="H33" s="216" t="s">
        <v>676</v>
      </c>
      <c r="I33" s="219">
        <v>300</v>
      </c>
      <c r="J33" s="215">
        <v>212</v>
      </c>
      <c r="K33" s="219">
        <f t="shared" si="2"/>
        <v>63600</v>
      </c>
      <c r="L33" s="220">
        <f t="shared" si="1"/>
        <v>63600</v>
      </c>
      <c r="M33" s="220"/>
      <c r="N33" s="220"/>
      <c r="O33" s="228" t="s">
        <v>677</v>
      </c>
    </row>
    <row r="34" spans="1:15" s="214" customFormat="1" ht="20.100000000000001" customHeight="1">
      <c r="A34" s="215">
        <v>2</v>
      </c>
      <c r="B34" s="215" t="s">
        <v>610</v>
      </c>
      <c r="C34" s="215" t="s">
        <v>611</v>
      </c>
      <c r="D34" s="216" t="s">
        <v>579</v>
      </c>
      <c r="E34" s="217" t="s">
        <v>613</v>
      </c>
      <c r="F34" s="216" t="s">
        <v>640</v>
      </c>
      <c r="G34" s="216" t="s">
        <v>678</v>
      </c>
      <c r="H34" s="216" t="s">
        <v>679</v>
      </c>
      <c r="I34" s="219">
        <v>110000</v>
      </c>
      <c r="J34" s="215">
        <v>1</v>
      </c>
      <c r="K34" s="219">
        <f t="shared" si="2"/>
        <v>110000</v>
      </c>
      <c r="L34" s="220">
        <v>28231</v>
      </c>
      <c r="M34" s="220">
        <f>K34-L34</f>
        <v>81769</v>
      </c>
      <c r="N34" s="220"/>
      <c r="O34" s="228" t="s">
        <v>622</v>
      </c>
    </row>
    <row r="35" spans="1:15" s="214" customFormat="1" ht="20.100000000000001" customHeight="1">
      <c r="A35" s="231"/>
      <c r="B35" s="232" t="s">
        <v>680</v>
      </c>
      <c r="C35" s="231"/>
      <c r="D35" s="232" t="s">
        <v>616</v>
      </c>
      <c r="E35" s="231"/>
      <c r="F35" s="233"/>
      <c r="G35" s="233"/>
      <c r="H35" s="233"/>
      <c r="I35" s="234"/>
      <c r="J35" s="231"/>
      <c r="K35" s="226">
        <f>SUM(K5:K34)</f>
        <v>1271162.5</v>
      </c>
      <c r="L35" s="226">
        <f t="shared" ref="L35:N35" si="3">SUM(L5:L34)</f>
        <v>1189393.5</v>
      </c>
      <c r="M35" s="226">
        <f t="shared" si="3"/>
        <v>81769</v>
      </c>
      <c r="N35" s="226">
        <f t="shared" si="3"/>
        <v>0</v>
      </c>
      <c r="O35" s="235" t="s">
        <v>681</v>
      </c>
    </row>
    <row r="36" spans="1:15" s="214" customFormat="1" ht="20.100000000000001" customHeight="1">
      <c r="A36" s="231">
        <v>3</v>
      </c>
      <c r="B36" s="230" t="s">
        <v>682</v>
      </c>
      <c r="C36" s="230" t="s">
        <v>683</v>
      </c>
      <c r="D36" s="218" t="s">
        <v>684</v>
      </c>
      <c r="E36" s="217" t="s">
        <v>613</v>
      </c>
      <c r="F36" s="218" t="s">
        <v>614</v>
      </c>
      <c r="G36" s="218" t="s">
        <v>615</v>
      </c>
      <c r="H36" s="233"/>
      <c r="I36" s="234">
        <v>7600</v>
      </c>
      <c r="J36" s="231">
        <v>85</v>
      </c>
      <c r="K36" s="219">
        <f t="shared" ref="K36:K37" si="4">I36*J36</f>
        <v>646000</v>
      </c>
      <c r="L36" s="220">
        <f>K36</f>
        <v>646000</v>
      </c>
      <c r="M36" s="220"/>
      <c r="N36" s="220"/>
      <c r="O36" s="221"/>
    </row>
    <row r="37" spans="1:15" s="214" customFormat="1" ht="20.100000000000001" customHeight="1">
      <c r="A37" s="231">
        <v>3</v>
      </c>
      <c r="B37" s="230" t="s">
        <v>682</v>
      </c>
      <c r="C37" s="230" t="s">
        <v>683</v>
      </c>
      <c r="D37" s="218" t="s">
        <v>685</v>
      </c>
      <c r="E37" s="217" t="s">
        <v>613</v>
      </c>
      <c r="F37" s="218" t="s">
        <v>614</v>
      </c>
      <c r="G37" s="218" t="s">
        <v>615</v>
      </c>
      <c r="H37" s="233"/>
      <c r="I37" s="234">
        <v>7600</v>
      </c>
      <c r="J37" s="231">
        <v>35</v>
      </c>
      <c r="K37" s="219">
        <f t="shared" si="4"/>
        <v>266000</v>
      </c>
      <c r="L37" s="220">
        <f>K37</f>
        <v>266000</v>
      </c>
      <c r="M37" s="220"/>
      <c r="N37" s="220"/>
      <c r="O37" s="221"/>
    </row>
    <row r="38" spans="1:15" s="214" customFormat="1" ht="20.100000000000001" customHeight="1">
      <c r="A38" s="231"/>
      <c r="B38" s="230"/>
      <c r="C38" s="230"/>
      <c r="D38" s="232" t="s">
        <v>616</v>
      </c>
      <c r="E38" s="231"/>
      <c r="F38" s="233"/>
      <c r="G38" s="233"/>
      <c r="H38" s="233"/>
      <c r="I38" s="234"/>
      <c r="J38" s="231"/>
      <c r="K38" s="226">
        <f>SUM(K36:K37)</f>
        <v>912000</v>
      </c>
      <c r="L38" s="226">
        <f t="shared" ref="L38:N38" si="5">SUM(L36:L37)</f>
        <v>912000</v>
      </c>
      <c r="M38" s="226">
        <f t="shared" si="5"/>
        <v>0</v>
      </c>
      <c r="N38" s="226">
        <f t="shared" si="5"/>
        <v>0</v>
      </c>
      <c r="O38" s="235"/>
    </row>
    <row r="39" spans="1:15" s="214" customFormat="1" ht="20.100000000000001" customHeight="1">
      <c r="A39" s="231">
        <v>4</v>
      </c>
      <c r="B39" s="231" t="s">
        <v>610</v>
      </c>
      <c r="C39" s="231" t="s">
        <v>611</v>
      </c>
      <c r="D39" s="233" t="s">
        <v>686</v>
      </c>
      <c r="E39" s="217" t="s">
        <v>613</v>
      </c>
      <c r="F39" s="236" t="s">
        <v>614</v>
      </c>
      <c r="G39" s="218" t="s">
        <v>615</v>
      </c>
      <c r="H39" s="233" t="s">
        <v>687</v>
      </c>
      <c r="I39" s="234">
        <v>7600</v>
      </c>
      <c r="J39" s="231">
        <v>40</v>
      </c>
      <c r="K39" s="219">
        <f>I39*J39</f>
        <v>304000</v>
      </c>
      <c r="L39" s="220"/>
      <c r="M39" s="220">
        <v>304000</v>
      </c>
      <c r="N39" s="220"/>
      <c r="O39" s="221"/>
    </row>
    <row r="40" spans="1:15" s="214" customFormat="1" ht="20.100000000000001" customHeight="1">
      <c r="A40" s="231">
        <v>4</v>
      </c>
      <c r="B40" s="231" t="s">
        <v>610</v>
      </c>
      <c r="C40" s="231" t="s">
        <v>611</v>
      </c>
      <c r="D40" s="233" t="s">
        <v>686</v>
      </c>
      <c r="E40" s="217" t="s">
        <v>613</v>
      </c>
      <c r="F40" s="237" t="s">
        <v>688</v>
      </c>
      <c r="G40" s="233" t="s">
        <v>688</v>
      </c>
      <c r="H40" s="233" t="s">
        <v>687</v>
      </c>
      <c r="I40" s="234">
        <v>20000</v>
      </c>
      <c r="J40" s="231">
        <v>10</v>
      </c>
      <c r="K40" s="234">
        <f>I40*J40</f>
        <v>200000</v>
      </c>
      <c r="L40" s="220"/>
      <c r="M40" s="220">
        <v>200000</v>
      </c>
      <c r="N40" s="220"/>
      <c r="O40" s="238"/>
    </row>
    <row r="41" spans="1:15" s="214" customFormat="1" ht="20.100000000000001" customHeight="1">
      <c r="A41" s="231"/>
      <c r="B41" s="232" t="s">
        <v>680</v>
      </c>
      <c r="C41" s="231"/>
      <c r="D41" s="232" t="s">
        <v>616</v>
      </c>
      <c r="E41" s="217"/>
      <c r="F41" s="233"/>
      <c r="G41" s="233"/>
      <c r="H41" s="233"/>
      <c r="I41" s="234"/>
      <c r="J41" s="231"/>
      <c r="K41" s="226">
        <f>SUM(K39:K40)</f>
        <v>504000</v>
      </c>
      <c r="L41" s="226">
        <f t="shared" ref="L41:N41" si="6">SUM(L39:L40)</f>
        <v>0</v>
      </c>
      <c r="M41" s="226">
        <f t="shared" si="6"/>
        <v>504000</v>
      </c>
      <c r="N41" s="226">
        <f t="shared" si="6"/>
        <v>0</v>
      </c>
      <c r="O41" s="235"/>
    </row>
    <row r="42" spans="1:15" s="214" customFormat="1" ht="20.100000000000001" customHeight="1">
      <c r="A42" s="239">
        <v>5</v>
      </c>
      <c r="B42" s="239" t="s">
        <v>610</v>
      </c>
      <c r="C42" s="239" t="s">
        <v>689</v>
      </c>
      <c r="D42" s="216" t="s">
        <v>690</v>
      </c>
      <c r="E42" s="217" t="s">
        <v>613</v>
      </c>
      <c r="F42" s="216" t="s">
        <v>691</v>
      </c>
      <c r="G42" s="216" t="s">
        <v>691</v>
      </c>
      <c r="H42" s="216"/>
      <c r="I42" s="219">
        <v>757598</v>
      </c>
      <c r="J42" s="215">
        <v>1</v>
      </c>
      <c r="K42" s="219">
        <f t="shared" ref="K42:K45" si="7">I42*J42</f>
        <v>757598</v>
      </c>
      <c r="L42" s="220">
        <f t="shared" ref="L42:L49" si="8">K42</f>
        <v>757598</v>
      </c>
      <c r="M42" s="220"/>
      <c r="N42" s="220"/>
      <c r="O42" s="228" t="s">
        <v>692</v>
      </c>
    </row>
    <row r="43" spans="1:15" s="214" customFormat="1" ht="20.100000000000001" customHeight="1">
      <c r="A43" s="239">
        <v>5</v>
      </c>
      <c r="B43" s="215" t="s">
        <v>610</v>
      </c>
      <c r="C43" s="215" t="s">
        <v>689</v>
      </c>
      <c r="D43" s="216" t="s">
        <v>693</v>
      </c>
      <c r="E43" s="217" t="s">
        <v>613</v>
      </c>
      <c r="F43" s="216" t="s">
        <v>694</v>
      </c>
      <c r="G43" s="216" t="s">
        <v>694</v>
      </c>
      <c r="H43" s="216"/>
      <c r="I43" s="219">
        <v>102550</v>
      </c>
      <c r="J43" s="215">
        <v>1</v>
      </c>
      <c r="K43" s="219">
        <f t="shared" si="7"/>
        <v>102550</v>
      </c>
      <c r="L43" s="220">
        <f t="shared" si="8"/>
        <v>102550</v>
      </c>
      <c r="M43" s="220"/>
      <c r="N43" s="220"/>
      <c r="O43" s="228"/>
    </row>
    <row r="44" spans="1:15" s="214" customFormat="1" ht="20.100000000000001" customHeight="1">
      <c r="A44" s="240">
        <v>5</v>
      </c>
      <c r="B44" s="241" t="s">
        <v>610</v>
      </c>
      <c r="C44" s="241" t="s">
        <v>689</v>
      </c>
      <c r="D44" s="242" t="s">
        <v>693</v>
      </c>
      <c r="E44" s="217" t="s">
        <v>613</v>
      </c>
      <c r="F44" s="242" t="s">
        <v>695</v>
      </c>
      <c r="G44" s="242" t="s">
        <v>695</v>
      </c>
      <c r="H44" s="242"/>
      <c r="I44" s="243">
        <v>135050</v>
      </c>
      <c r="J44" s="241">
        <v>1</v>
      </c>
      <c r="K44" s="243">
        <f t="shared" si="7"/>
        <v>135050</v>
      </c>
      <c r="L44" s="220">
        <f t="shared" si="8"/>
        <v>135050</v>
      </c>
      <c r="M44" s="220"/>
      <c r="N44" s="220"/>
      <c r="O44" s="228"/>
    </row>
    <row r="45" spans="1:15" s="214" customFormat="1" ht="20.100000000000001" customHeight="1">
      <c r="A45" s="231">
        <v>5</v>
      </c>
      <c r="B45" s="231" t="s">
        <v>610</v>
      </c>
      <c r="C45" s="231" t="s">
        <v>689</v>
      </c>
      <c r="D45" s="216" t="s">
        <v>693</v>
      </c>
      <c r="E45" s="217" t="s">
        <v>613</v>
      </c>
      <c r="F45" s="216" t="s">
        <v>691</v>
      </c>
      <c r="G45" s="216" t="s">
        <v>691</v>
      </c>
      <c r="H45" s="216"/>
      <c r="I45" s="219">
        <v>757598</v>
      </c>
      <c r="J45" s="215">
        <v>1</v>
      </c>
      <c r="K45" s="219">
        <f t="shared" si="7"/>
        <v>757598</v>
      </c>
      <c r="L45" s="220">
        <f t="shared" si="8"/>
        <v>757598</v>
      </c>
      <c r="M45" s="220"/>
      <c r="N45" s="220"/>
      <c r="O45" s="228" t="s">
        <v>692</v>
      </c>
    </row>
    <row r="46" spans="1:15" s="214" customFormat="1" ht="20.100000000000001" customHeight="1">
      <c r="A46" s="231">
        <v>5</v>
      </c>
      <c r="B46" s="231" t="s">
        <v>610</v>
      </c>
      <c r="C46" s="231" t="s">
        <v>689</v>
      </c>
      <c r="D46" s="233" t="s">
        <v>693</v>
      </c>
      <c r="E46" s="217" t="s">
        <v>613</v>
      </c>
      <c r="F46" s="236" t="s">
        <v>696</v>
      </c>
      <c r="G46" s="218" t="s">
        <v>696</v>
      </c>
      <c r="H46" s="233"/>
      <c r="I46" s="234">
        <v>140000</v>
      </c>
      <c r="J46" s="231">
        <v>1</v>
      </c>
      <c r="K46" s="234">
        <f>I46*J46</f>
        <v>140000</v>
      </c>
      <c r="L46" s="220">
        <f t="shared" si="8"/>
        <v>140000</v>
      </c>
      <c r="M46" s="220"/>
      <c r="N46" s="220"/>
      <c r="O46" s="244"/>
    </row>
    <row r="47" spans="1:15" s="214" customFormat="1" ht="20.100000000000001" customHeight="1">
      <c r="A47" s="231">
        <v>5</v>
      </c>
      <c r="B47" s="231" t="s">
        <v>610</v>
      </c>
      <c r="C47" s="231" t="s">
        <v>689</v>
      </c>
      <c r="D47" s="233" t="s">
        <v>693</v>
      </c>
      <c r="E47" s="217" t="s">
        <v>613</v>
      </c>
      <c r="F47" s="218" t="s">
        <v>614</v>
      </c>
      <c r="G47" s="218" t="s">
        <v>615</v>
      </c>
      <c r="H47" s="233"/>
      <c r="I47" s="234">
        <v>7600</v>
      </c>
      <c r="J47" s="231">
        <v>15</v>
      </c>
      <c r="K47" s="219">
        <f t="shared" ref="K47:K48" si="9">I47*J47</f>
        <v>114000</v>
      </c>
      <c r="L47" s="220">
        <f t="shared" si="8"/>
        <v>114000</v>
      </c>
      <c r="M47" s="220"/>
      <c r="N47" s="220"/>
      <c r="O47" s="221"/>
    </row>
    <row r="48" spans="1:15" s="214" customFormat="1" ht="20.100000000000001" customHeight="1">
      <c r="A48" s="231">
        <v>5</v>
      </c>
      <c r="B48" s="230" t="s">
        <v>697</v>
      </c>
      <c r="C48" s="230" t="s">
        <v>698</v>
      </c>
      <c r="D48" s="233" t="s">
        <v>690</v>
      </c>
      <c r="E48" s="217" t="s">
        <v>613</v>
      </c>
      <c r="F48" s="218" t="s">
        <v>614</v>
      </c>
      <c r="G48" s="218" t="s">
        <v>615</v>
      </c>
      <c r="H48" s="233"/>
      <c r="I48" s="234">
        <v>7600</v>
      </c>
      <c r="J48" s="231">
        <v>53</v>
      </c>
      <c r="K48" s="219">
        <f t="shared" si="9"/>
        <v>402800</v>
      </c>
      <c r="L48" s="220">
        <f t="shared" si="8"/>
        <v>402800</v>
      </c>
      <c r="M48" s="220"/>
      <c r="N48" s="220"/>
      <c r="O48" s="221"/>
    </row>
    <row r="49" spans="1:15" s="214" customFormat="1" ht="20.100000000000001" customHeight="1">
      <c r="A49" s="231">
        <v>5</v>
      </c>
      <c r="B49" s="230" t="s">
        <v>697</v>
      </c>
      <c r="C49" s="230" t="s">
        <v>698</v>
      </c>
      <c r="D49" s="233" t="s">
        <v>580</v>
      </c>
      <c r="E49" s="217" t="s">
        <v>613</v>
      </c>
      <c r="F49" s="245" t="s">
        <v>699</v>
      </c>
      <c r="G49" s="246" t="s">
        <v>699</v>
      </c>
      <c r="H49" s="247" t="s">
        <v>700</v>
      </c>
      <c r="I49" s="220">
        <v>599692.5</v>
      </c>
      <c r="J49" s="231">
        <v>1</v>
      </c>
      <c r="K49" s="234">
        <f>I49*J49</f>
        <v>599692.5</v>
      </c>
      <c r="L49" s="220">
        <f t="shared" si="8"/>
        <v>599692.5</v>
      </c>
      <c r="M49" s="220"/>
      <c r="N49" s="220"/>
      <c r="O49" s="248" t="s">
        <v>692</v>
      </c>
    </row>
    <row r="50" spans="1:15" s="214" customFormat="1" ht="20.100000000000001" customHeight="1">
      <c r="A50" s="239"/>
      <c r="B50" s="249" t="s">
        <v>680</v>
      </c>
      <c r="C50" s="239"/>
      <c r="D50" s="249" t="s">
        <v>616</v>
      </c>
      <c r="E50" s="239"/>
      <c r="F50" s="250"/>
      <c r="G50" s="250"/>
      <c r="H50" s="250"/>
      <c r="I50" s="251"/>
      <c r="J50" s="239"/>
      <c r="K50" s="252">
        <f>SUM(K42:K49)</f>
        <v>3009288.5</v>
      </c>
      <c r="L50" s="226">
        <f t="shared" ref="L50:N50" si="10">SUM(L42:L49)</f>
        <v>3009288.5</v>
      </c>
      <c r="M50" s="226">
        <f t="shared" si="10"/>
        <v>0</v>
      </c>
      <c r="N50" s="226">
        <f t="shared" si="10"/>
        <v>0</v>
      </c>
      <c r="O50" s="253"/>
    </row>
    <row r="51" spans="1:15" s="214" customFormat="1" ht="20.100000000000001" customHeight="1">
      <c r="A51" s="215">
        <v>6</v>
      </c>
      <c r="B51" s="215" t="s">
        <v>610</v>
      </c>
      <c r="C51" s="215" t="s">
        <v>689</v>
      </c>
      <c r="D51" s="216" t="s">
        <v>701</v>
      </c>
      <c r="E51" s="217" t="s">
        <v>613</v>
      </c>
      <c r="F51" s="216" t="s">
        <v>691</v>
      </c>
      <c r="G51" s="216" t="s">
        <v>691</v>
      </c>
      <c r="H51" s="216"/>
      <c r="I51" s="219">
        <v>757598</v>
      </c>
      <c r="J51" s="215">
        <v>1</v>
      </c>
      <c r="K51" s="254">
        <f>I51*J51</f>
        <v>757598</v>
      </c>
      <c r="L51" s="220">
        <f>K51</f>
        <v>757598</v>
      </c>
      <c r="M51" s="220"/>
      <c r="N51" s="220"/>
      <c r="O51" s="221" t="s">
        <v>692</v>
      </c>
    </row>
    <row r="52" spans="1:15" s="214" customFormat="1" ht="20.100000000000001" customHeight="1">
      <c r="A52" s="215">
        <v>6</v>
      </c>
      <c r="B52" s="230" t="s">
        <v>697</v>
      </c>
      <c r="C52" s="230" t="s">
        <v>698</v>
      </c>
      <c r="D52" s="216" t="s">
        <v>701</v>
      </c>
      <c r="E52" s="217" t="s">
        <v>613</v>
      </c>
      <c r="F52" s="236" t="s">
        <v>696</v>
      </c>
      <c r="G52" s="218" t="s">
        <v>696</v>
      </c>
      <c r="H52" s="233"/>
      <c r="I52" s="234">
        <v>140000</v>
      </c>
      <c r="J52" s="231">
        <v>1</v>
      </c>
      <c r="K52" s="255">
        <f>I52*J52</f>
        <v>140000</v>
      </c>
      <c r="L52" s="220">
        <f>K52</f>
        <v>140000</v>
      </c>
      <c r="M52" s="220"/>
      <c r="N52" s="220"/>
      <c r="O52" s="221"/>
    </row>
    <row r="53" spans="1:15" s="214" customFormat="1" ht="20.100000000000001" customHeight="1">
      <c r="A53" s="215">
        <v>6</v>
      </c>
      <c r="B53" s="230" t="s">
        <v>697</v>
      </c>
      <c r="C53" s="230" t="s">
        <v>698</v>
      </c>
      <c r="D53" s="216" t="s">
        <v>701</v>
      </c>
      <c r="E53" s="217" t="s">
        <v>613</v>
      </c>
      <c r="F53" s="218" t="s">
        <v>614</v>
      </c>
      <c r="G53" s="218" t="s">
        <v>615</v>
      </c>
      <c r="H53" s="216"/>
      <c r="I53" s="234">
        <v>7600</v>
      </c>
      <c r="J53" s="231">
        <v>40</v>
      </c>
      <c r="K53" s="219">
        <f>I53*J53</f>
        <v>304000</v>
      </c>
      <c r="L53" s="220">
        <f>K53</f>
        <v>304000</v>
      </c>
      <c r="M53" s="220"/>
      <c r="N53" s="220"/>
      <c r="O53" s="221"/>
    </row>
    <row r="54" spans="1:15" s="214" customFormat="1" ht="20.100000000000001" customHeight="1">
      <c r="A54" s="215">
        <v>6</v>
      </c>
      <c r="B54" s="230" t="s">
        <v>697</v>
      </c>
      <c r="C54" s="230" t="s">
        <v>698</v>
      </c>
      <c r="D54" s="216" t="s">
        <v>701</v>
      </c>
      <c r="E54" s="217" t="s">
        <v>613</v>
      </c>
      <c r="F54" s="245" t="s">
        <v>699</v>
      </c>
      <c r="G54" s="246" t="s">
        <v>699</v>
      </c>
      <c r="H54" s="247" t="s">
        <v>700</v>
      </c>
      <c r="I54" s="219">
        <v>502938.5</v>
      </c>
      <c r="J54" s="215">
        <v>1</v>
      </c>
      <c r="K54" s="256">
        <f>I54*J54</f>
        <v>502938.5</v>
      </c>
      <c r="L54" s="220">
        <f>K54</f>
        <v>502938.5</v>
      </c>
      <c r="M54" s="220"/>
      <c r="N54" s="220"/>
      <c r="O54" s="248" t="s">
        <v>692</v>
      </c>
    </row>
    <row r="55" spans="1:15" s="214" customFormat="1" ht="20.100000000000001" customHeight="1">
      <c r="A55" s="215"/>
      <c r="B55" s="222" t="s">
        <v>680</v>
      </c>
      <c r="C55" s="215"/>
      <c r="D55" s="222" t="s">
        <v>616</v>
      </c>
      <c r="E55" s="215"/>
      <c r="F55" s="216"/>
      <c r="G55" s="216"/>
      <c r="H55" s="216"/>
      <c r="I55" s="219"/>
      <c r="J55" s="215"/>
      <c r="K55" s="225">
        <f>SUM(K51:K54)</f>
        <v>1704536.5</v>
      </c>
      <c r="L55" s="226">
        <f t="shared" ref="L55:N55" si="11">SUM(L51:L54)</f>
        <v>1704536.5</v>
      </c>
      <c r="M55" s="226">
        <f t="shared" si="11"/>
        <v>0</v>
      </c>
      <c r="N55" s="226">
        <f t="shared" si="11"/>
        <v>0</v>
      </c>
      <c r="O55" s="227"/>
    </row>
    <row r="56" spans="1:15" s="214" customFormat="1" ht="20.100000000000001" customHeight="1">
      <c r="A56" s="231">
        <v>7</v>
      </c>
      <c r="B56" s="231" t="s">
        <v>610</v>
      </c>
      <c r="C56" s="231" t="s">
        <v>689</v>
      </c>
      <c r="D56" s="233" t="s">
        <v>702</v>
      </c>
      <c r="E56" s="217" t="s">
        <v>613</v>
      </c>
      <c r="F56" s="257" t="s">
        <v>694</v>
      </c>
      <c r="G56" s="257" t="s">
        <v>694</v>
      </c>
      <c r="H56" s="257"/>
      <c r="I56" s="219">
        <v>102550</v>
      </c>
      <c r="J56" s="215">
        <v>1</v>
      </c>
      <c r="K56" s="219">
        <f>I56*J56</f>
        <v>102550</v>
      </c>
      <c r="L56" s="220">
        <f>K56</f>
        <v>102550</v>
      </c>
      <c r="M56" s="220"/>
      <c r="N56" s="220"/>
      <c r="O56" s="258"/>
    </row>
    <row r="57" spans="1:15" s="214" customFormat="1" ht="20.100000000000001" customHeight="1">
      <c r="A57" s="231">
        <v>7</v>
      </c>
      <c r="B57" s="231" t="s">
        <v>610</v>
      </c>
      <c r="C57" s="231" t="s">
        <v>689</v>
      </c>
      <c r="D57" s="233" t="s">
        <v>702</v>
      </c>
      <c r="E57" s="217" t="s">
        <v>613</v>
      </c>
      <c r="F57" s="216" t="s">
        <v>691</v>
      </c>
      <c r="G57" s="216" t="s">
        <v>691</v>
      </c>
      <c r="H57" s="216"/>
      <c r="I57" s="219">
        <v>757598</v>
      </c>
      <c r="J57" s="215">
        <v>1</v>
      </c>
      <c r="K57" s="219">
        <f>I57*J57</f>
        <v>757598</v>
      </c>
      <c r="L57" s="220">
        <f>K57</f>
        <v>757598</v>
      </c>
      <c r="M57" s="220"/>
      <c r="N57" s="220"/>
      <c r="O57" s="221" t="s">
        <v>692</v>
      </c>
    </row>
    <row r="58" spans="1:15" s="214" customFormat="1" ht="20.100000000000001" customHeight="1">
      <c r="A58" s="231">
        <v>7</v>
      </c>
      <c r="B58" s="231" t="s">
        <v>610</v>
      </c>
      <c r="C58" s="231" t="s">
        <v>689</v>
      </c>
      <c r="D58" s="233" t="s">
        <v>702</v>
      </c>
      <c r="E58" s="217" t="s">
        <v>613</v>
      </c>
      <c r="F58" s="218" t="s">
        <v>614</v>
      </c>
      <c r="G58" s="218" t="s">
        <v>615</v>
      </c>
      <c r="H58" s="216"/>
      <c r="I58" s="234">
        <v>7600</v>
      </c>
      <c r="J58" s="231">
        <v>32</v>
      </c>
      <c r="K58" s="219">
        <f>I58*J58</f>
        <v>243200</v>
      </c>
      <c r="L58" s="220">
        <f>K58</f>
        <v>243200</v>
      </c>
      <c r="M58" s="220"/>
      <c r="N58" s="220"/>
      <c r="O58" s="221"/>
    </row>
    <row r="59" spans="1:15" s="214" customFormat="1" ht="20.100000000000001" customHeight="1">
      <c r="A59" s="231">
        <v>7</v>
      </c>
      <c r="B59" s="231" t="s">
        <v>610</v>
      </c>
      <c r="C59" s="231" t="s">
        <v>689</v>
      </c>
      <c r="D59" s="233" t="s">
        <v>702</v>
      </c>
      <c r="E59" s="233" t="s">
        <v>613</v>
      </c>
      <c r="F59" s="236" t="s">
        <v>696</v>
      </c>
      <c r="G59" s="218" t="s">
        <v>696</v>
      </c>
      <c r="H59" s="233"/>
      <c r="I59" s="234">
        <v>140000</v>
      </c>
      <c r="J59" s="231">
        <v>1</v>
      </c>
      <c r="K59" s="255">
        <f>I59*J59</f>
        <v>140000</v>
      </c>
      <c r="L59" s="220">
        <f>K59</f>
        <v>140000</v>
      </c>
      <c r="M59" s="220"/>
      <c r="N59" s="220"/>
      <c r="O59" s="221"/>
    </row>
    <row r="60" spans="1:15" s="214" customFormat="1" ht="20.100000000000001" customHeight="1">
      <c r="A60" s="215"/>
      <c r="B60" s="222" t="s">
        <v>680</v>
      </c>
      <c r="C60" s="215"/>
      <c r="D60" s="222" t="s">
        <v>616</v>
      </c>
      <c r="E60" s="215"/>
      <c r="F60" s="216"/>
      <c r="G60" s="216"/>
      <c r="H60" s="216"/>
      <c r="I60" s="219"/>
      <c r="J60" s="215"/>
      <c r="K60" s="225">
        <f>SUM(K56:K59)</f>
        <v>1243348</v>
      </c>
      <c r="L60" s="226">
        <f t="shared" ref="L60:N60" si="12">SUM(L56:L59)</f>
        <v>1243348</v>
      </c>
      <c r="M60" s="226">
        <f t="shared" si="12"/>
        <v>0</v>
      </c>
      <c r="N60" s="226">
        <f t="shared" si="12"/>
        <v>0</v>
      </c>
      <c r="O60" s="227"/>
    </row>
    <row r="61" spans="1:15" s="214" customFormat="1" ht="20.100000000000001" customHeight="1">
      <c r="A61" s="231">
        <v>8</v>
      </c>
      <c r="B61" s="215" t="s">
        <v>610</v>
      </c>
      <c r="C61" s="215" t="s">
        <v>689</v>
      </c>
      <c r="D61" s="259" t="s">
        <v>703</v>
      </c>
      <c r="E61" s="217" t="s">
        <v>613</v>
      </c>
      <c r="F61" s="218" t="s">
        <v>694</v>
      </c>
      <c r="G61" s="218" t="s">
        <v>694</v>
      </c>
      <c r="H61" s="230"/>
      <c r="I61" s="219">
        <v>102550</v>
      </c>
      <c r="J61" s="215">
        <v>1</v>
      </c>
      <c r="K61" s="219">
        <f t="shared" ref="K61:K65" si="13">I61*J61</f>
        <v>102550</v>
      </c>
      <c r="L61" s="220">
        <f>K61</f>
        <v>102550</v>
      </c>
      <c r="M61" s="220"/>
      <c r="N61" s="220"/>
      <c r="O61" s="221"/>
    </row>
    <row r="62" spans="1:15" s="214" customFormat="1" ht="20.100000000000001" customHeight="1">
      <c r="A62" s="231">
        <v>8</v>
      </c>
      <c r="B62" s="215" t="s">
        <v>610</v>
      </c>
      <c r="C62" s="215" t="s">
        <v>689</v>
      </c>
      <c r="D62" s="259" t="s">
        <v>703</v>
      </c>
      <c r="E62" s="217" t="s">
        <v>613</v>
      </c>
      <c r="F62" s="218" t="s">
        <v>695</v>
      </c>
      <c r="G62" s="218" t="s">
        <v>695</v>
      </c>
      <c r="H62" s="230"/>
      <c r="I62" s="219">
        <v>135050</v>
      </c>
      <c r="J62" s="215">
        <v>1</v>
      </c>
      <c r="K62" s="219">
        <f t="shared" si="13"/>
        <v>135050</v>
      </c>
      <c r="L62" s="220">
        <f>K62</f>
        <v>135050</v>
      </c>
      <c r="M62" s="220"/>
      <c r="N62" s="220"/>
      <c r="O62" s="221"/>
    </row>
    <row r="63" spans="1:15" s="214" customFormat="1" ht="20.100000000000001" customHeight="1">
      <c r="A63" s="260">
        <v>8</v>
      </c>
      <c r="B63" s="241" t="s">
        <v>610</v>
      </c>
      <c r="C63" s="241" t="s">
        <v>689</v>
      </c>
      <c r="D63" s="261" t="s">
        <v>42</v>
      </c>
      <c r="E63" s="217" t="s">
        <v>613</v>
      </c>
      <c r="F63" s="216" t="s">
        <v>691</v>
      </c>
      <c r="G63" s="216" t="s">
        <v>691</v>
      </c>
      <c r="H63" s="216"/>
      <c r="I63" s="219">
        <v>757598</v>
      </c>
      <c r="J63" s="241">
        <v>1</v>
      </c>
      <c r="K63" s="243">
        <f t="shared" si="13"/>
        <v>757598</v>
      </c>
      <c r="L63" s="220">
        <f>K63</f>
        <v>757598</v>
      </c>
      <c r="M63" s="220"/>
      <c r="N63" s="220"/>
      <c r="O63" s="221" t="s">
        <v>692</v>
      </c>
    </row>
    <row r="64" spans="1:15" s="214" customFormat="1" ht="20.100000000000001" customHeight="1">
      <c r="A64" s="231">
        <v>8</v>
      </c>
      <c r="B64" s="231" t="s">
        <v>610</v>
      </c>
      <c r="C64" s="231" t="s">
        <v>689</v>
      </c>
      <c r="D64" s="259" t="s">
        <v>703</v>
      </c>
      <c r="E64" s="217" t="s">
        <v>613</v>
      </c>
      <c r="F64" s="218" t="s">
        <v>614</v>
      </c>
      <c r="G64" s="218" t="s">
        <v>615</v>
      </c>
      <c r="H64" s="233"/>
      <c r="I64" s="234">
        <v>7600</v>
      </c>
      <c r="J64" s="231">
        <v>37</v>
      </c>
      <c r="K64" s="219">
        <f>I64*J64</f>
        <v>281200</v>
      </c>
      <c r="L64" s="220">
        <f>K64</f>
        <v>281200</v>
      </c>
      <c r="M64" s="220"/>
      <c r="N64" s="220"/>
      <c r="O64" s="221"/>
    </row>
    <row r="65" spans="1:15" s="214" customFormat="1" ht="20.100000000000001" customHeight="1">
      <c r="A65" s="260">
        <v>8</v>
      </c>
      <c r="B65" s="230" t="s">
        <v>697</v>
      </c>
      <c r="C65" s="230" t="s">
        <v>698</v>
      </c>
      <c r="D65" s="259" t="s">
        <v>703</v>
      </c>
      <c r="E65" s="217" t="s">
        <v>613</v>
      </c>
      <c r="F65" s="245" t="s">
        <v>699</v>
      </c>
      <c r="G65" s="246" t="s">
        <v>699</v>
      </c>
      <c r="H65" s="247" t="s">
        <v>700</v>
      </c>
      <c r="I65" s="219">
        <v>389107</v>
      </c>
      <c r="J65" s="215">
        <v>1</v>
      </c>
      <c r="K65" s="256">
        <f t="shared" si="13"/>
        <v>389107</v>
      </c>
      <c r="L65" s="220">
        <f>K65</f>
        <v>389107</v>
      </c>
      <c r="M65" s="220"/>
      <c r="N65" s="220"/>
      <c r="O65" s="221" t="s">
        <v>692</v>
      </c>
    </row>
    <row r="66" spans="1:15" s="214" customFormat="1" ht="20.100000000000001" customHeight="1">
      <c r="A66" s="231"/>
      <c r="B66" s="232"/>
      <c r="C66" s="231"/>
      <c r="D66" s="262" t="s">
        <v>616</v>
      </c>
      <c r="E66" s="218"/>
      <c r="F66" s="218"/>
      <c r="G66" s="218"/>
      <c r="H66" s="233"/>
      <c r="I66" s="234"/>
      <c r="J66" s="231"/>
      <c r="K66" s="226">
        <f>SUM(K61:K65)</f>
        <v>1665505</v>
      </c>
      <c r="L66" s="226">
        <f t="shared" ref="L66:N66" si="14">SUM(L61:L65)</f>
        <v>1665505</v>
      </c>
      <c r="M66" s="226">
        <f t="shared" si="14"/>
        <v>0</v>
      </c>
      <c r="N66" s="226">
        <f t="shared" si="14"/>
        <v>0</v>
      </c>
      <c r="O66" s="235"/>
    </row>
    <row r="67" spans="1:15" s="214" customFormat="1" ht="20.100000000000001" customHeight="1">
      <c r="A67" s="263">
        <v>9</v>
      </c>
      <c r="B67" s="264" t="s">
        <v>610</v>
      </c>
      <c r="C67" s="263" t="s">
        <v>704</v>
      </c>
      <c r="D67" s="265" t="s">
        <v>705</v>
      </c>
      <c r="E67" s="217" t="s">
        <v>613</v>
      </c>
      <c r="F67" s="217" t="s">
        <v>706</v>
      </c>
      <c r="G67" s="217" t="s">
        <v>706</v>
      </c>
      <c r="H67" s="217"/>
      <c r="I67" s="266">
        <v>120000</v>
      </c>
      <c r="J67" s="267">
        <v>1</v>
      </c>
      <c r="K67" s="266">
        <f>I67*J67</f>
        <v>120000</v>
      </c>
      <c r="L67" s="220"/>
      <c r="M67" s="220">
        <v>120000</v>
      </c>
      <c r="N67" s="220"/>
      <c r="O67" s="268"/>
    </row>
    <row r="68" spans="1:15" s="214" customFormat="1" ht="20.100000000000001" customHeight="1">
      <c r="A68" s="263">
        <v>9</v>
      </c>
      <c r="B68" s="264" t="s">
        <v>610</v>
      </c>
      <c r="C68" s="263" t="s">
        <v>704</v>
      </c>
      <c r="D68" s="265" t="s">
        <v>705</v>
      </c>
      <c r="E68" s="217" t="s">
        <v>613</v>
      </c>
      <c r="F68" s="217" t="s">
        <v>706</v>
      </c>
      <c r="G68" s="218" t="s">
        <v>707</v>
      </c>
      <c r="H68" s="218"/>
      <c r="I68" s="269">
        <v>30000</v>
      </c>
      <c r="J68" s="267">
        <v>1</v>
      </c>
      <c r="K68" s="269">
        <f>J68*I68</f>
        <v>30000</v>
      </c>
      <c r="L68" s="220"/>
      <c r="M68" s="220">
        <v>30000</v>
      </c>
      <c r="N68" s="220"/>
      <c r="O68" s="268"/>
    </row>
    <row r="69" spans="1:15" s="214" customFormat="1" ht="20.100000000000001" customHeight="1">
      <c r="A69" s="270"/>
      <c r="B69" s="271"/>
      <c r="C69" s="272"/>
      <c r="D69" s="262" t="s">
        <v>616</v>
      </c>
      <c r="E69" s="273"/>
      <c r="F69" s="273"/>
      <c r="G69" s="274"/>
      <c r="H69" s="274"/>
      <c r="I69" s="275"/>
      <c r="J69" s="276"/>
      <c r="K69" s="275">
        <f>SUM(K67:K68)</f>
        <v>150000</v>
      </c>
      <c r="L69" s="277">
        <f t="shared" ref="L69:N69" si="15">SUM(L67:L68)</f>
        <v>0</v>
      </c>
      <c r="M69" s="277">
        <f t="shared" si="15"/>
        <v>150000</v>
      </c>
      <c r="N69" s="277">
        <f t="shared" si="15"/>
        <v>0</v>
      </c>
      <c r="O69" s="278"/>
    </row>
    <row r="70" spans="1:15" s="214" customFormat="1" ht="20.100000000000001" customHeight="1">
      <c r="A70" s="263">
        <v>10</v>
      </c>
      <c r="B70" s="263" t="s">
        <v>610</v>
      </c>
      <c r="C70" s="263" t="s">
        <v>704</v>
      </c>
      <c r="D70" s="279" t="s">
        <v>578</v>
      </c>
      <c r="E70" s="218" t="s">
        <v>708</v>
      </c>
      <c r="F70" s="218" t="s">
        <v>709</v>
      </c>
      <c r="G70" s="218" t="s">
        <v>710</v>
      </c>
      <c r="H70" s="233" t="s">
        <v>711</v>
      </c>
      <c r="I70" s="280">
        <v>380</v>
      </c>
      <c r="J70" s="263">
        <v>400</v>
      </c>
      <c r="K70" s="281">
        <f>I70*J70</f>
        <v>152000</v>
      </c>
      <c r="L70" s="220"/>
      <c r="M70" s="220">
        <v>152000</v>
      </c>
      <c r="N70" s="220"/>
      <c r="O70" s="282"/>
    </row>
    <row r="71" spans="1:15" s="214" customFormat="1" ht="20.100000000000001" customHeight="1">
      <c r="A71" s="272">
        <v>10</v>
      </c>
      <c r="B71" s="272" t="s">
        <v>610</v>
      </c>
      <c r="C71" s="272" t="s">
        <v>704</v>
      </c>
      <c r="D71" s="283" t="s">
        <v>578</v>
      </c>
      <c r="E71" s="257" t="s">
        <v>708</v>
      </c>
      <c r="F71" s="284" t="s">
        <v>709</v>
      </c>
      <c r="G71" s="284" t="s">
        <v>712</v>
      </c>
      <c r="H71" s="285" t="s">
        <v>713</v>
      </c>
      <c r="I71" s="281">
        <v>650</v>
      </c>
      <c r="J71" s="272">
        <v>15</v>
      </c>
      <c r="K71" s="281">
        <f t="shared" ref="K71:K82" si="16">I71*J71</f>
        <v>9750</v>
      </c>
      <c r="L71" s="220"/>
      <c r="M71" s="220">
        <v>9750</v>
      </c>
      <c r="N71" s="220"/>
      <c r="O71" s="286"/>
    </row>
    <row r="72" spans="1:15" s="214" customFormat="1" ht="20.100000000000001" customHeight="1">
      <c r="A72" s="263">
        <v>10</v>
      </c>
      <c r="B72" s="263" t="s">
        <v>610</v>
      </c>
      <c r="C72" s="263" t="s">
        <v>704</v>
      </c>
      <c r="D72" s="279" t="s">
        <v>578</v>
      </c>
      <c r="E72" s="257" t="s">
        <v>708</v>
      </c>
      <c r="F72" s="284" t="s">
        <v>709</v>
      </c>
      <c r="G72" s="284" t="s">
        <v>714</v>
      </c>
      <c r="H72" s="285" t="s">
        <v>715</v>
      </c>
      <c r="I72" s="281">
        <v>6000</v>
      </c>
      <c r="J72" s="272">
        <v>20</v>
      </c>
      <c r="K72" s="281">
        <f t="shared" si="16"/>
        <v>120000</v>
      </c>
      <c r="L72" s="220"/>
      <c r="M72" s="220">
        <v>120000</v>
      </c>
      <c r="N72" s="220"/>
      <c r="O72" s="286"/>
    </row>
    <row r="73" spans="1:15" s="214" customFormat="1" ht="20.100000000000001" customHeight="1">
      <c r="A73" s="272">
        <v>10</v>
      </c>
      <c r="B73" s="272" t="s">
        <v>610</v>
      </c>
      <c r="C73" s="272" t="s">
        <v>704</v>
      </c>
      <c r="D73" s="283" t="s">
        <v>578</v>
      </c>
      <c r="E73" s="257" t="s">
        <v>708</v>
      </c>
      <c r="F73" s="284" t="s">
        <v>709</v>
      </c>
      <c r="G73" s="284" t="s">
        <v>716</v>
      </c>
      <c r="H73" s="285"/>
      <c r="I73" s="281">
        <v>100000</v>
      </c>
      <c r="J73" s="272">
        <v>1</v>
      </c>
      <c r="K73" s="281">
        <f t="shared" si="16"/>
        <v>100000</v>
      </c>
      <c r="L73" s="220"/>
      <c r="M73" s="220">
        <v>100000</v>
      </c>
      <c r="N73" s="220"/>
      <c r="O73" s="286"/>
    </row>
    <row r="74" spans="1:15" s="214" customFormat="1" ht="20.100000000000001" customHeight="1">
      <c r="A74" s="263">
        <v>10</v>
      </c>
      <c r="B74" s="263" t="s">
        <v>610</v>
      </c>
      <c r="C74" s="263" t="s">
        <v>704</v>
      </c>
      <c r="D74" s="279" t="s">
        <v>578</v>
      </c>
      <c r="E74" s="257" t="s">
        <v>708</v>
      </c>
      <c r="F74" s="284" t="s">
        <v>709</v>
      </c>
      <c r="G74" s="284" t="s">
        <v>717</v>
      </c>
      <c r="H74" s="285" t="s">
        <v>718</v>
      </c>
      <c r="I74" s="281">
        <v>2500</v>
      </c>
      <c r="J74" s="272">
        <v>33</v>
      </c>
      <c r="K74" s="281">
        <f t="shared" si="16"/>
        <v>82500</v>
      </c>
      <c r="L74" s="220"/>
      <c r="M74" s="220">
        <v>82500</v>
      </c>
      <c r="N74" s="220"/>
      <c r="O74" s="286"/>
    </row>
    <row r="75" spans="1:15" s="214" customFormat="1" ht="20.100000000000001" customHeight="1">
      <c r="A75" s="272">
        <v>10</v>
      </c>
      <c r="B75" s="272" t="s">
        <v>610</v>
      </c>
      <c r="C75" s="272" t="s">
        <v>704</v>
      </c>
      <c r="D75" s="283" t="s">
        <v>578</v>
      </c>
      <c r="E75" s="257" t="s">
        <v>708</v>
      </c>
      <c r="F75" s="284" t="s">
        <v>719</v>
      </c>
      <c r="G75" s="284" t="s">
        <v>719</v>
      </c>
      <c r="H75" s="285" t="s">
        <v>720</v>
      </c>
      <c r="I75" s="281">
        <v>385178</v>
      </c>
      <c r="J75" s="272">
        <v>1</v>
      </c>
      <c r="K75" s="281">
        <f t="shared" si="16"/>
        <v>385178</v>
      </c>
      <c r="L75" s="220"/>
      <c r="M75" s="220">
        <v>385178</v>
      </c>
      <c r="N75" s="220"/>
      <c r="O75" s="286"/>
    </row>
    <row r="76" spans="1:15" s="214" customFormat="1" ht="20.100000000000001" customHeight="1">
      <c r="A76" s="263">
        <v>10</v>
      </c>
      <c r="B76" s="263" t="s">
        <v>610</v>
      </c>
      <c r="C76" s="263" t="s">
        <v>704</v>
      </c>
      <c r="D76" s="279" t="s">
        <v>578</v>
      </c>
      <c r="E76" s="257" t="s">
        <v>708</v>
      </c>
      <c r="F76" s="284" t="s">
        <v>721</v>
      </c>
      <c r="G76" s="284" t="s">
        <v>721</v>
      </c>
      <c r="H76" s="285" t="s">
        <v>722</v>
      </c>
      <c r="I76" s="281">
        <v>60000</v>
      </c>
      <c r="J76" s="272">
        <v>1</v>
      </c>
      <c r="K76" s="281">
        <f t="shared" si="16"/>
        <v>60000</v>
      </c>
      <c r="L76" s="220"/>
      <c r="M76" s="220">
        <v>60000</v>
      </c>
      <c r="N76" s="220"/>
      <c r="O76" s="286"/>
    </row>
    <row r="77" spans="1:15" s="214" customFormat="1" ht="20.100000000000001" customHeight="1">
      <c r="A77" s="272">
        <v>10</v>
      </c>
      <c r="B77" s="272" t="s">
        <v>610</v>
      </c>
      <c r="C77" s="272" t="s">
        <v>704</v>
      </c>
      <c r="D77" s="283" t="s">
        <v>578</v>
      </c>
      <c r="E77" s="257" t="s">
        <v>708</v>
      </c>
      <c r="F77" s="284" t="s">
        <v>723</v>
      </c>
      <c r="G77" s="284" t="s">
        <v>723</v>
      </c>
      <c r="H77" s="285" t="s">
        <v>722</v>
      </c>
      <c r="I77" s="281">
        <v>92350</v>
      </c>
      <c r="J77" s="272">
        <v>1</v>
      </c>
      <c r="K77" s="281">
        <f t="shared" si="16"/>
        <v>92350</v>
      </c>
      <c r="L77" s="220"/>
      <c r="M77" s="220">
        <v>92350</v>
      </c>
      <c r="N77" s="220"/>
      <c r="O77" s="286"/>
    </row>
    <row r="78" spans="1:15" s="214" customFormat="1" ht="20.100000000000001" customHeight="1">
      <c r="A78" s="263">
        <v>10</v>
      </c>
      <c r="B78" s="263" t="s">
        <v>610</v>
      </c>
      <c r="C78" s="263" t="s">
        <v>704</v>
      </c>
      <c r="D78" s="279" t="s">
        <v>578</v>
      </c>
      <c r="E78" s="218" t="s">
        <v>708</v>
      </c>
      <c r="F78" s="287" t="s">
        <v>724</v>
      </c>
      <c r="G78" s="287" t="s">
        <v>725</v>
      </c>
      <c r="H78" s="233" t="s">
        <v>726</v>
      </c>
      <c r="I78" s="280">
        <v>15000</v>
      </c>
      <c r="J78" s="263">
        <v>20</v>
      </c>
      <c r="K78" s="280">
        <f t="shared" si="16"/>
        <v>300000</v>
      </c>
      <c r="L78" s="220"/>
      <c r="M78" s="220">
        <v>300000</v>
      </c>
      <c r="N78" s="220"/>
      <c r="O78" s="286"/>
    </row>
    <row r="79" spans="1:15" s="214" customFormat="1" ht="20.100000000000001" customHeight="1">
      <c r="A79" s="263">
        <v>10</v>
      </c>
      <c r="B79" s="263" t="s">
        <v>610</v>
      </c>
      <c r="C79" s="263" t="s">
        <v>704</v>
      </c>
      <c r="D79" s="279" t="s">
        <v>578</v>
      </c>
      <c r="E79" s="218" t="s">
        <v>708</v>
      </c>
      <c r="F79" s="287" t="s">
        <v>727</v>
      </c>
      <c r="G79" s="287" t="s">
        <v>727</v>
      </c>
      <c r="H79" s="233" t="s">
        <v>722</v>
      </c>
      <c r="I79" s="280">
        <v>200000</v>
      </c>
      <c r="J79" s="263">
        <v>1</v>
      </c>
      <c r="K79" s="280">
        <f t="shared" si="16"/>
        <v>200000</v>
      </c>
      <c r="L79" s="220"/>
      <c r="M79" s="220">
        <v>200000</v>
      </c>
      <c r="N79" s="220"/>
      <c r="O79" s="286"/>
    </row>
    <row r="80" spans="1:15" s="214" customFormat="1" ht="20.100000000000001" customHeight="1">
      <c r="A80" s="263">
        <v>10</v>
      </c>
      <c r="B80" s="263" t="s">
        <v>610</v>
      </c>
      <c r="C80" s="263" t="s">
        <v>704</v>
      </c>
      <c r="D80" s="279" t="s">
        <v>578</v>
      </c>
      <c r="E80" s="218" t="s">
        <v>708</v>
      </c>
      <c r="F80" s="287" t="s">
        <v>728</v>
      </c>
      <c r="G80" s="287" t="s">
        <v>728</v>
      </c>
      <c r="H80" s="233" t="s">
        <v>718</v>
      </c>
      <c r="I80" s="280">
        <v>40000</v>
      </c>
      <c r="J80" s="263">
        <v>1</v>
      </c>
      <c r="K80" s="280">
        <f t="shared" si="16"/>
        <v>40000</v>
      </c>
      <c r="L80" s="220"/>
      <c r="M80" s="220">
        <v>40000</v>
      </c>
      <c r="N80" s="220"/>
      <c r="O80" s="286"/>
    </row>
    <row r="81" spans="1:15" s="214" customFormat="1" ht="20.100000000000001" customHeight="1">
      <c r="A81" s="263">
        <v>10</v>
      </c>
      <c r="B81" s="263" t="s">
        <v>610</v>
      </c>
      <c r="C81" s="263" t="s">
        <v>704</v>
      </c>
      <c r="D81" s="279" t="s">
        <v>578</v>
      </c>
      <c r="E81" s="218" t="s">
        <v>708</v>
      </c>
      <c r="F81" s="287" t="s">
        <v>729</v>
      </c>
      <c r="G81" s="287" t="s">
        <v>729</v>
      </c>
      <c r="H81" s="233" t="s">
        <v>718</v>
      </c>
      <c r="I81" s="280">
        <v>30000</v>
      </c>
      <c r="J81" s="263">
        <v>1</v>
      </c>
      <c r="K81" s="280">
        <f t="shared" si="16"/>
        <v>30000</v>
      </c>
      <c r="L81" s="220"/>
      <c r="M81" s="220">
        <v>30000</v>
      </c>
      <c r="N81" s="220"/>
      <c r="O81" s="286"/>
    </row>
    <row r="82" spans="1:15" s="214" customFormat="1" ht="20.100000000000001" customHeight="1">
      <c r="A82" s="263">
        <v>10</v>
      </c>
      <c r="B82" s="263" t="s">
        <v>610</v>
      </c>
      <c r="C82" s="263" t="s">
        <v>704</v>
      </c>
      <c r="D82" s="279" t="s">
        <v>578</v>
      </c>
      <c r="E82" s="218" t="s">
        <v>708</v>
      </c>
      <c r="F82" s="287" t="s">
        <v>730</v>
      </c>
      <c r="G82" s="287" t="s">
        <v>730</v>
      </c>
      <c r="H82" s="233" t="s">
        <v>722</v>
      </c>
      <c r="I82" s="280">
        <v>100000</v>
      </c>
      <c r="J82" s="263">
        <v>4</v>
      </c>
      <c r="K82" s="280">
        <f t="shared" si="16"/>
        <v>400000</v>
      </c>
      <c r="L82" s="220"/>
      <c r="M82" s="220">
        <v>372453</v>
      </c>
      <c r="N82" s="220">
        <f>K82-M82</f>
        <v>27547</v>
      </c>
      <c r="O82" s="286"/>
    </row>
    <row r="83" spans="1:15" s="214" customFormat="1" ht="20.100000000000001" customHeight="1">
      <c r="A83" s="288"/>
      <c r="B83" s="288"/>
      <c r="C83" s="263"/>
      <c r="D83" s="232" t="s">
        <v>616</v>
      </c>
      <c r="E83" s="289"/>
      <c r="F83" s="289"/>
      <c r="G83" s="290"/>
      <c r="H83" s="290"/>
      <c r="I83" s="277"/>
      <c r="J83" s="288"/>
      <c r="K83" s="277">
        <f>SUM(K70:K82)</f>
        <v>1971778</v>
      </c>
      <c r="L83" s="277">
        <f t="shared" ref="L83:N83" si="17">SUM(L70:L82)</f>
        <v>0</v>
      </c>
      <c r="M83" s="277">
        <f t="shared" si="17"/>
        <v>1944231</v>
      </c>
      <c r="N83" s="277">
        <f t="shared" si="17"/>
        <v>27547</v>
      </c>
      <c r="O83" s="291"/>
    </row>
    <row r="84" spans="1:15" s="214" customFormat="1" ht="20.100000000000001" customHeight="1">
      <c r="A84" s="263">
        <v>11</v>
      </c>
      <c r="B84" s="263" t="s">
        <v>610</v>
      </c>
      <c r="C84" s="263" t="s">
        <v>704</v>
      </c>
      <c r="D84" s="292" t="s">
        <v>731</v>
      </c>
      <c r="E84" s="293" t="s">
        <v>732</v>
      </c>
      <c r="F84" s="292" t="s">
        <v>732</v>
      </c>
      <c r="G84" s="292" t="s">
        <v>732</v>
      </c>
      <c r="H84" s="236" t="s">
        <v>733</v>
      </c>
      <c r="I84" s="294">
        <v>2718000</v>
      </c>
      <c r="J84" s="295">
        <v>1</v>
      </c>
      <c r="K84" s="294">
        <f>J84*I84</f>
        <v>2718000</v>
      </c>
      <c r="L84" s="220"/>
      <c r="M84" s="220"/>
      <c r="N84" s="220">
        <f>K84</f>
        <v>2718000</v>
      </c>
      <c r="O84" s="221" t="s">
        <v>734</v>
      </c>
    </row>
    <row r="85" spans="1:15" s="214" customFormat="1" ht="20.100000000000001" customHeight="1">
      <c r="A85" s="263"/>
      <c r="B85" s="220"/>
      <c r="C85" s="220"/>
      <c r="D85" s="232" t="s">
        <v>616</v>
      </c>
      <c r="E85" s="296"/>
      <c r="F85" s="290"/>
      <c r="G85" s="290"/>
      <c r="H85" s="220"/>
      <c r="I85" s="220"/>
      <c r="J85" s="220"/>
      <c r="K85" s="275">
        <f>SUM(K84:K84)</f>
        <v>2718000</v>
      </c>
      <c r="L85" s="277">
        <f t="shared" ref="L85:N85" si="18">SUM(L84:L84)</f>
        <v>0</v>
      </c>
      <c r="M85" s="277">
        <f t="shared" si="18"/>
        <v>0</v>
      </c>
      <c r="N85" s="277">
        <f t="shared" si="18"/>
        <v>2718000</v>
      </c>
      <c r="O85" s="278"/>
    </row>
    <row r="86" spans="1:15" s="214" customFormat="1" ht="20.100000000000001" customHeight="1">
      <c r="A86" s="263">
        <v>12</v>
      </c>
      <c r="B86" s="263" t="s">
        <v>610</v>
      </c>
      <c r="C86" s="263" t="s">
        <v>704</v>
      </c>
      <c r="D86" s="292" t="s">
        <v>735</v>
      </c>
      <c r="E86" s="293" t="s">
        <v>732</v>
      </c>
      <c r="F86" s="292" t="s">
        <v>732</v>
      </c>
      <c r="G86" s="292" t="s">
        <v>732</v>
      </c>
      <c r="H86" s="236" t="s">
        <v>736</v>
      </c>
      <c r="I86" s="294">
        <v>2808000</v>
      </c>
      <c r="J86" s="295">
        <v>1</v>
      </c>
      <c r="K86" s="294">
        <f>J86*I86</f>
        <v>2808000</v>
      </c>
      <c r="L86" s="220"/>
      <c r="M86" s="220"/>
      <c r="N86" s="220">
        <f>K86</f>
        <v>2808000</v>
      </c>
      <c r="O86" s="221" t="s">
        <v>734</v>
      </c>
    </row>
    <row r="87" spans="1:15" s="214" customFormat="1" ht="20.100000000000001" customHeight="1">
      <c r="A87" s="288"/>
      <c r="B87" s="288"/>
      <c r="C87" s="263"/>
      <c r="D87" s="232" t="s">
        <v>616</v>
      </c>
      <c r="E87" s="296"/>
      <c r="F87" s="289"/>
      <c r="G87" s="290"/>
      <c r="H87" s="290"/>
      <c r="I87" s="277"/>
      <c r="J87" s="288"/>
      <c r="K87" s="277">
        <f>SUM(K86:K86)</f>
        <v>2808000</v>
      </c>
      <c r="L87" s="277">
        <f t="shared" ref="L87:N87" si="19">SUM(L86:L86)</f>
        <v>0</v>
      </c>
      <c r="M87" s="277">
        <f t="shared" si="19"/>
        <v>0</v>
      </c>
      <c r="N87" s="277">
        <f t="shared" si="19"/>
        <v>2808000</v>
      </c>
      <c r="O87" s="291"/>
    </row>
    <row r="88" spans="1:15" s="214" customFormat="1" ht="20.100000000000001" customHeight="1">
      <c r="A88" s="263">
        <v>13</v>
      </c>
      <c r="B88" s="230" t="s">
        <v>610</v>
      </c>
      <c r="C88" s="230" t="s">
        <v>1008</v>
      </c>
      <c r="D88" s="292" t="s">
        <v>738</v>
      </c>
      <c r="E88" s="293" t="s">
        <v>739</v>
      </c>
      <c r="F88" s="293" t="s">
        <v>739</v>
      </c>
      <c r="G88" s="293" t="s">
        <v>739</v>
      </c>
      <c r="H88" s="233"/>
      <c r="I88" s="234">
        <f>[3]七宝文莱碧林湾校区!J14</f>
        <v>500300</v>
      </c>
      <c r="J88" s="231">
        <v>1</v>
      </c>
      <c r="K88" s="280">
        <f>I88*J88</f>
        <v>500300</v>
      </c>
      <c r="L88" s="220"/>
      <c r="M88" s="220"/>
      <c r="N88" s="220">
        <f>K88-L88</f>
        <v>500300</v>
      </c>
      <c r="O88" s="291"/>
    </row>
    <row r="89" spans="1:15" s="214" customFormat="1" ht="20.100000000000001" customHeight="1">
      <c r="A89" s="288"/>
      <c r="B89" s="288"/>
      <c r="C89" s="263"/>
      <c r="D89" s="232" t="s">
        <v>616</v>
      </c>
      <c r="E89" s="289"/>
      <c r="F89" s="289"/>
      <c r="G89" s="290"/>
      <c r="H89" s="290"/>
      <c r="I89" s="277"/>
      <c r="J89" s="288"/>
      <c r="K89" s="277">
        <f>SUM(K88:K88)</f>
        <v>500300</v>
      </c>
      <c r="L89" s="277">
        <f t="shared" ref="L89:N89" si="20">SUM(L88:L88)</f>
        <v>0</v>
      </c>
      <c r="M89" s="277">
        <f t="shared" si="20"/>
        <v>0</v>
      </c>
      <c r="N89" s="277">
        <f t="shared" si="20"/>
        <v>500300</v>
      </c>
      <c r="O89" s="291"/>
    </row>
    <row r="90" spans="1:15" s="214" customFormat="1" ht="20.100000000000001" customHeight="1">
      <c r="A90" s="263">
        <v>14</v>
      </c>
      <c r="B90" s="230" t="s">
        <v>610</v>
      </c>
      <c r="C90" s="230" t="s">
        <v>737</v>
      </c>
      <c r="D90" s="218" t="s">
        <v>740</v>
      </c>
      <c r="E90" s="217" t="s">
        <v>613</v>
      </c>
      <c r="F90" s="218" t="s">
        <v>614</v>
      </c>
      <c r="G90" s="218" t="s">
        <v>615</v>
      </c>
      <c r="H90" s="233"/>
      <c r="I90" s="234">
        <v>7600</v>
      </c>
      <c r="J90" s="231">
        <v>25</v>
      </c>
      <c r="K90" s="219">
        <f>I90*J90</f>
        <v>190000</v>
      </c>
      <c r="L90" s="220"/>
      <c r="M90" s="220"/>
      <c r="N90" s="220">
        <v>190000</v>
      </c>
      <c r="O90" s="221"/>
    </row>
    <row r="91" spans="1:15" s="214" customFormat="1" ht="20.100000000000001" customHeight="1">
      <c r="A91" s="288"/>
      <c r="B91" s="288"/>
      <c r="C91" s="263"/>
      <c r="D91" s="232" t="s">
        <v>616</v>
      </c>
      <c r="E91" s="289"/>
      <c r="F91" s="289"/>
      <c r="G91" s="290"/>
      <c r="H91" s="290"/>
      <c r="I91" s="277"/>
      <c r="J91" s="288"/>
      <c r="K91" s="277">
        <f>SUM(K90:K90)</f>
        <v>190000</v>
      </c>
      <c r="L91" s="277">
        <f t="shared" ref="L91:N91" si="21">SUM(L90:L90)</f>
        <v>0</v>
      </c>
      <c r="M91" s="277">
        <f t="shared" si="21"/>
        <v>0</v>
      </c>
      <c r="N91" s="277">
        <f t="shared" si="21"/>
        <v>190000</v>
      </c>
      <c r="O91" s="291"/>
    </row>
    <row r="92" spans="1:15" s="214" customFormat="1" ht="20.100000000000001" customHeight="1">
      <c r="A92" s="263">
        <v>15</v>
      </c>
      <c r="B92" s="264" t="s">
        <v>610</v>
      </c>
      <c r="C92" s="263" t="s">
        <v>698</v>
      </c>
      <c r="D92" s="245" t="s">
        <v>741</v>
      </c>
      <c r="E92" s="217" t="s">
        <v>613</v>
      </c>
      <c r="F92" s="245" t="s">
        <v>699</v>
      </c>
      <c r="G92" s="246" t="s">
        <v>699</v>
      </c>
      <c r="H92" s="247" t="s">
        <v>700</v>
      </c>
      <c r="I92" s="269">
        <v>498328.5</v>
      </c>
      <c r="J92" s="267">
        <v>1</v>
      </c>
      <c r="K92" s="269">
        <f>J92*I92</f>
        <v>498328.5</v>
      </c>
      <c r="L92" s="220">
        <f>K92</f>
        <v>498328.5</v>
      </c>
      <c r="M92" s="220"/>
      <c r="N92" s="220"/>
      <c r="O92" s="221" t="s">
        <v>692</v>
      </c>
    </row>
    <row r="93" spans="1:15" s="214" customFormat="1" ht="20.100000000000001" customHeight="1">
      <c r="A93" s="270"/>
      <c r="B93" s="271"/>
      <c r="C93" s="272"/>
      <c r="D93" s="262" t="s">
        <v>616</v>
      </c>
      <c r="E93" s="273"/>
      <c r="F93" s="273"/>
      <c r="G93" s="274"/>
      <c r="H93" s="274"/>
      <c r="I93" s="275"/>
      <c r="J93" s="276"/>
      <c r="K93" s="275">
        <f>SUM(K92:K92)</f>
        <v>498328.5</v>
      </c>
      <c r="L93" s="277">
        <f t="shared" ref="L93:N93" si="22">SUM(L92:L92)</f>
        <v>498328.5</v>
      </c>
      <c r="M93" s="277">
        <f t="shared" si="22"/>
        <v>0</v>
      </c>
      <c r="N93" s="277">
        <f t="shared" si="22"/>
        <v>0</v>
      </c>
      <c r="O93" s="278"/>
    </row>
    <row r="94" spans="1:15" s="214" customFormat="1" ht="20.100000000000001" customHeight="1">
      <c r="A94" s="297"/>
      <c r="B94" s="297"/>
      <c r="C94" s="297"/>
      <c r="D94" s="232" t="s">
        <v>742</v>
      </c>
      <c r="E94" s="297"/>
      <c r="F94" s="298"/>
      <c r="G94" s="298"/>
      <c r="H94" s="298"/>
      <c r="I94" s="299"/>
      <c r="J94" s="300"/>
      <c r="K94" s="297">
        <f>SUM(K3:K93)/2</f>
        <v>19343847</v>
      </c>
      <c r="L94" s="297">
        <f t="shared" ref="L94:N94" si="23">SUM(L3:L93)/2</f>
        <v>10420000</v>
      </c>
      <c r="M94" s="297">
        <f t="shared" si="23"/>
        <v>2680000</v>
      </c>
      <c r="N94" s="297">
        <f t="shared" si="23"/>
        <v>6243847</v>
      </c>
      <c r="O94" s="301"/>
    </row>
    <row r="95" spans="1:15" ht="20.100000000000001" customHeight="1"/>
    <row r="96" spans="1:15" ht="15.75">
      <c r="A96" s="440" t="s">
        <v>743</v>
      </c>
      <c r="B96" s="440"/>
      <c r="C96" s="440"/>
      <c r="D96" s="440"/>
      <c r="E96" s="440"/>
      <c r="F96" s="440"/>
      <c r="G96" s="440"/>
      <c r="H96" s="440"/>
      <c r="I96" s="440"/>
      <c r="J96" s="440"/>
      <c r="K96" s="440"/>
    </row>
    <row r="97" spans="1:11">
      <c r="A97" s="441" t="s">
        <v>744</v>
      </c>
      <c r="B97" s="443" t="s">
        <v>745</v>
      </c>
      <c r="C97" s="445" t="s">
        <v>746</v>
      </c>
      <c r="D97" s="447" t="s">
        <v>747</v>
      </c>
      <c r="E97" s="447" t="s">
        <v>748</v>
      </c>
      <c r="F97" s="443" t="s">
        <v>749</v>
      </c>
      <c r="G97" s="443" t="s">
        <v>750</v>
      </c>
      <c r="H97" s="441" t="s">
        <v>751</v>
      </c>
      <c r="I97" s="441" t="s">
        <v>752</v>
      </c>
      <c r="J97" s="441" t="s">
        <v>753</v>
      </c>
      <c r="K97" s="449" t="s">
        <v>754</v>
      </c>
    </row>
    <row r="98" spans="1:11">
      <c r="A98" s="442"/>
      <c r="B98" s="444"/>
      <c r="C98" s="446"/>
      <c r="D98" s="448"/>
      <c r="E98" s="448"/>
      <c r="F98" s="444"/>
      <c r="G98" s="444"/>
      <c r="H98" s="442"/>
      <c r="I98" s="442"/>
      <c r="J98" s="442"/>
      <c r="K98" s="442"/>
    </row>
    <row r="99" spans="1:11" ht="33.75">
      <c r="A99" s="306">
        <v>1</v>
      </c>
      <c r="B99" s="307" t="s">
        <v>610</v>
      </c>
      <c r="C99" s="308" t="s">
        <v>755</v>
      </c>
      <c r="D99" s="307" t="s">
        <v>756</v>
      </c>
      <c r="E99" s="307" t="s">
        <v>757</v>
      </c>
      <c r="F99" s="307" t="s">
        <v>644</v>
      </c>
      <c r="G99" s="306"/>
      <c r="H99" s="306">
        <v>400</v>
      </c>
      <c r="I99" s="306">
        <v>270</v>
      </c>
      <c r="J99" s="306">
        <f>H99*I99</f>
        <v>108000</v>
      </c>
      <c r="K99" s="306"/>
    </row>
    <row r="100" spans="1:11" ht="33.75">
      <c r="A100" s="306">
        <v>2</v>
      </c>
      <c r="B100" s="307" t="s">
        <v>610</v>
      </c>
      <c r="C100" s="308" t="s">
        <v>755</v>
      </c>
      <c r="D100" s="307" t="s">
        <v>756</v>
      </c>
      <c r="E100" s="307" t="s">
        <v>757</v>
      </c>
      <c r="F100" s="309" t="s">
        <v>758</v>
      </c>
      <c r="G100" s="306"/>
      <c r="H100" s="306">
        <v>2000</v>
      </c>
      <c r="I100" s="306">
        <v>6</v>
      </c>
      <c r="J100" s="306">
        <f t="shared" ref="J100:J108" si="24">H100*I100</f>
        <v>12000</v>
      </c>
      <c r="K100" s="306"/>
    </row>
    <row r="101" spans="1:11" ht="33.75">
      <c r="A101" s="306">
        <v>3</v>
      </c>
      <c r="B101" s="307" t="s">
        <v>610</v>
      </c>
      <c r="C101" s="308" t="s">
        <v>755</v>
      </c>
      <c r="D101" s="307" t="s">
        <v>756</v>
      </c>
      <c r="E101" s="307" t="s">
        <v>757</v>
      </c>
      <c r="F101" s="309" t="s">
        <v>759</v>
      </c>
      <c r="G101" s="306"/>
      <c r="H101" s="306">
        <v>3500</v>
      </c>
      <c r="I101" s="306">
        <v>6</v>
      </c>
      <c r="J101" s="306">
        <f t="shared" si="24"/>
        <v>21000</v>
      </c>
      <c r="K101" s="306"/>
    </row>
    <row r="102" spans="1:11" ht="33.75">
      <c r="A102" s="306">
        <v>4</v>
      </c>
      <c r="B102" s="307" t="s">
        <v>610</v>
      </c>
      <c r="C102" s="308" t="s">
        <v>755</v>
      </c>
      <c r="D102" s="307" t="s">
        <v>756</v>
      </c>
      <c r="E102" s="307" t="s">
        <v>757</v>
      </c>
      <c r="F102" s="309" t="s">
        <v>760</v>
      </c>
      <c r="G102" s="306"/>
      <c r="H102" s="306">
        <v>1100</v>
      </c>
      <c r="I102" s="306">
        <v>6</v>
      </c>
      <c r="J102" s="306">
        <f t="shared" si="24"/>
        <v>6600</v>
      </c>
      <c r="K102" s="306"/>
    </row>
    <row r="103" spans="1:11" ht="33.75">
      <c r="A103" s="306">
        <v>5</v>
      </c>
      <c r="B103" s="307" t="s">
        <v>610</v>
      </c>
      <c r="C103" s="308" t="s">
        <v>755</v>
      </c>
      <c r="D103" s="307" t="s">
        <v>756</v>
      </c>
      <c r="E103" s="307" t="s">
        <v>757</v>
      </c>
      <c r="F103" s="309" t="s">
        <v>761</v>
      </c>
      <c r="G103" s="306"/>
      <c r="H103" s="306">
        <v>1600</v>
      </c>
      <c r="I103" s="306">
        <v>24</v>
      </c>
      <c r="J103" s="306">
        <f t="shared" si="24"/>
        <v>38400</v>
      </c>
      <c r="K103" s="306"/>
    </row>
    <row r="104" spans="1:11" ht="33.75">
      <c r="A104" s="306">
        <v>6</v>
      </c>
      <c r="B104" s="307" t="s">
        <v>610</v>
      </c>
      <c r="C104" s="308" t="s">
        <v>755</v>
      </c>
      <c r="D104" s="307" t="s">
        <v>756</v>
      </c>
      <c r="E104" s="307" t="s">
        <v>757</v>
      </c>
      <c r="F104" s="309" t="s">
        <v>762</v>
      </c>
      <c r="G104" s="306"/>
      <c r="H104" s="306">
        <v>700</v>
      </c>
      <c r="I104" s="306">
        <v>11</v>
      </c>
      <c r="J104" s="306">
        <f t="shared" si="24"/>
        <v>7700</v>
      </c>
      <c r="K104" s="306"/>
    </row>
    <row r="105" spans="1:11" ht="33.75">
      <c r="A105" s="306">
        <v>7</v>
      </c>
      <c r="B105" s="307" t="s">
        <v>610</v>
      </c>
      <c r="C105" s="308" t="s">
        <v>755</v>
      </c>
      <c r="D105" s="307" t="s">
        <v>756</v>
      </c>
      <c r="E105" s="307" t="s">
        <v>763</v>
      </c>
      <c r="F105" s="309" t="s">
        <v>764</v>
      </c>
      <c r="G105" s="306"/>
      <c r="H105" s="306">
        <v>27000</v>
      </c>
      <c r="I105" s="306">
        <v>6</v>
      </c>
      <c r="J105" s="306">
        <f t="shared" si="24"/>
        <v>162000</v>
      </c>
      <c r="K105" s="306"/>
    </row>
    <row r="106" spans="1:11" ht="33.75">
      <c r="A106" s="306">
        <v>8</v>
      </c>
      <c r="B106" s="307" t="s">
        <v>610</v>
      </c>
      <c r="C106" s="308" t="s">
        <v>755</v>
      </c>
      <c r="D106" s="307" t="s">
        <v>756</v>
      </c>
      <c r="E106" s="307" t="s">
        <v>763</v>
      </c>
      <c r="F106" s="309" t="s">
        <v>765</v>
      </c>
      <c r="G106" s="306"/>
      <c r="H106" s="306">
        <v>5000</v>
      </c>
      <c r="I106" s="306">
        <v>24</v>
      </c>
      <c r="J106" s="306">
        <f t="shared" si="24"/>
        <v>120000</v>
      </c>
      <c r="K106" s="306"/>
    </row>
    <row r="107" spans="1:11" ht="33.75">
      <c r="A107" s="306">
        <v>9</v>
      </c>
      <c r="B107" s="307" t="s">
        <v>682</v>
      </c>
      <c r="C107" s="308" t="s">
        <v>766</v>
      </c>
      <c r="D107" s="307" t="s">
        <v>756</v>
      </c>
      <c r="E107" s="307" t="s">
        <v>763</v>
      </c>
      <c r="F107" s="309" t="s">
        <v>767</v>
      </c>
      <c r="G107" s="306"/>
      <c r="H107" s="306">
        <v>1200</v>
      </c>
      <c r="I107" s="306">
        <v>8</v>
      </c>
      <c r="J107" s="306">
        <f t="shared" si="24"/>
        <v>9600</v>
      </c>
      <c r="K107" s="306"/>
    </row>
    <row r="108" spans="1:11" ht="33.75">
      <c r="A108" s="306">
        <v>10</v>
      </c>
      <c r="B108" s="307" t="s">
        <v>682</v>
      </c>
      <c r="C108" s="308" t="s">
        <v>766</v>
      </c>
      <c r="D108" s="307" t="s">
        <v>756</v>
      </c>
      <c r="E108" s="307" t="s">
        <v>763</v>
      </c>
      <c r="F108" s="309" t="s">
        <v>768</v>
      </c>
      <c r="G108" s="306"/>
      <c r="H108" s="306">
        <v>15000</v>
      </c>
      <c r="I108" s="306">
        <v>1</v>
      </c>
      <c r="J108" s="306">
        <f t="shared" si="24"/>
        <v>15000</v>
      </c>
      <c r="K108" s="306"/>
    </row>
    <row r="109" spans="1:11">
      <c r="A109" s="306"/>
      <c r="B109" s="307"/>
      <c r="C109" s="310" t="s">
        <v>769</v>
      </c>
      <c r="D109" s="307"/>
      <c r="E109" s="309"/>
      <c r="F109" s="306"/>
      <c r="G109" s="306"/>
      <c r="H109" s="306"/>
      <c r="I109" s="306"/>
      <c r="J109" s="311">
        <f>SUM(J99:J108)</f>
        <v>500300</v>
      </c>
      <c r="K109" s="306"/>
    </row>
    <row r="111" spans="1:11" ht="18.75">
      <c r="A111" s="450" t="s">
        <v>805</v>
      </c>
      <c r="B111" s="450"/>
      <c r="C111" s="450"/>
      <c r="D111" s="450"/>
      <c r="E111" s="450"/>
      <c r="F111" s="450"/>
      <c r="G111" s="450"/>
      <c r="H111" s="450"/>
    </row>
    <row r="112" spans="1:11">
      <c r="A112" s="451" t="s">
        <v>806</v>
      </c>
      <c r="B112" s="451" t="s">
        <v>807</v>
      </c>
      <c r="C112" s="451" t="s">
        <v>808</v>
      </c>
      <c r="D112" s="451" t="s">
        <v>809</v>
      </c>
      <c r="E112" s="453" t="s">
        <v>810</v>
      </c>
      <c r="F112" s="455" t="s">
        <v>811</v>
      </c>
      <c r="G112" s="456"/>
      <c r="H112" s="313" t="s">
        <v>570</v>
      </c>
    </row>
    <row r="113" spans="1:8">
      <c r="A113" s="452"/>
      <c r="B113" s="452"/>
      <c r="C113" s="452"/>
      <c r="D113" s="452"/>
      <c r="E113" s="454"/>
      <c r="F113" s="355" t="s">
        <v>812</v>
      </c>
      <c r="G113" s="369" t="s">
        <v>813</v>
      </c>
      <c r="H113" s="313"/>
    </row>
    <row r="114" spans="1:8" ht="48">
      <c r="A114" s="314" t="s">
        <v>814</v>
      </c>
      <c r="B114" s="315" t="s">
        <v>815</v>
      </c>
      <c r="C114" s="316"/>
      <c r="D114" s="317"/>
      <c r="E114" s="370"/>
      <c r="F114" s="355"/>
      <c r="G114" s="369"/>
      <c r="H114" s="313"/>
    </row>
    <row r="115" spans="1:8" ht="60">
      <c r="A115" s="318">
        <v>1</v>
      </c>
      <c r="B115" s="312" t="s">
        <v>816</v>
      </c>
      <c r="C115" s="318" t="s">
        <v>817</v>
      </c>
      <c r="D115" s="315"/>
      <c r="E115" s="371">
        <v>250000</v>
      </c>
      <c r="F115" s="318">
        <v>1</v>
      </c>
      <c r="G115" s="371">
        <v>250000</v>
      </c>
      <c r="H115" s="332" t="s">
        <v>818</v>
      </c>
    </row>
    <row r="116" spans="1:8" ht="60">
      <c r="A116" s="318">
        <v>2</v>
      </c>
      <c r="B116" s="312" t="s">
        <v>819</v>
      </c>
      <c r="C116" s="318" t="s">
        <v>817</v>
      </c>
      <c r="D116" s="312"/>
      <c r="E116" s="371">
        <v>100000</v>
      </c>
      <c r="F116" s="318">
        <v>1</v>
      </c>
      <c r="G116" s="371">
        <v>100000</v>
      </c>
      <c r="H116" s="332" t="s">
        <v>818</v>
      </c>
    </row>
    <row r="117" spans="1:8" ht="60">
      <c r="A117" s="319">
        <v>3</v>
      </c>
      <c r="B117" s="312" t="s">
        <v>820</v>
      </c>
      <c r="C117" s="318" t="s">
        <v>817</v>
      </c>
      <c r="D117" s="312" t="s">
        <v>821</v>
      </c>
      <c r="E117" s="371">
        <v>70000</v>
      </c>
      <c r="F117" s="318">
        <v>1</v>
      </c>
      <c r="G117" s="371">
        <v>70000</v>
      </c>
      <c r="H117" s="332" t="s">
        <v>818</v>
      </c>
    </row>
    <row r="118" spans="1:8" ht="24">
      <c r="A118" s="318">
        <v>4</v>
      </c>
      <c r="B118" s="312" t="s">
        <v>822</v>
      </c>
      <c r="C118" s="318" t="s">
        <v>817</v>
      </c>
      <c r="D118" s="318"/>
      <c r="E118" s="371">
        <v>20000</v>
      </c>
      <c r="F118" s="318">
        <v>1</v>
      </c>
      <c r="G118" s="371">
        <v>20000</v>
      </c>
      <c r="H118" s="332" t="s">
        <v>823</v>
      </c>
    </row>
    <row r="119" spans="1:8">
      <c r="A119" s="318"/>
      <c r="B119" s="355" t="s">
        <v>824</v>
      </c>
      <c r="C119" s="318"/>
      <c r="D119" s="312"/>
      <c r="E119" s="371"/>
      <c r="F119" s="314"/>
      <c r="G119" s="372">
        <v>440000</v>
      </c>
      <c r="H119" s="320"/>
    </row>
    <row r="120" spans="1:8" ht="36">
      <c r="A120" s="321" t="s">
        <v>825</v>
      </c>
      <c r="B120" s="357" t="s">
        <v>826</v>
      </c>
      <c r="C120" s="318"/>
      <c r="D120" s="322"/>
      <c r="E120" s="371"/>
      <c r="F120" s="314"/>
      <c r="G120" s="372"/>
      <c r="H120" s="320"/>
    </row>
    <row r="121" spans="1:8" ht="36">
      <c r="A121" s="323" t="s">
        <v>827</v>
      </c>
      <c r="B121" s="324" t="s">
        <v>828</v>
      </c>
      <c r="C121" s="314"/>
      <c r="D121" s="325"/>
      <c r="E121" s="372"/>
      <c r="F121" s="314"/>
      <c r="G121" s="372"/>
      <c r="H121" s="313"/>
    </row>
    <row r="122" spans="1:8" ht="60">
      <c r="A122" s="323" t="s">
        <v>829</v>
      </c>
      <c r="B122" s="324" t="s">
        <v>830</v>
      </c>
      <c r="C122" s="314"/>
      <c r="D122" s="325"/>
      <c r="E122" s="372"/>
      <c r="F122" s="314"/>
      <c r="G122" s="372"/>
      <c r="H122" s="313"/>
    </row>
    <row r="123" spans="1:8">
      <c r="A123" s="318">
        <v>1</v>
      </c>
      <c r="B123" s="326" t="s">
        <v>770</v>
      </c>
      <c r="C123" s="318" t="s">
        <v>831</v>
      </c>
      <c r="D123" s="322"/>
      <c r="E123" s="371">
        <v>80</v>
      </c>
      <c r="F123" s="318">
        <v>4</v>
      </c>
      <c r="G123" s="371">
        <v>320</v>
      </c>
      <c r="H123" s="312"/>
    </row>
    <row r="124" spans="1:8">
      <c r="A124" s="321">
        <v>2</v>
      </c>
      <c r="B124" s="326" t="s">
        <v>771</v>
      </c>
      <c r="C124" s="318" t="s">
        <v>832</v>
      </c>
      <c r="D124" s="312" t="s">
        <v>833</v>
      </c>
      <c r="E124" s="371">
        <v>13000</v>
      </c>
      <c r="F124" s="318">
        <v>4</v>
      </c>
      <c r="G124" s="371">
        <v>52000</v>
      </c>
      <c r="H124" s="312"/>
    </row>
    <row r="125" spans="1:8">
      <c r="A125" s="318">
        <v>3</v>
      </c>
      <c r="B125" s="326" t="s">
        <v>834</v>
      </c>
      <c r="C125" s="318" t="s">
        <v>800</v>
      </c>
      <c r="D125" s="327" t="s">
        <v>835</v>
      </c>
      <c r="E125" s="371">
        <v>320</v>
      </c>
      <c r="F125" s="318">
        <v>4</v>
      </c>
      <c r="G125" s="371">
        <v>1280</v>
      </c>
      <c r="H125" s="312"/>
    </row>
    <row r="126" spans="1:8">
      <c r="A126" s="321">
        <v>4</v>
      </c>
      <c r="B126" s="326" t="s">
        <v>836</v>
      </c>
      <c r="C126" s="318" t="s">
        <v>837</v>
      </c>
      <c r="D126" s="312" t="s">
        <v>838</v>
      </c>
      <c r="E126" s="371">
        <v>650</v>
      </c>
      <c r="F126" s="318">
        <v>20</v>
      </c>
      <c r="G126" s="371">
        <v>13000</v>
      </c>
      <c r="H126" s="312"/>
    </row>
    <row r="127" spans="1:8" ht="36">
      <c r="A127" s="318">
        <v>5</v>
      </c>
      <c r="B127" s="358" t="s">
        <v>772</v>
      </c>
      <c r="C127" s="318" t="s">
        <v>839</v>
      </c>
      <c r="D127" s="312" t="s">
        <v>840</v>
      </c>
      <c r="E127" s="371">
        <v>6000</v>
      </c>
      <c r="F127" s="318">
        <v>4</v>
      </c>
      <c r="G127" s="371">
        <v>24000</v>
      </c>
      <c r="H127" s="312"/>
    </row>
    <row r="128" spans="1:8">
      <c r="A128" s="321">
        <v>6</v>
      </c>
      <c r="B128" s="373" t="s">
        <v>773</v>
      </c>
      <c r="C128" s="328" t="s">
        <v>841</v>
      </c>
      <c r="D128" s="312" t="s">
        <v>842</v>
      </c>
      <c r="E128" s="371">
        <v>15000</v>
      </c>
      <c r="F128" s="318">
        <v>4</v>
      </c>
      <c r="G128" s="371">
        <v>60000</v>
      </c>
      <c r="H128" s="312"/>
    </row>
    <row r="129" spans="1:8">
      <c r="A129" s="318">
        <v>7</v>
      </c>
      <c r="B129" s="326" t="s">
        <v>843</v>
      </c>
      <c r="C129" s="328" t="s">
        <v>841</v>
      </c>
      <c r="D129" s="312" t="s">
        <v>844</v>
      </c>
      <c r="E129" s="371">
        <v>500</v>
      </c>
      <c r="F129" s="318">
        <v>4</v>
      </c>
      <c r="G129" s="371">
        <v>2000</v>
      </c>
      <c r="H129" s="312"/>
    </row>
    <row r="130" spans="1:8" ht="24">
      <c r="A130" s="321">
        <v>8</v>
      </c>
      <c r="B130" s="326" t="s">
        <v>845</v>
      </c>
      <c r="C130" s="328" t="s">
        <v>837</v>
      </c>
      <c r="D130" s="322" t="s">
        <v>846</v>
      </c>
      <c r="E130" s="371">
        <v>20000</v>
      </c>
      <c r="F130" s="318">
        <v>4</v>
      </c>
      <c r="G130" s="371">
        <v>80000</v>
      </c>
      <c r="H130" s="312"/>
    </row>
    <row r="131" spans="1:8" ht="24">
      <c r="A131" s="318">
        <v>9</v>
      </c>
      <c r="B131" s="329" t="s">
        <v>847</v>
      </c>
      <c r="C131" s="318" t="s">
        <v>841</v>
      </c>
      <c r="D131" s="312"/>
      <c r="E131" s="371">
        <v>2500</v>
      </c>
      <c r="F131" s="318">
        <v>4</v>
      </c>
      <c r="G131" s="371">
        <v>10000</v>
      </c>
      <c r="H131" s="312"/>
    </row>
    <row r="132" spans="1:8" ht="36.75">
      <c r="A132" s="321">
        <v>10</v>
      </c>
      <c r="B132" s="326" t="s">
        <v>774</v>
      </c>
      <c r="C132" s="318" t="s">
        <v>841</v>
      </c>
      <c r="D132" s="312" t="s">
        <v>848</v>
      </c>
      <c r="E132" s="371">
        <v>13000</v>
      </c>
      <c r="F132" s="318">
        <v>4</v>
      </c>
      <c r="G132" s="371">
        <v>52000</v>
      </c>
      <c r="H132" s="312" t="s">
        <v>849</v>
      </c>
    </row>
    <row r="133" spans="1:8" ht="36">
      <c r="A133" s="318">
        <v>11</v>
      </c>
      <c r="B133" s="312" t="s">
        <v>850</v>
      </c>
      <c r="C133" s="318" t="s">
        <v>837</v>
      </c>
      <c r="D133" s="322" t="s">
        <v>851</v>
      </c>
      <c r="E133" s="371">
        <v>700</v>
      </c>
      <c r="F133" s="318">
        <v>4</v>
      </c>
      <c r="G133" s="371">
        <v>2800</v>
      </c>
      <c r="H133" s="312"/>
    </row>
    <row r="134" spans="1:8" ht="24">
      <c r="A134" s="321">
        <v>12</v>
      </c>
      <c r="B134" s="312" t="s">
        <v>852</v>
      </c>
      <c r="C134" s="318" t="s">
        <v>837</v>
      </c>
      <c r="D134" s="312" t="s">
        <v>838</v>
      </c>
      <c r="E134" s="371">
        <v>650</v>
      </c>
      <c r="F134" s="318">
        <v>20</v>
      </c>
      <c r="G134" s="371">
        <v>13000</v>
      </c>
      <c r="H134" s="312"/>
    </row>
    <row r="135" spans="1:8">
      <c r="A135" s="323"/>
      <c r="B135" s="355" t="s">
        <v>824</v>
      </c>
      <c r="C135" s="314"/>
      <c r="D135" s="325"/>
      <c r="E135" s="372"/>
      <c r="F135" s="314"/>
      <c r="G135" s="372">
        <v>310400</v>
      </c>
      <c r="H135" s="315"/>
    </row>
    <row r="136" spans="1:8" ht="36">
      <c r="A136" s="323" t="s">
        <v>853</v>
      </c>
      <c r="B136" s="357" t="s">
        <v>854</v>
      </c>
      <c r="C136" s="314"/>
      <c r="D136" s="325"/>
      <c r="E136" s="372"/>
      <c r="F136" s="314"/>
      <c r="G136" s="372"/>
      <c r="H136" s="315"/>
    </row>
    <row r="137" spans="1:8" ht="24">
      <c r="A137" s="318">
        <v>1</v>
      </c>
      <c r="B137" s="326" t="s">
        <v>855</v>
      </c>
      <c r="C137" s="318" t="s">
        <v>831</v>
      </c>
      <c r="D137" s="322" t="s">
        <v>856</v>
      </c>
      <c r="E137" s="371">
        <v>380</v>
      </c>
      <c r="F137" s="318">
        <v>120</v>
      </c>
      <c r="G137" s="371">
        <v>45600</v>
      </c>
      <c r="H137" s="312"/>
    </row>
    <row r="138" spans="1:8" ht="36.75">
      <c r="A138" s="321">
        <v>2</v>
      </c>
      <c r="B138" s="326" t="s">
        <v>775</v>
      </c>
      <c r="C138" s="318" t="s">
        <v>841</v>
      </c>
      <c r="D138" s="312" t="s">
        <v>857</v>
      </c>
      <c r="E138" s="371">
        <v>9000</v>
      </c>
      <c r="F138" s="318">
        <v>4</v>
      </c>
      <c r="G138" s="371">
        <v>36000</v>
      </c>
      <c r="H138" s="312" t="s">
        <v>849</v>
      </c>
    </row>
    <row r="139" spans="1:8">
      <c r="A139" s="323"/>
      <c r="B139" s="355" t="s">
        <v>824</v>
      </c>
      <c r="C139" s="330"/>
      <c r="D139" s="325"/>
      <c r="E139" s="372"/>
      <c r="F139" s="314"/>
      <c r="G139" s="372">
        <v>81600</v>
      </c>
      <c r="H139" s="315"/>
    </row>
    <row r="140" spans="1:8" ht="48">
      <c r="A140" s="323" t="s">
        <v>858</v>
      </c>
      <c r="B140" s="357" t="s">
        <v>859</v>
      </c>
      <c r="C140" s="330"/>
      <c r="D140" s="325"/>
      <c r="E140" s="372"/>
      <c r="F140" s="314"/>
      <c r="G140" s="372"/>
      <c r="H140" s="315"/>
    </row>
    <row r="141" spans="1:8" ht="84.75">
      <c r="A141" s="318">
        <v>1</v>
      </c>
      <c r="B141" s="326" t="s">
        <v>860</v>
      </c>
      <c r="C141" s="328" t="s">
        <v>831</v>
      </c>
      <c r="D141" s="322" t="s">
        <v>861</v>
      </c>
      <c r="E141" s="371">
        <v>2000</v>
      </c>
      <c r="F141" s="318">
        <v>5</v>
      </c>
      <c r="G141" s="371">
        <v>10000</v>
      </c>
      <c r="H141" s="312" t="s">
        <v>862</v>
      </c>
    </row>
    <row r="142" spans="1:8">
      <c r="A142" s="323"/>
      <c r="B142" s="355" t="s">
        <v>824</v>
      </c>
      <c r="C142" s="330"/>
      <c r="D142" s="325"/>
      <c r="E142" s="372"/>
      <c r="F142" s="314"/>
      <c r="G142" s="372">
        <v>10000</v>
      </c>
      <c r="H142" s="315"/>
    </row>
    <row r="143" spans="1:8" ht="48">
      <c r="A143" s="323" t="s">
        <v>863</v>
      </c>
      <c r="B143" s="324" t="s">
        <v>864</v>
      </c>
      <c r="C143" s="330"/>
      <c r="D143" s="325"/>
      <c r="E143" s="372"/>
      <c r="F143" s="314"/>
      <c r="G143" s="372"/>
      <c r="H143" s="315"/>
    </row>
    <row r="144" spans="1:8" ht="24">
      <c r="A144" s="321">
        <v>1</v>
      </c>
      <c r="B144" s="326" t="s">
        <v>865</v>
      </c>
      <c r="C144" s="318" t="s">
        <v>839</v>
      </c>
      <c r="D144" s="322" t="s">
        <v>866</v>
      </c>
      <c r="E144" s="371">
        <v>2400</v>
      </c>
      <c r="F144" s="318">
        <v>4</v>
      </c>
      <c r="G144" s="371">
        <v>9600</v>
      </c>
      <c r="H144" s="312"/>
    </row>
    <row r="145" spans="1:8">
      <c r="A145" s="323"/>
      <c r="B145" s="355" t="s">
        <v>824</v>
      </c>
      <c r="C145" s="314"/>
      <c r="D145" s="325"/>
      <c r="E145" s="372"/>
      <c r="F145" s="314"/>
      <c r="G145" s="372">
        <v>9600</v>
      </c>
      <c r="H145" s="313"/>
    </row>
    <row r="146" spans="1:8" ht="48.75">
      <c r="A146" s="323" t="s">
        <v>867</v>
      </c>
      <c r="B146" s="357" t="s">
        <v>868</v>
      </c>
      <c r="C146" s="314"/>
      <c r="D146" s="325"/>
      <c r="E146" s="372"/>
      <c r="F146" s="314"/>
      <c r="G146" s="374"/>
      <c r="H146" s="312" t="s">
        <v>869</v>
      </c>
    </row>
    <row r="147" spans="1:8" ht="24">
      <c r="A147" s="321">
        <v>1</v>
      </c>
      <c r="B147" s="326" t="s">
        <v>776</v>
      </c>
      <c r="C147" s="318" t="s">
        <v>841</v>
      </c>
      <c r="D147" s="322"/>
      <c r="E147" s="371">
        <v>1500</v>
      </c>
      <c r="F147" s="318">
        <v>4</v>
      </c>
      <c r="G147" s="375">
        <v>6000</v>
      </c>
      <c r="H147" s="312" t="s">
        <v>870</v>
      </c>
    </row>
    <row r="148" spans="1:8">
      <c r="A148" s="321">
        <v>2</v>
      </c>
      <c r="B148" s="326" t="s">
        <v>777</v>
      </c>
      <c r="C148" s="318" t="s">
        <v>841</v>
      </c>
      <c r="D148" s="322"/>
      <c r="E148" s="371">
        <v>2000</v>
      </c>
      <c r="F148" s="318">
        <v>2</v>
      </c>
      <c r="G148" s="375">
        <v>4000</v>
      </c>
      <c r="H148" s="320"/>
    </row>
    <row r="149" spans="1:8" ht="24">
      <c r="A149" s="321">
        <v>3</v>
      </c>
      <c r="B149" s="326" t="s">
        <v>871</v>
      </c>
      <c r="C149" s="318" t="s">
        <v>831</v>
      </c>
      <c r="D149" s="322" t="s">
        <v>872</v>
      </c>
      <c r="E149" s="371">
        <v>2000</v>
      </c>
      <c r="F149" s="318">
        <v>4</v>
      </c>
      <c r="G149" s="375">
        <v>8000</v>
      </c>
      <c r="H149" s="312" t="s">
        <v>870</v>
      </c>
    </row>
    <row r="150" spans="1:8" ht="24">
      <c r="A150" s="321">
        <v>4</v>
      </c>
      <c r="B150" s="326" t="s">
        <v>873</v>
      </c>
      <c r="C150" s="318" t="s">
        <v>874</v>
      </c>
      <c r="D150" s="322"/>
      <c r="E150" s="371">
        <v>1200</v>
      </c>
      <c r="F150" s="318">
        <v>2</v>
      </c>
      <c r="G150" s="375">
        <v>2400</v>
      </c>
      <c r="H150" s="326" t="s">
        <v>875</v>
      </c>
    </row>
    <row r="151" spans="1:8" ht="72.75">
      <c r="A151" s="321">
        <v>5</v>
      </c>
      <c r="B151" s="326" t="s">
        <v>876</v>
      </c>
      <c r="C151" s="318" t="s">
        <v>841</v>
      </c>
      <c r="D151" s="322" t="s">
        <v>877</v>
      </c>
      <c r="E151" s="371">
        <v>12000</v>
      </c>
      <c r="F151" s="318">
        <v>2</v>
      </c>
      <c r="G151" s="375">
        <v>24000</v>
      </c>
      <c r="H151" s="326" t="s">
        <v>878</v>
      </c>
    </row>
    <row r="152" spans="1:8">
      <c r="A152" s="323"/>
      <c r="B152" s="355" t="s">
        <v>824</v>
      </c>
      <c r="C152" s="314"/>
      <c r="D152" s="325"/>
      <c r="E152" s="372"/>
      <c r="F152" s="314"/>
      <c r="G152" s="372">
        <v>44400</v>
      </c>
      <c r="H152" s="324"/>
    </row>
    <row r="153" spans="1:8" ht="24">
      <c r="A153" s="314" t="s">
        <v>879</v>
      </c>
      <c r="B153" s="359" t="s">
        <v>880</v>
      </c>
      <c r="C153" s="330"/>
      <c r="D153" s="357"/>
      <c r="E153" s="372"/>
      <c r="F153" s="314"/>
      <c r="G153" s="372"/>
      <c r="H153" s="312" t="s">
        <v>881</v>
      </c>
    </row>
    <row r="154" spans="1:8" ht="36">
      <c r="A154" s="318">
        <v>1</v>
      </c>
      <c r="B154" s="326" t="s">
        <v>882</v>
      </c>
      <c r="C154" s="318" t="s">
        <v>817</v>
      </c>
      <c r="D154" s="312" t="s">
        <v>883</v>
      </c>
      <c r="E154" s="371">
        <v>350000</v>
      </c>
      <c r="F154" s="318">
        <v>1</v>
      </c>
      <c r="G154" s="371">
        <v>350000</v>
      </c>
      <c r="H154" s="320"/>
    </row>
    <row r="155" spans="1:8" ht="24">
      <c r="A155" s="331">
        <v>2</v>
      </c>
      <c r="B155" s="326" t="s">
        <v>884</v>
      </c>
      <c r="C155" s="318" t="s">
        <v>817</v>
      </c>
      <c r="D155" s="322" t="s">
        <v>885</v>
      </c>
      <c r="E155" s="371">
        <v>25000</v>
      </c>
      <c r="F155" s="318">
        <v>1</v>
      </c>
      <c r="G155" s="371">
        <v>25000</v>
      </c>
      <c r="H155" s="320"/>
    </row>
    <row r="156" spans="1:8">
      <c r="A156" s="331">
        <v>3</v>
      </c>
      <c r="B156" s="360" t="s">
        <v>771</v>
      </c>
      <c r="C156" s="318" t="s">
        <v>832</v>
      </c>
      <c r="D156" s="312" t="s">
        <v>886</v>
      </c>
      <c r="E156" s="371">
        <v>13000</v>
      </c>
      <c r="F156" s="361">
        <v>1</v>
      </c>
      <c r="G156" s="371">
        <v>13000</v>
      </c>
      <c r="H156" s="320"/>
    </row>
    <row r="157" spans="1:8" ht="36">
      <c r="A157" s="331">
        <v>4</v>
      </c>
      <c r="B157" s="360" t="s">
        <v>887</v>
      </c>
      <c r="C157" s="318" t="s">
        <v>817</v>
      </c>
      <c r="D157" s="333" t="s">
        <v>888</v>
      </c>
      <c r="E157" s="375">
        <v>20000</v>
      </c>
      <c r="F157" s="361">
        <v>1</v>
      </c>
      <c r="G157" s="371">
        <v>20000</v>
      </c>
      <c r="H157" s="320"/>
    </row>
    <row r="158" spans="1:8" ht="36.75">
      <c r="A158" s="331">
        <v>5</v>
      </c>
      <c r="B158" s="326" t="s">
        <v>889</v>
      </c>
      <c r="C158" s="318" t="s">
        <v>841</v>
      </c>
      <c r="D158" s="312" t="s">
        <v>848</v>
      </c>
      <c r="E158" s="371">
        <v>13000</v>
      </c>
      <c r="F158" s="318">
        <v>5</v>
      </c>
      <c r="G158" s="371">
        <v>65000</v>
      </c>
      <c r="H158" s="312" t="s">
        <v>849</v>
      </c>
    </row>
    <row r="159" spans="1:8">
      <c r="A159" s="314"/>
      <c r="B159" s="355" t="s">
        <v>824</v>
      </c>
      <c r="C159" s="330"/>
      <c r="D159" s="315"/>
      <c r="E159" s="372"/>
      <c r="F159" s="314"/>
      <c r="G159" s="372">
        <v>473000</v>
      </c>
      <c r="H159" s="313"/>
    </row>
    <row r="160" spans="1:8" ht="36">
      <c r="A160" s="323" t="s">
        <v>890</v>
      </c>
      <c r="B160" s="324" t="s">
        <v>891</v>
      </c>
      <c r="C160" s="314"/>
      <c r="D160" s="325"/>
      <c r="E160" s="372"/>
      <c r="F160" s="314"/>
      <c r="G160" s="372"/>
      <c r="H160" s="313"/>
    </row>
    <row r="161" spans="1:8" ht="96">
      <c r="A161" s="321">
        <v>1</v>
      </c>
      <c r="B161" s="326" t="s">
        <v>892</v>
      </c>
      <c r="C161" s="318" t="s">
        <v>837</v>
      </c>
      <c r="D161" s="322" t="s">
        <v>893</v>
      </c>
      <c r="E161" s="371">
        <v>100000</v>
      </c>
      <c r="F161" s="318">
        <v>4</v>
      </c>
      <c r="G161" s="371">
        <v>400000</v>
      </c>
      <c r="H161" s="312" t="s">
        <v>894</v>
      </c>
    </row>
    <row r="162" spans="1:8" ht="36">
      <c r="A162" s="321">
        <v>2</v>
      </c>
      <c r="B162" s="373" t="s">
        <v>773</v>
      </c>
      <c r="C162" s="328" t="s">
        <v>841</v>
      </c>
      <c r="D162" s="312" t="s">
        <v>842</v>
      </c>
      <c r="E162" s="371">
        <v>15000</v>
      </c>
      <c r="F162" s="318">
        <v>3</v>
      </c>
      <c r="G162" s="371">
        <v>45000</v>
      </c>
      <c r="H162" s="312" t="s">
        <v>801</v>
      </c>
    </row>
    <row r="163" spans="1:8" ht="25.5">
      <c r="A163" s="318">
        <v>3</v>
      </c>
      <c r="B163" s="332" t="s">
        <v>895</v>
      </c>
      <c r="C163" s="318" t="s">
        <v>817</v>
      </c>
      <c r="D163" s="333" t="s">
        <v>896</v>
      </c>
      <c r="E163" s="371">
        <v>1920</v>
      </c>
      <c r="F163" s="318">
        <v>4</v>
      </c>
      <c r="G163" s="371">
        <v>7680</v>
      </c>
      <c r="H163" s="332"/>
    </row>
    <row r="164" spans="1:8" ht="36.75">
      <c r="A164" s="321">
        <v>4</v>
      </c>
      <c r="B164" s="326" t="s">
        <v>897</v>
      </c>
      <c r="C164" s="318" t="s">
        <v>841</v>
      </c>
      <c r="D164" s="312" t="s">
        <v>848</v>
      </c>
      <c r="E164" s="371">
        <v>13000</v>
      </c>
      <c r="F164" s="318">
        <v>4</v>
      </c>
      <c r="G164" s="371">
        <v>52000</v>
      </c>
      <c r="H164" s="312" t="s">
        <v>849</v>
      </c>
    </row>
    <row r="165" spans="1:8">
      <c r="A165" s="323"/>
      <c r="B165" s="355" t="s">
        <v>824</v>
      </c>
      <c r="C165" s="314"/>
      <c r="D165" s="325"/>
      <c r="E165" s="372"/>
      <c r="F165" s="314"/>
      <c r="G165" s="372">
        <v>504680</v>
      </c>
      <c r="H165" s="313"/>
    </row>
    <row r="166" spans="1:8" ht="36">
      <c r="A166" s="323" t="s">
        <v>898</v>
      </c>
      <c r="B166" s="357" t="s">
        <v>899</v>
      </c>
      <c r="C166" s="314"/>
      <c r="D166" s="325"/>
      <c r="E166" s="372"/>
      <c r="F166" s="314"/>
      <c r="G166" s="372"/>
      <c r="H166" s="313"/>
    </row>
    <row r="167" spans="1:8" ht="36">
      <c r="A167" s="323" t="s">
        <v>827</v>
      </c>
      <c r="B167" s="334" t="s">
        <v>778</v>
      </c>
      <c r="C167" s="314"/>
      <c r="D167" s="325"/>
      <c r="E167" s="372"/>
      <c r="F167" s="314"/>
      <c r="G167" s="372"/>
      <c r="H167" s="313"/>
    </row>
    <row r="168" spans="1:8" ht="36">
      <c r="A168" s="314" t="s">
        <v>829</v>
      </c>
      <c r="B168" s="334" t="s">
        <v>779</v>
      </c>
      <c r="C168" s="314"/>
      <c r="D168" s="315"/>
      <c r="E168" s="372"/>
      <c r="F168" s="314"/>
      <c r="G168" s="372"/>
      <c r="H168" s="313"/>
    </row>
    <row r="169" spans="1:8" ht="24">
      <c r="A169" s="331">
        <v>1</v>
      </c>
      <c r="B169" s="329" t="s">
        <v>900</v>
      </c>
      <c r="C169" s="318" t="s">
        <v>837</v>
      </c>
      <c r="D169" s="335"/>
      <c r="E169" s="371">
        <v>2500</v>
      </c>
      <c r="F169" s="318">
        <v>1</v>
      </c>
      <c r="G169" s="371">
        <v>2500</v>
      </c>
      <c r="H169" s="312"/>
    </row>
    <row r="170" spans="1:8" ht="24">
      <c r="A170" s="331">
        <v>2</v>
      </c>
      <c r="B170" s="329" t="s">
        <v>901</v>
      </c>
      <c r="C170" s="318" t="s">
        <v>831</v>
      </c>
      <c r="D170" s="335"/>
      <c r="E170" s="371">
        <v>1500</v>
      </c>
      <c r="F170" s="318">
        <v>1</v>
      </c>
      <c r="G170" s="371">
        <v>1500</v>
      </c>
      <c r="H170" s="312"/>
    </row>
    <row r="171" spans="1:8">
      <c r="A171" s="331">
        <v>3</v>
      </c>
      <c r="B171" s="326" t="s">
        <v>780</v>
      </c>
      <c r="C171" s="318" t="s">
        <v>837</v>
      </c>
      <c r="D171" s="322" t="s">
        <v>902</v>
      </c>
      <c r="E171" s="371">
        <v>2000</v>
      </c>
      <c r="F171" s="318">
        <v>1</v>
      </c>
      <c r="G171" s="371">
        <v>2000</v>
      </c>
      <c r="H171" s="312"/>
    </row>
    <row r="172" spans="1:8" ht="24">
      <c r="A172" s="331">
        <v>4</v>
      </c>
      <c r="B172" s="329" t="s">
        <v>903</v>
      </c>
      <c r="C172" s="318" t="s">
        <v>718</v>
      </c>
      <c r="D172" s="312" t="s">
        <v>802</v>
      </c>
      <c r="E172" s="371">
        <v>5000</v>
      </c>
      <c r="F172" s="318">
        <v>1</v>
      </c>
      <c r="G172" s="371">
        <v>5000</v>
      </c>
      <c r="H172" s="312"/>
    </row>
    <row r="173" spans="1:8" ht="24">
      <c r="A173" s="331">
        <v>5</v>
      </c>
      <c r="B173" s="326" t="s">
        <v>904</v>
      </c>
      <c r="C173" s="318" t="s">
        <v>841</v>
      </c>
      <c r="D173" s="322"/>
      <c r="E173" s="371">
        <v>3000</v>
      </c>
      <c r="F173" s="318">
        <v>1</v>
      </c>
      <c r="G173" s="371">
        <v>3000</v>
      </c>
      <c r="H173" s="312"/>
    </row>
    <row r="174" spans="1:8">
      <c r="A174" s="336"/>
      <c r="B174" s="355" t="s">
        <v>824</v>
      </c>
      <c r="C174" s="314"/>
      <c r="D174" s="351"/>
      <c r="E174" s="372"/>
      <c r="F174" s="314"/>
      <c r="G174" s="372">
        <v>14000</v>
      </c>
      <c r="H174" s="315"/>
    </row>
    <row r="175" spans="1:8" ht="36">
      <c r="A175" s="336" t="s">
        <v>853</v>
      </c>
      <c r="B175" s="334" t="s">
        <v>778</v>
      </c>
      <c r="C175" s="314"/>
      <c r="D175" s="351"/>
      <c r="E175" s="372"/>
      <c r="F175" s="314"/>
      <c r="G175" s="372"/>
      <c r="H175" s="315"/>
    </row>
    <row r="176" spans="1:8" ht="96">
      <c r="A176" s="331">
        <v>1</v>
      </c>
      <c r="B176" s="326" t="s">
        <v>905</v>
      </c>
      <c r="C176" s="318" t="s">
        <v>837</v>
      </c>
      <c r="D176" s="335" t="s">
        <v>906</v>
      </c>
      <c r="E176" s="371">
        <v>1600</v>
      </c>
      <c r="F176" s="318">
        <v>14</v>
      </c>
      <c r="G176" s="371">
        <v>22400</v>
      </c>
      <c r="H176" s="329" t="s">
        <v>907</v>
      </c>
    </row>
    <row r="177" spans="1:8" ht="96">
      <c r="A177" s="331">
        <v>2</v>
      </c>
      <c r="B177" s="326" t="s">
        <v>908</v>
      </c>
      <c r="C177" s="318" t="s">
        <v>831</v>
      </c>
      <c r="D177" s="322"/>
      <c r="E177" s="371">
        <v>700</v>
      </c>
      <c r="F177" s="318">
        <v>13</v>
      </c>
      <c r="G177" s="371">
        <v>9100</v>
      </c>
      <c r="H177" s="329" t="s">
        <v>907</v>
      </c>
    </row>
    <row r="178" spans="1:8" ht="49.5">
      <c r="A178" s="331">
        <v>4</v>
      </c>
      <c r="B178" s="326" t="s">
        <v>909</v>
      </c>
      <c r="C178" s="318" t="s">
        <v>837</v>
      </c>
      <c r="D178" s="322"/>
      <c r="E178" s="371">
        <v>5000</v>
      </c>
      <c r="F178" s="318">
        <v>8</v>
      </c>
      <c r="G178" s="371">
        <v>40000</v>
      </c>
      <c r="H178" s="312" t="s">
        <v>910</v>
      </c>
    </row>
    <row r="179" spans="1:8" ht="72">
      <c r="A179" s="331">
        <v>5</v>
      </c>
      <c r="B179" s="326" t="s">
        <v>911</v>
      </c>
      <c r="C179" s="318" t="s">
        <v>837</v>
      </c>
      <c r="D179" s="322" t="s">
        <v>802</v>
      </c>
      <c r="E179" s="371">
        <v>5000</v>
      </c>
      <c r="F179" s="318">
        <v>6</v>
      </c>
      <c r="G179" s="371">
        <v>30000</v>
      </c>
      <c r="H179" s="329" t="s">
        <v>912</v>
      </c>
    </row>
    <row r="180" spans="1:8" ht="24.75">
      <c r="A180" s="331">
        <v>6</v>
      </c>
      <c r="B180" s="326" t="s">
        <v>913</v>
      </c>
      <c r="C180" s="318" t="s">
        <v>841</v>
      </c>
      <c r="D180" s="322" t="s">
        <v>914</v>
      </c>
      <c r="E180" s="371">
        <v>1200</v>
      </c>
      <c r="F180" s="318">
        <v>3</v>
      </c>
      <c r="G180" s="371">
        <v>3600</v>
      </c>
      <c r="H180" s="312" t="s">
        <v>915</v>
      </c>
    </row>
    <row r="181" spans="1:8" ht="24">
      <c r="A181" s="331">
        <v>7</v>
      </c>
      <c r="B181" s="326" t="s">
        <v>916</v>
      </c>
      <c r="C181" s="318" t="s">
        <v>841</v>
      </c>
      <c r="D181" s="322" t="s">
        <v>917</v>
      </c>
      <c r="E181" s="371">
        <v>5000</v>
      </c>
      <c r="F181" s="318">
        <v>1</v>
      </c>
      <c r="G181" s="371">
        <v>5000</v>
      </c>
      <c r="H181" s="312"/>
    </row>
    <row r="182" spans="1:8" ht="96">
      <c r="A182" s="331">
        <v>9</v>
      </c>
      <c r="B182" s="326" t="s">
        <v>918</v>
      </c>
      <c r="C182" s="318" t="s">
        <v>841</v>
      </c>
      <c r="D182" s="322" t="s">
        <v>803</v>
      </c>
      <c r="E182" s="371">
        <v>6000</v>
      </c>
      <c r="F182" s="318">
        <v>10</v>
      </c>
      <c r="G182" s="371">
        <v>60000</v>
      </c>
      <c r="H182" s="329" t="s">
        <v>907</v>
      </c>
    </row>
    <row r="183" spans="1:8">
      <c r="A183" s="336"/>
      <c r="B183" s="355" t="s">
        <v>824</v>
      </c>
      <c r="C183" s="362"/>
      <c r="D183" s="337"/>
      <c r="E183" s="374"/>
      <c r="F183" s="362"/>
      <c r="G183" s="374">
        <v>170100</v>
      </c>
      <c r="H183" s="357"/>
    </row>
    <row r="184" spans="1:8">
      <c r="A184" s="336" t="s">
        <v>858</v>
      </c>
      <c r="B184" s="357" t="s">
        <v>919</v>
      </c>
      <c r="C184" s="362"/>
      <c r="D184" s="337"/>
      <c r="E184" s="374"/>
      <c r="F184" s="362"/>
      <c r="G184" s="374"/>
      <c r="H184" s="357"/>
    </row>
    <row r="185" spans="1:8" ht="24">
      <c r="A185" s="331">
        <v>1</v>
      </c>
      <c r="B185" s="338" t="s">
        <v>920</v>
      </c>
      <c r="C185" s="361" t="s">
        <v>841</v>
      </c>
      <c r="D185" s="333" t="s">
        <v>921</v>
      </c>
      <c r="E185" s="371">
        <v>5000</v>
      </c>
      <c r="F185" s="318">
        <v>1</v>
      </c>
      <c r="G185" s="371">
        <v>5000</v>
      </c>
      <c r="H185" s="358"/>
    </row>
    <row r="186" spans="1:8" ht="24">
      <c r="A186" s="331">
        <v>2</v>
      </c>
      <c r="B186" s="338" t="s">
        <v>781</v>
      </c>
      <c r="C186" s="361" t="s">
        <v>841</v>
      </c>
      <c r="D186" s="333" t="s">
        <v>921</v>
      </c>
      <c r="E186" s="375">
        <v>1500</v>
      </c>
      <c r="F186" s="361">
        <v>1</v>
      </c>
      <c r="G186" s="371">
        <v>1500</v>
      </c>
      <c r="H186" s="358"/>
    </row>
    <row r="187" spans="1:8">
      <c r="A187" s="331">
        <v>3</v>
      </c>
      <c r="B187" s="329" t="s">
        <v>922</v>
      </c>
      <c r="C187" s="361" t="s">
        <v>841</v>
      </c>
      <c r="D187" s="333" t="s">
        <v>921</v>
      </c>
      <c r="E187" s="375">
        <v>3000</v>
      </c>
      <c r="F187" s="361">
        <v>1</v>
      </c>
      <c r="G187" s="371">
        <v>3000</v>
      </c>
      <c r="H187" s="358"/>
    </row>
    <row r="188" spans="1:8">
      <c r="A188" s="331">
        <v>4</v>
      </c>
      <c r="B188" s="326" t="s">
        <v>923</v>
      </c>
      <c r="C188" s="318" t="s">
        <v>831</v>
      </c>
      <c r="D188" s="322"/>
      <c r="E188" s="371">
        <v>2000</v>
      </c>
      <c r="F188" s="318">
        <v>1</v>
      </c>
      <c r="G188" s="371">
        <v>2000</v>
      </c>
      <c r="H188" s="358"/>
    </row>
    <row r="189" spans="1:8">
      <c r="A189" s="336"/>
      <c r="B189" s="355" t="s">
        <v>824</v>
      </c>
      <c r="C189" s="314"/>
      <c r="D189" s="337"/>
      <c r="E189" s="372"/>
      <c r="F189" s="362"/>
      <c r="G189" s="374">
        <v>11500</v>
      </c>
      <c r="H189" s="357"/>
    </row>
    <row r="190" spans="1:8">
      <c r="A190" s="336" t="s">
        <v>863</v>
      </c>
      <c r="B190" s="324" t="s">
        <v>924</v>
      </c>
      <c r="C190" s="314"/>
      <c r="D190" s="337"/>
      <c r="E190" s="372"/>
      <c r="F190" s="362"/>
      <c r="G190" s="374"/>
      <c r="H190" s="357"/>
    </row>
    <row r="191" spans="1:8">
      <c r="A191" s="331">
        <v>1</v>
      </c>
      <c r="B191" s="326" t="s">
        <v>925</v>
      </c>
      <c r="C191" s="318" t="s">
        <v>831</v>
      </c>
      <c r="D191" s="333"/>
      <c r="E191" s="371">
        <v>700</v>
      </c>
      <c r="F191" s="361">
        <v>4</v>
      </c>
      <c r="G191" s="371">
        <v>2800</v>
      </c>
      <c r="H191" s="358"/>
    </row>
    <row r="192" spans="1:8">
      <c r="A192" s="331">
        <v>2</v>
      </c>
      <c r="B192" s="326" t="s">
        <v>782</v>
      </c>
      <c r="C192" s="318" t="s">
        <v>831</v>
      </c>
      <c r="D192" s="322"/>
      <c r="E192" s="371">
        <v>700</v>
      </c>
      <c r="F192" s="318">
        <v>6</v>
      </c>
      <c r="G192" s="371">
        <v>4200</v>
      </c>
      <c r="H192" s="358"/>
    </row>
    <row r="193" spans="1:8">
      <c r="A193" s="331">
        <v>3</v>
      </c>
      <c r="B193" s="326" t="s">
        <v>926</v>
      </c>
      <c r="C193" s="318" t="s">
        <v>841</v>
      </c>
      <c r="D193" s="322"/>
      <c r="E193" s="371">
        <v>2000</v>
      </c>
      <c r="F193" s="318">
        <v>1</v>
      </c>
      <c r="G193" s="371">
        <v>2000</v>
      </c>
      <c r="H193" s="358"/>
    </row>
    <row r="194" spans="1:8">
      <c r="A194" s="331">
        <v>4</v>
      </c>
      <c r="B194" s="326" t="s">
        <v>927</v>
      </c>
      <c r="C194" s="318" t="s">
        <v>841</v>
      </c>
      <c r="D194" s="322"/>
      <c r="E194" s="371">
        <v>1000</v>
      </c>
      <c r="F194" s="318">
        <v>1</v>
      </c>
      <c r="G194" s="371">
        <v>1000</v>
      </c>
      <c r="H194" s="358"/>
    </row>
    <row r="195" spans="1:8" ht="24">
      <c r="A195" s="331">
        <v>5</v>
      </c>
      <c r="B195" s="326" t="s">
        <v>928</v>
      </c>
      <c r="C195" s="318" t="s">
        <v>837</v>
      </c>
      <c r="D195" s="333" t="s">
        <v>929</v>
      </c>
      <c r="E195" s="371">
        <v>1000</v>
      </c>
      <c r="F195" s="318">
        <v>1</v>
      </c>
      <c r="G195" s="371">
        <v>1000</v>
      </c>
      <c r="H195" s="358"/>
    </row>
    <row r="196" spans="1:8">
      <c r="A196" s="336"/>
      <c r="B196" s="355" t="s">
        <v>824</v>
      </c>
      <c r="C196" s="314"/>
      <c r="D196" s="325"/>
      <c r="E196" s="372"/>
      <c r="F196" s="314"/>
      <c r="G196" s="372">
        <v>11000</v>
      </c>
      <c r="H196" s="357"/>
    </row>
    <row r="197" spans="1:8" ht="48">
      <c r="A197" s="336" t="s">
        <v>867</v>
      </c>
      <c r="B197" s="324" t="s">
        <v>930</v>
      </c>
      <c r="C197" s="314"/>
      <c r="D197" s="325"/>
      <c r="E197" s="372"/>
      <c r="F197" s="314"/>
      <c r="G197" s="372"/>
      <c r="H197" s="357"/>
    </row>
    <row r="198" spans="1:8" ht="24">
      <c r="A198" s="331">
        <v>1</v>
      </c>
      <c r="B198" s="326" t="s">
        <v>904</v>
      </c>
      <c r="C198" s="318" t="s">
        <v>841</v>
      </c>
      <c r="D198" s="322"/>
      <c r="E198" s="371">
        <v>3000</v>
      </c>
      <c r="F198" s="318">
        <v>1</v>
      </c>
      <c r="G198" s="371">
        <v>3000</v>
      </c>
      <c r="H198" s="312"/>
    </row>
    <row r="199" spans="1:8">
      <c r="A199" s="331">
        <v>2</v>
      </c>
      <c r="B199" s="326" t="s">
        <v>783</v>
      </c>
      <c r="C199" s="318" t="s">
        <v>841</v>
      </c>
      <c r="D199" s="322"/>
      <c r="E199" s="371">
        <v>15000</v>
      </c>
      <c r="F199" s="318">
        <v>1</v>
      </c>
      <c r="G199" s="371">
        <v>15000</v>
      </c>
      <c r="H199" s="312"/>
    </row>
    <row r="200" spans="1:8" ht="24">
      <c r="A200" s="331">
        <v>3</v>
      </c>
      <c r="B200" s="326" t="s">
        <v>931</v>
      </c>
      <c r="C200" s="318" t="s">
        <v>841</v>
      </c>
      <c r="D200" s="322"/>
      <c r="E200" s="376">
        <v>25000</v>
      </c>
      <c r="F200" s="318">
        <v>1</v>
      </c>
      <c r="G200" s="371">
        <v>25000</v>
      </c>
      <c r="H200" s="312"/>
    </row>
    <row r="201" spans="1:8" ht="24">
      <c r="A201" s="331">
        <v>4</v>
      </c>
      <c r="B201" s="329" t="s">
        <v>932</v>
      </c>
      <c r="C201" s="318" t="s">
        <v>841</v>
      </c>
      <c r="D201" s="322" t="s">
        <v>933</v>
      </c>
      <c r="E201" s="371">
        <v>20000</v>
      </c>
      <c r="F201" s="318">
        <v>1</v>
      </c>
      <c r="G201" s="371">
        <v>20000</v>
      </c>
      <c r="H201" s="312"/>
    </row>
    <row r="202" spans="1:8" ht="24">
      <c r="A202" s="331">
        <v>5</v>
      </c>
      <c r="B202" s="329" t="s">
        <v>934</v>
      </c>
      <c r="C202" s="318" t="s">
        <v>841</v>
      </c>
      <c r="D202" s="363"/>
      <c r="E202" s="371">
        <v>25000</v>
      </c>
      <c r="F202" s="318">
        <v>1</v>
      </c>
      <c r="G202" s="371">
        <v>25000</v>
      </c>
      <c r="H202" s="312"/>
    </row>
    <row r="203" spans="1:8">
      <c r="A203" s="336"/>
      <c r="B203" s="355" t="s">
        <v>824</v>
      </c>
      <c r="C203" s="314"/>
      <c r="D203" s="325"/>
      <c r="E203" s="372"/>
      <c r="F203" s="314"/>
      <c r="G203" s="372">
        <v>88000</v>
      </c>
      <c r="H203" s="313"/>
    </row>
    <row r="204" spans="1:8" ht="24">
      <c r="A204" s="336" t="s">
        <v>879</v>
      </c>
      <c r="B204" s="324" t="s">
        <v>935</v>
      </c>
      <c r="C204" s="314"/>
      <c r="D204" s="325"/>
      <c r="E204" s="372"/>
      <c r="F204" s="314"/>
      <c r="G204" s="372"/>
      <c r="H204" s="313"/>
    </row>
    <row r="205" spans="1:8">
      <c r="A205" s="331">
        <v>1</v>
      </c>
      <c r="B205" s="326" t="s">
        <v>784</v>
      </c>
      <c r="C205" s="318" t="s">
        <v>831</v>
      </c>
      <c r="D205" s="322"/>
      <c r="E205" s="371">
        <v>6000</v>
      </c>
      <c r="F205" s="318">
        <v>1</v>
      </c>
      <c r="G205" s="371">
        <v>6000</v>
      </c>
      <c r="H205" s="320"/>
    </row>
    <row r="206" spans="1:8">
      <c r="A206" s="331">
        <v>2</v>
      </c>
      <c r="B206" s="326" t="s">
        <v>936</v>
      </c>
      <c r="C206" s="318" t="s">
        <v>831</v>
      </c>
      <c r="D206" s="322"/>
      <c r="E206" s="371">
        <v>380</v>
      </c>
      <c r="F206" s="318">
        <v>30</v>
      </c>
      <c r="G206" s="371">
        <v>11400</v>
      </c>
      <c r="H206" s="320"/>
    </row>
    <row r="207" spans="1:8">
      <c r="A207" s="331">
        <v>3</v>
      </c>
      <c r="B207" s="373" t="s">
        <v>937</v>
      </c>
      <c r="C207" s="328" t="s">
        <v>841</v>
      </c>
      <c r="D207" s="312" t="s">
        <v>938</v>
      </c>
      <c r="E207" s="371">
        <v>22000</v>
      </c>
      <c r="F207" s="318">
        <v>1</v>
      </c>
      <c r="G207" s="371">
        <v>22000</v>
      </c>
      <c r="H207" s="320"/>
    </row>
    <row r="208" spans="1:8" ht="36.75">
      <c r="A208" s="331">
        <v>4</v>
      </c>
      <c r="B208" s="326" t="s">
        <v>918</v>
      </c>
      <c r="C208" s="318" t="s">
        <v>841</v>
      </c>
      <c r="D208" s="312" t="s">
        <v>848</v>
      </c>
      <c r="E208" s="371">
        <v>13000</v>
      </c>
      <c r="F208" s="318">
        <v>1</v>
      </c>
      <c r="G208" s="371">
        <v>13000</v>
      </c>
      <c r="H208" s="312" t="s">
        <v>849</v>
      </c>
    </row>
    <row r="209" spans="1:8">
      <c r="A209" s="339"/>
      <c r="B209" s="355" t="s">
        <v>824</v>
      </c>
      <c r="C209" s="362"/>
      <c r="D209" s="337"/>
      <c r="E209" s="372"/>
      <c r="F209" s="314"/>
      <c r="G209" s="372">
        <v>52400</v>
      </c>
      <c r="H209" s="355"/>
    </row>
    <row r="210" spans="1:8" ht="36">
      <c r="A210" s="339" t="s">
        <v>890</v>
      </c>
      <c r="B210" s="357" t="s">
        <v>939</v>
      </c>
      <c r="C210" s="340"/>
      <c r="D210" s="337"/>
      <c r="E210" s="372"/>
      <c r="F210" s="314"/>
      <c r="G210" s="372"/>
      <c r="H210" s="355"/>
    </row>
    <row r="211" spans="1:8">
      <c r="A211" s="318">
        <v>1</v>
      </c>
      <c r="B211" s="326" t="s">
        <v>940</v>
      </c>
      <c r="C211" s="341" t="s">
        <v>837</v>
      </c>
      <c r="D211" s="333" t="s">
        <v>941</v>
      </c>
      <c r="E211" s="371">
        <v>1800</v>
      </c>
      <c r="F211" s="318">
        <v>3</v>
      </c>
      <c r="G211" s="371">
        <v>5400</v>
      </c>
      <c r="H211" s="364"/>
    </row>
    <row r="212" spans="1:8">
      <c r="A212" s="318">
        <v>3</v>
      </c>
      <c r="B212" s="326" t="s">
        <v>942</v>
      </c>
      <c r="C212" s="341" t="s">
        <v>943</v>
      </c>
      <c r="D212" s="333"/>
      <c r="E212" s="371">
        <v>1000</v>
      </c>
      <c r="F212" s="318">
        <v>4</v>
      </c>
      <c r="G212" s="371">
        <v>4000</v>
      </c>
      <c r="H212" s="364"/>
    </row>
    <row r="213" spans="1:8" ht="24">
      <c r="A213" s="318">
        <v>4</v>
      </c>
      <c r="B213" s="326" t="s">
        <v>944</v>
      </c>
      <c r="C213" s="318" t="s">
        <v>817</v>
      </c>
      <c r="D213" s="312"/>
      <c r="E213" s="371">
        <v>10000</v>
      </c>
      <c r="F213" s="318">
        <v>1</v>
      </c>
      <c r="G213" s="371">
        <v>10000</v>
      </c>
      <c r="H213" s="312"/>
    </row>
    <row r="214" spans="1:8" ht="36.75">
      <c r="A214" s="318">
        <v>5</v>
      </c>
      <c r="B214" s="326" t="s">
        <v>628</v>
      </c>
      <c r="C214" s="341" t="s">
        <v>841</v>
      </c>
      <c r="D214" s="312" t="s">
        <v>857</v>
      </c>
      <c r="E214" s="371">
        <v>9000</v>
      </c>
      <c r="F214" s="318">
        <v>1</v>
      </c>
      <c r="G214" s="371">
        <v>9000</v>
      </c>
      <c r="H214" s="312" t="s">
        <v>945</v>
      </c>
    </row>
    <row r="215" spans="1:8">
      <c r="A215" s="339"/>
      <c r="B215" s="355" t="s">
        <v>824</v>
      </c>
      <c r="C215" s="340"/>
      <c r="D215" s="337"/>
      <c r="E215" s="372"/>
      <c r="F215" s="314"/>
      <c r="G215" s="372">
        <v>28400</v>
      </c>
      <c r="H215" s="355"/>
    </row>
    <row r="216" spans="1:8" ht="36">
      <c r="A216" s="339" t="s">
        <v>946</v>
      </c>
      <c r="B216" s="342" t="s">
        <v>785</v>
      </c>
      <c r="C216" s="340"/>
      <c r="D216" s="337"/>
      <c r="E216" s="372"/>
      <c r="F216" s="314"/>
      <c r="G216" s="372"/>
      <c r="H216" s="355"/>
    </row>
    <row r="217" spans="1:8" ht="36">
      <c r="A217" s="343">
        <v>1</v>
      </c>
      <c r="B217" s="332" t="s">
        <v>786</v>
      </c>
      <c r="C217" s="341" t="s">
        <v>839</v>
      </c>
      <c r="D217" s="333" t="s">
        <v>787</v>
      </c>
      <c r="E217" s="371">
        <v>7500</v>
      </c>
      <c r="F217" s="318">
        <v>1</v>
      </c>
      <c r="G217" s="371">
        <v>7500</v>
      </c>
      <c r="H217" s="344" t="s">
        <v>947</v>
      </c>
    </row>
    <row r="218" spans="1:8">
      <c r="A218" s="339"/>
      <c r="B218" s="355" t="s">
        <v>824</v>
      </c>
      <c r="C218" s="340"/>
      <c r="D218" s="337"/>
      <c r="E218" s="372"/>
      <c r="F218" s="314"/>
      <c r="G218" s="372">
        <v>7500</v>
      </c>
      <c r="H218" s="355"/>
    </row>
    <row r="219" spans="1:8" ht="24">
      <c r="A219" s="314" t="s">
        <v>948</v>
      </c>
      <c r="B219" s="342" t="s">
        <v>788</v>
      </c>
      <c r="C219" s="340"/>
      <c r="D219" s="337"/>
      <c r="E219" s="372"/>
      <c r="F219" s="314"/>
      <c r="G219" s="372"/>
      <c r="H219" s="355"/>
    </row>
    <row r="220" spans="1:8">
      <c r="A220" s="318">
        <v>1</v>
      </c>
      <c r="B220" s="326" t="s">
        <v>794</v>
      </c>
      <c r="C220" s="318" t="s">
        <v>943</v>
      </c>
      <c r="D220" s="322" t="s">
        <v>949</v>
      </c>
      <c r="E220" s="371">
        <v>1500</v>
      </c>
      <c r="F220" s="318">
        <v>4</v>
      </c>
      <c r="G220" s="371">
        <v>6000</v>
      </c>
      <c r="H220" s="312" t="s">
        <v>950</v>
      </c>
    </row>
    <row r="221" spans="1:8">
      <c r="A221" s="318">
        <v>2</v>
      </c>
      <c r="B221" s="326" t="s">
        <v>951</v>
      </c>
      <c r="C221" s="318" t="s">
        <v>943</v>
      </c>
      <c r="D221" s="322" t="s">
        <v>949</v>
      </c>
      <c r="E221" s="371">
        <v>1000</v>
      </c>
      <c r="F221" s="318">
        <v>3</v>
      </c>
      <c r="G221" s="371">
        <v>3000</v>
      </c>
      <c r="H221" s="312" t="s">
        <v>950</v>
      </c>
    </row>
    <row r="222" spans="1:8">
      <c r="A222" s="339"/>
      <c r="B222" s="355" t="s">
        <v>824</v>
      </c>
      <c r="C222" s="340"/>
      <c r="D222" s="337"/>
      <c r="E222" s="372"/>
      <c r="F222" s="314"/>
      <c r="G222" s="372">
        <v>9000</v>
      </c>
      <c r="H222" s="355"/>
    </row>
    <row r="223" spans="1:8" ht="24">
      <c r="A223" s="339" t="s">
        <v>952</v>
      </c>
      <c r="B223" s="342" t="s">
        <v>789</v>
      </c>
      <c r="C223" s="340"/>
      <c r="D223" s="337"/>
      <c r="E223" s="372"/>
      <c r="F223" s="314"/>
      <c r="G223" s="372"/>
      <c r="H223" s="355"/>
    </row>
    <row r="224" spans="1:8">
      <c r="A224" s="343">
        <v>1</v>
      </c>
      <c r="B224" s="326" t="s">
        <v>836</v>
      </c>
      <c r="C224" s="328" t="s">
        <v>837</v>
      </c>
      <c r="D224" s="312" t="s">
        <v>838</v>
      </c>
      <c r="E224" s="371">
        <v>650</v>
      </c>
      <c r="F224" s="318">
        <v>1</v>
      </c>
      <c r="G224" s="371">
        <v>650</v>
      </c>
      <c r="H224" s="358" t="s">
        <v>953</v>
      </c>
    </row>
    <row r="225" spans="1:8" ht="24">
      <c r="A225" s="343">
        <v>2</v>
      </c>
      <c r="B225" s="329" t="s">
        <v>954</v>
      </c>
      <c r="C225" s="318" t="s">
        <v>837</v>
      </c>
      <c r="D225" s="338" t="s">
        <v>955</v>
      </c>
      <c r="E225" s="371">
        <v>20000</v>
      </c>
      <c r="F225" s="318">
        <v>1</v>
      </c>
      <c r="G225" s="371">
        <v>20000</v>
      </c>
      <c r="H225" s="358"/>
    </row>
    <row r="226" spans="1:8" ht="24">
      <c r="A226" s="321">
        <v>3</v>
      </c>
      <c r="B226" s="329" t="s">
        <v>956</v>
      </c>
      <c r="C226" s="318" t="s">
        <v>837</v>
      </c>
      <c r="D226" s="345"/>
      <c r="E226" s="371">
        <v>18000</v>
      </c>
      <c r="F226" s="318">
        <v>1</v>
      </c>
      <c r="G226" s="371">
        <v>18000</v>
      </c>
      <c r="H226" s="320"/>
    </row>
    <row r="227" spans="1:8">
      <c r="A227" s="339"/>
      <c r="B227" s="355" t="s">
        <v>824</v>
      </c>
      <c r="C227" s="340"/>
      <c r="D227" s="337"/>
      <c r="E227" s="372"/>
      <c r="F227" s="314"/>
      <c r="G227" s="372">
        <v>38650</v>
      </c>
      <c r="H227" s="355"/>
    </row>
    <row r="228" spans="1:8" ht="36">
      <c r="A228" s="314" t="s">
        <v>957</v>
      </c>
      <c r="B228" s="324" t="s">
        <v>958</v>
      </c>
      <c r="C228" s="330"/>
      <c r="D228" s="315"/>
      <c r="E228" s="372"/>
      <c r="F228" s="314"/>
      <c r="G228" s="372"/>
      <c r="H228" s="313"/>
    </row>
    <row r="229" spans="1:8" ht="24">
      <c r="A229" s="318">
        <v>2</v>
      </c>
      <c r="B229" s="326" t="s">
        <v>790</v>
      </c>
      <c r="C229" s="328" t="s">
        <v>831</v>
      </c>
      <c r="D229" s="322"/>
      <c r="E229" s="371">
        <v>700</v>
      </c>
      <c r="F229" s="318">
        <v>1</v>
      </c>
      <c r="G229" s="371">
        <v>700</v>
      </c>
      <c r="H229" s="320"/>
    </row>
    <row r="230" spans="1:8">
      <c r="A230" s="318">
        <v>3</v>
      </c>
      <c r="B230" s="326" t="s">
        <v>951</v>
      </c>
      <c r="C230" s="318" t="s">
        <v>831</v>
      </c>
      <c r="D230" s="312"/>
      <c r="E230" s="371">
        <v>1200</v>
      </c>
      <c r="F230" s="318">
        <v>1</v>
      </c>
      <c r="G230" s="371">
        <v>1200</v>
      </c>
      <c r="H230" s="320"/>
    </row>
    <row r="231" spans="1:8">
      <c r="A231" s="318">
        <v>4</v>
      </c>
      <c r="B231" s="326" t="s">
        <v>796</v>
      </c>
      <c r="C231" s="328" t="s">
        <v>943</v>
      </c>
      <c r="D231" s="312"/>
      <c r="E231" s="371">
        <v>900</v>
      </c>
      <c r="F231" s="318">
        <v>1</v>
      </c>
      <c r="G231" s="371">
        <v>900</v>
      </c>
      <c r="H231" s="320"/>
    </row>
    <row r="232" spans="1:8">
      <c r="A232" s="318">
        <v>5</v>
      </c>
      <c r="B232" s="326" t="s">
        <v>836</v>
      </c>
      <c r="C232" s="328" t="s">
        <v>837</v>
      </c>
      <c r="D232" s="312" t="s">
        <v>838</v>
      </c>
      <c r="E232" s="371">
        <v>650</v>
      </c>
      <c r="F232" s="318">
        <v>1</v>
      </c>
      <c r="G232" s="371">
        <v>650</v>
      </c>
      <c r="H232" s="320"/>
    </row>
    <row r="233" spans="1:8">
      <c r="A233" s="318">
        <v>6</v>
      </c>
      <c r="B233" s="326" t="s">
        <v>855</v>
      </c>
      <c r="C233" s="318" t="s">
        <v>874</v>
      </c>
      <c r="D233" s="312" t="s">
        <v>959</v>
      </c>
      <c r="E233" s="371">
        <v>380</v>
      </c>
      <c r="F233" s="318">
        <v>1</v>
      </c>
      <c r="G233" s="371">
        <v>380</v>
      </c>
      <c r="H233" s="320"/>
    </row>
    <row r="234" spans="1:8" ht="24">
      <c r="A234" s="318">
        <v>8</v>
      </c>
      <c r="B234" s="326" t="s">
        <v>791</v>
      </c>
      <c r="C234" s="318" t="s">
        <v>837</v>
      </c>
      <c r="D234" s="312" t="s">
        <v>960</v>
      </c>
      <c r="E234" s="371">
        <v>20000</v>
      </c>
      <c r="F234" s="318">
        <v>1</v>
      </c>
      <c r="G234" s="371">
        <v>20000</v>
      </c>
      <c r="H234" s="320"/>
    </row>
    <row r="235" spans="1:8">
      <c r="A235" s="314"/>
      <c r="B235" s="355" t="s">
        <v>824</v>
      </c>
      <c r="C235" s="314"/>
      <c r="D235" s="315"/>
      <c r="E235" s="372"/>
      <c r="F235" s="314"/>
      <c r="G235" s="372">
        <v>23830</v>
      </c>
      <c r="H235" s="313"/>
    </row>
    <row r="236" spans="1:8" ht="24">
      <c r="A236" s="339" t="s">
        <v>961</v>
      </c>
      <c r="B236" s="342" t="s">
        <v>792</v>
      </c>
      <c r="C236" s="340"/>
      <c r="D236" s="337"/>
      <c r="E236" s="372"/>
      <c r="F236" s="314"/>
      <c r="G236" s="372"/>
      <c r="H236" s="355"/>
    </row>
    <row r="237" spans="1:8" ht="48.75">
      <c r="A237" s="321">
        <v>1</v>
      </c>
      <c r="B237" s="346" t="s">
        <v>962</v>
      </c>
      <c r="C237" s="347" t="s">
        <v>841</v>
      </c>
      <c r="D237" s="367" t="s">
        <v>963</v>
      </c>
      <c r="E237" s="377">
        <v>40000</v>
      </c>
      <c r="F237" s="347">
        <v>1</v>
      </c>
      <c r="G237" s="371">
        <v>40000</v>
      </c>
      <c r="H237" s="312" t="s">
        <v>964</v>
      </c>
    </row>
    <row r="238" spans="1:8">
      <c r="A238" s="339"/>
      <c r="B238" s="355" t="s">
        <v>824</v>
      </c>
      <c r="C238" s="340"/>
      <c r="D238" s="337"/>
      <c r="E238" s="372"/>
      <c r="F238" s="314"/>
      <c r="G238" s="372">
        <v>40000</v>
      </c>
      <c r="H238" s="355"/>
    </row>
    <row r="239" spans="1:8" ht="24">
      <c r="A239" s="339" t="s">
        <v>965</v>
      </c>
      <c r="B239" s="348" t="s">
        <v>966</v>
      </c>
      <c r="C239" s="340"/>
      <c r="D239" s="337"/>
      <c r="E239" s="372"/>
      <c r="F239" s="314"/>
      <c r="G239" s="372"/>
      <c r="H239" s="355"/>
    </row>
    <row r="240" spans="1:8" ht="24">
      <c r="A240" s="321">
        <v>1</v>
      </c>
      <c r="B240" s="326" t="s">
        <v>967</v>
      </c>
      <c r="C240" s="318" t="s">
        <v>837</v>
      </c>
      <c r="D240" s="322"/>
      <c r="E240" s="371">
        <v>0</v>
      </c>
      <c r="F240" s="347">
        <v>0</v>
      </c>
      <c r="G240" s="371">
        <v>0</v>
      </c>
      <c r="H240" s="312" t="s">
        <v>968</v>
      </c>
    </row>
    <row r="241" spans="1:8">
      <c r="A241" s="339"/>
      <c r="B241" s="355" t="s">
        <v>824</v>
      </c>
      <c r="C241" s="340"/>
      <c r="D241" s="337"/>
      <c r="E241" s="372"/>
      <c r="F241" s="314"/>
      <c r="G241" s="372">
        <v>0</v>
      </c>
      <c r="H241" s="355"/>
    </row>
    <row r="242" spans="1:8" ht="36">
      <c r="A242" s="339" t="s">
        <v>969</v>
      </c>
      <c r="B242" s="342" t="s">
        <v>793</v>
      </c>
      <c r="C242" s="340"/>
      <c r="D242" s="337"/>
      <c r="E242" s="372"/>
      <c r="F242" s="314"/>
      <c r="G242" s="372"/>
      <c r="H242" s="355"/>
    </row>
    <row r="243" spans="1:8">
      <c r="A243" s="343">
        <v>1</v>
      </c>
      <c r="B243" s="332" t="s">
        <v>794</v>
      </c>
      <c r="C243" s="341" t="s">
        <v>943</v>
      </c>
      <c r="D243" s="322" t="s">
        <v>949</v>
      </c>
      <c r="E243" s="371">
        <v>1500</v>
      </c>
      <c r="F243" s="318">
        <v>8</v>
      </c>
      <c r="G243" s="371">
        <v>12000</v>
      </c>
      <c r="H243" s="364"/>
    </row>
    <row r="244" spans="1:8">
      <c r="A244" s="339"/>
      <c r="B244" s="355" t="s">
        <v>824</v>
      </c>
      <c r="C244" s="340"/>
      <c r="D244" s="337"/>
      <c r="E244" s="372"/>
      <c r="F244" s="314"/>
      <c r="G244" s="372">
        <v>12000</v>
      </c>
      <c r="H244" s="355"/>
    </row>
    <row r="245" spans="1:8" ht="24">
      <c r="A245" s="339" t="s">
        <v>970</v>
      </c>
      <c r="B245" s="342" t="s">
        <v>795</v>
      </c>
      <c r="C245" s="340"/>
      <c r="D245" s="337"/>
      <c r="E245" s="372"/>
      <c r="F245" s="314"/>
      <c r="G245" s="372"/>
      <c r="H245" s="355"/>
    </row>
    <row r="246" spans="1:8">
      <c r="A246" s="343">
        <v>1</v>
      </c>
      <c r="B246" s="332" t="s">
        <v>796</v>
      </c>
      <c r="C246" s="328" t="s">
        <v>943</v>
      </c>
      <c r="D246" s="333"/>
      <c r="E246" s="371">
        <v>900</v>
      </c>
      <c r="F246" s="318">
        <v>4</v>
      </c>
      <c r="G246" s="371">
        <v>3600</v>
      </c>
      <c r="H246" s="364"/>
    </row>
    <row r="247" spans="1:8">
      <c r="A247" s="339"/>
      <c r="B247" s="355" t="s">
        <v>824</v>
      </c>
      <c r="C247" s="340"/>
      <c r="D247" s="337"/>
      <c r="E247" s="372"/>
      <c r="F247" s="314"/>
      <c r="G247" s="372">
        <v>3600</v>
      </c>
      <c r="H247" s="355"/>
    </row>
    <row r="248" spans="1:8" ht="24">
      <c r="A248" s="339" t="s">
        <v>971</v>
      </c>
      <c r="B248" s="342" t="s">
        <v>972</v>
      </c>
      <c r="C248" s="340"/>
      <c r="D248" s="337"/>
      <c r="E248" s="372"/>
      <c r="F248" s="314"/>
      <c r="G248" s="372"/>
      <c r="H248" s="355"/>
    </row>
    <row r="249" spans="1:8">
      <c r="A249" s="343">
        <v>1</v>
      </c>
      <c r="B249" s="332" t="s">
        <v>796</v>
      </c>
      <c r="C249" s="328" t="s">
        <v>943</v>
      </c>
      <c r="D249" s="333"/>
      <c r="E249" s="371">
        <v>900</v>
      </c>
      <c r="F249" s="318">
        <v>1</v>
      </c>
      <c r="G249" s="371">
        <v>900</v>
      </c>
      <c r="H249" s="364"/>
    </row>
    <row r="250" spans="1:8" ht="24">
      <c r="A250" s="321">
        <v>3</v>
      </c>
      <c r="B250" s="326" t="s">
        <v>797</v>
      </c>
      <c r="C250" s="318" t="s">
        <v>837</v>
      </c>
      <c r="D250" s="322" t="s">
        <v>804</v>
      </c>
      <c r="E250" s="371">
        <v>5000</v>
      </c>
      <c r="F250" s="318">
        <v>1</v>
      </c>
      <c r="G250" s="371">
        <v>5000</v>
      </c>
      <c r="H250" s="320"/>
    </row>
    <row r="251" spans="1:8">
      <c r="A251" s="321">
        <v>4</v>
      </c>
      <c r="B251" s="349" t="s">
        <v>973</v>
      </c>
      <c r="C251" s="350" t="s">
        <v>837</v>
      </c>
      <c r="D251" s="345" t="s">
        <v>955</v>
      </c>
      <c r="E251" s="371">
        <v>14000</v>
      </c>
      <c r="F251" s="318">
        <v>1</v>
      </c>
      <c r="G251" s="371">
        <v>14000</v>
      </c>
      <c r="H251" s="320"/>
    </row>
    <row r="252" spans="1:8">
      <c r="A252" s="339"/>
      <c r="B252" s="355" t="s">
        <v>824</v>
      </c>
      <c r="C252" s="340"/>
      <c r="D252" s="337"/>
      <c r="E252" s="372"/>
      <c r="F252" s="314"/>
      <c r="G252" s="372">
        <v>19900</v>
      </c>
      <c r="H252" s="355"/>
    </row>
    <row r="253" spans="1:8" ht="24">
      <c r="A253" s="339" t="s">
        <v>974</v>
      </c>
      <c r="B253" s="342" t="s">
        <v>975</v>
      </c>
      <c r="C253" s="340"/>
      <c r="D253" s="337"/>
      <c r="E253" s="372"/>
      <c r="F253" s="314"/>
      <c r="G253" s="372"/>
      <c r="H253" s="355"/>
    </row>
    <row r="254" spans="1:8" ht="24">
      <c r="A254" s="321">
        <v>1</v>
      </c>
      <c r="B254" s="326" t="s">
        <v>798</v>
      </c>
      <c r="C254" s="318" t="s">
        <v>837</v>
      </c>
      <c r="D254" s="322" t="s">
        <v>976</v>
      </c>
      <c r="E254" s="371">
        <v>310000</v>
      </c>
      <c r="F254" s="318">
        <v>1</v>
      </c>
      <c r="G254" s="371">
        <v>310000</v>
      </c>
      <c r="H254" s="320"/>
    </row>
    <row r="255" spans="1:8" ht="24">
      <c r="A255" s="321">
        <v>2</v>
      </c>
      <c r="B255" s="326" t="s">
        <v>977</v>
      </c>
      <c r="C255" s="328" t="s">
        <v>817</v>
      </c>
      <c r="D255" s="322"/>
      <c r="E255" s="371">
        <v>7000</v>
      </c>
      <c r="F255" s="318">
        <v>1</v>
      </c>
      <c r="G255" s="371">
        <v>7000</v>
      </c>
      <c r="H255" s="320"/>
    </row>
    <row r="256" spans="1:8" ht="24">
      <c r="A256" s="321">
        <v>4</v>
      </c>
      <c r="B256" s="346" t="s">
        <v>978</v>
      </c>
      <c r="C256" s="318" t="s">
        <v>837</v>
      </c>
      <c r="D256" s="322"/>
      <c r="E256" s="378">
        <v>20000</v>
      </c>
      <c r="F256" s="347">
        <v>1</v>
      </c>
      <c r="G256" s="371">
        <v>20000</v>
      </c>
      <c r="H256" s="312"/>
    </row>
    <row r="257" spans="1:8">
      <c r="A257" s="321">
        <v>6</v>
      </c>
      <c r="B257" s="360" t="s">
        <v>979</v>
      </c>
      <c r="C257" s="328"/>
      <c r="D257" s="335"/>
      <c r="E257" s="371">
        <v>16000</v>
      </c>
      <c r="F257" s="318">
        <v>1</v>
      </c>
      <c r="G257" s="371">
        <v>16000</v>
      </c>
      <c r="H257" s="344"/>
    </row>
    <row r="258" spans="1:8" ht="24">
      <c r="A258" s="321">
        <v>7</v>
      </c>
      <c r="B258" s="360" t="s">
        <v>980</v>
      </c>
      <c r="C258" s="328"/>
      <c r="D258" s="335"/>
      <c r="E258" s="371">
        <v>5000</v>
      </c>
      <c r="F258" s="318">
        <v>1</v>
      </c>
      <c r="G258" s="371">
        <v>5000</v>
      </c>
      <c r="H258" s="344"/>
    </row>
    <row r="259" spans="1:8">
      <c r="A259" s="323"/>
      <c r="B259" s="355" t="s">
        <v>824</v>
      </c>
      <c r="C259" s="330"/>
      <c r="D259" s="351"/>
      <c r="E259" s="372"/>
      <c r="F259" s="314"/>
      <c r="G259" s="372">
        <v>358000</v>
      </c>
      <c r="H259" s="313"/>
    </row>
    <row r="260" spans="1:8" ht="36">
      <c r="A260" s="323" t="s">
        <v>981</v>
      </c>
      <c r="B260" s="324" t="s">
        <v>982</v>
      </c>
      <c r="C260" s="314"/>
      <c r="D260" s="351"/>
      <c r="E260" s="372"/>
      <c r="F260" s="314"/>
      <c r="G260" s="372"/>
      <c r="H260" s="313"/>
    </row>
    <row r="261" spans="1:8">
      <c r="A261" s="321">
        <v>2</v>
      </c>
      <c r="B261" s="346" t="s">
        <v>983</v>
      </c>
      <c r="C261" s="347" t="s">
        <v>837</v>
      </c>
      <c r="D261" s="352" t="s">
        <v>984</v>
      </c>
      <c r="E261" s="371">
        <v>30000</v>
      </c>
      <c r="F261" s="347">
        <v>1</v>
      </c>
      <c r="G261" s="371">
        <v>30000</v>
      </c>
      <c r="H261" s="320"/>
    </row>
    <row r="262" spans="1:8" ht="24">
      <c r="A262" s="321">
        <v>4</v>
      </c>
      <c r="B262" s="329" t="s">
        <v>985</v>
      </c>
      <c r="C262" s="318" t="s">
        <v>817</v>
      </c>
      <c r="D262" s="365" t="s">
        <v>986</v>
      </c>
      <c r="E262" s="371">
        <v>10000</v>
      </c>
      <c r="F262" s="318">
        <v>1</v>
      </c>
      <c r="G262" s="371">
        <v>10000</v>
      </c>
      <c r="H262" s="320"/>
    </row>
    <row r="263" spans="1:8">
      <c r="A263" s="321">
        <v>5</v>
      </c>
      <c r="B263" s="326" t="s">
        <v>987</v>
      </c>
      <c r="C263" s="318" t="s">
        <v>817</v>
      </c>
      <c r="D263" s="322" t="s">
        <v>988</v>
      </c>
      <c r="E263" s="371">
        <v>128440</v>
      </c>
      <c r="F263" s="318">
        <v>1</v>
      </c>
      <c r="G263" s="371">
        <v>128440</v>
      </c>
      <c r="H263" s="320"/>
    </row>
    <row r="264" spans="1:8" ht="36">
      <c r="A264" s="321">
        <v>6</v>
      </c>
      <c r="B264" s="349" t="s">
        <v>799</v>
      </c>
      <c r="C264" s="350" t="s">
        <v>800</v>
      </c>
      <c r="D264" s="344" t="s">
        <v>989</v>
      </c>
      <c r="E264" s="378">
        <v>90000</v>
      </c>
      <c r="F264" s="347">
        <v>1</v>
      </c>
      <c r="G264" s="371">
        <v>90000</v>
      </c>
      <c r="H264" s="312"/>
    </row>
    <row r="265" spans="1:8">
      <c r="A265" s="321">
        <v>7</v>
      </c>
      <c r="B265" s="349" t="s">
        <v>990</v>
      </c>
      <c r="C265" s="350" t="s">
        <v>817</v>
      </c>
      <c r="D265" s="344"/>
      <c r="E265" s="378">
        <v>150000</v>
      </c>
      <c r="F265" s="347">
        <v>1</v>
      </c>
      <c r="G265" s="371">
        <v>0</v>
      </c>
      <c r="H265" s="312"/>
    </row>
    <row r="266" spans="1:8">
      <c r="A266" s="314"/>
      <c r="B266" s="313" t="s">
        <v>824</v>
      </c>
      <c r="C266" s="314"/>
      <c r="D266" s="315"/>
      <c r="E266" s="372"/>
      <c r="F266" s="314"/>
      <c r="G266" s="372">
        <v>258440</v>
      </c>
      <c r="H266" s="313"/>
    </row>
    <row r="267" spans="1:8">
      <c r="A267" s="318"/>
      <c r="B267" s="313" t="s">
        <v>991</v>
      </c>
      <c r="C267" s="318"/>
      <c r="D267" s="312"/>
      <c r="E267" s="371"/>
      <c r="F267" s="314"/>
      <c r="G267" s="372">
        <v>3020000</v>
      </c>
      <c r="H267" s="353"/>
    </row>
    <row r="268" spans="1:8" ht="24.75">
      <c r="A268" s="457"/>
      <c r="B268" s="457"/>
      <c r="C268" s="314"/>
      <c r="D268" s="315"/>
      <c r="E268" s="314"/>
      <c r="F268" s="354"/>
      <c r="G268" s="372">
        <v>2718000</v>
      </c>
      <c r="H268" s="368" t="s">
        <v>992</v>
      </c>
    </row>
    <row r="270" spans="1:8" ht="18.75">
      <c r="A270" s="450" t="s">
        <v>993</v>
      </c>
      <c r="B270" s="450"/>
      <c r="C270" s="450"/>
      <c r="D270" s="450"/>
      <c r="E270" s="450"/>
      <c r="F270" s="450"/>
      <c r="G270" s="450"/>
      <c r="H270" s="450"/>
    </row>
    <row r="271" spans="1:8">
      <c r="A271" s="451" t="s">
        <v>806</v>
      </c>
      <c r="B271" s="451" t="s">
        <v>807</v>
      </c>
      <c r="C271" s="451" t="s">
        <v>808</v>
      </c>
      <c r="D271" s="451" t="s">
        <v>809</v>
      </c>
      <c r="E271" s="459" t="s">
        <v>810</v>
      </c>
      <c r="F271" s="455" t="s">
        <v>994</v>
      </c>
      <c r="G271" s="456"/>
      <c r="H271" s="461" t="s">
        <v>570</v>
      </c>
    </row>
    <row r="272" spans="1:8">
      <c r="A272" s="458"/>
      <c r="B272" s="458"/>
      <c r="C272" s="458"/>
      <c r="D272" s="452"/>
      <c r="E272" s="460"/>
      <c r="F272" s="355" t="s">
        <v>812</v>
      </c>
      <c r="G272" s="379" t="s">
        <v>813</v>
      </c>
      <c r="H272" s="462"/>
    </row>
    <row r="273" spans="1:8" ht="48">
      <c r="A273" s="314" t="s">
        <v>814</v>
      </c>
      <c r="B273" s="315" t="s">
        <v>815</v>
      </c>
      <c r="C273" s="316"/>
      <c r="D273" s="317"/>
      <c r="E273" s="380"/>
      <c r="F273" s="355"/>
      <c r="G273" s="381"/>
      <c r="H273" s="356"/>
    </row>
    <row r="274" spans="1:8" ht="60">
      <c r="A274" s="318">
        <v>1</v>
      </c>
      <c r="B274" s="312" t="s">
        <v>816</v>
      </c>
      <c r="C274" s="318" t="s">
        <v>817</v>
      </c>
      <c r="D274" s="315"/>
      <c r="E274" s="382">
        <v>250000</v>
      </c>
      <c r="F274" s="318">
        <v>1</v>
      </c>
      <c r="G274" s="382">
        <v>250000</v>
      </c>
      <c r="H274" s="332" t="s">
        <v>818</v>
      </c>
    </row>
    <row r="275" spans="1:8" ht="60">
      <c r="A275" s="318">
        <v>2</v>
      </c>
      <c r="B275" s="312" t="s">
        <v>819</v>
      </c>
      <c r="C275" s="318" t="s">
        <v>817</v>
      </c>
      <c r="D275" s="312"/>
      <c r="E275" s="382">
        <v>100000</v>
      </c>
      <c r="F275" s="318">
        <v>1</v>
      </c>
      <c r="G275" s="382">
        <v>100000</v>
      </c>
      <c r="H275" s="332" t="s">
        <v>818</v>
      </c>
    </row>
    <row r="276" spans="1:8" ht="60">
      <c r="A276" s="319">
        <v>3</v>
      </c>
      <c r="B276" s="312" t="s">
        <v>820</v>
      </c>
      <c r="C276" s="318" t="s">
        <v>817</v>
      </c>
      <c r="D276" s="312" t="s">
        <v>821</v>
      </c>
      <c r="E276" s="382">
        <v>70000</v>
      </c>
      <c r="F276" s="318">
        <v>1</v>
      </c>
      <c r="G276" s="382">
        <v>70000</v>
      </c>
      <c r="H276" s="332" t="s">
        <v>818</v>
      </c>
    </row>
    <row r="277" spans="1:8" ht="24">
      <c r="A277" s="318">
        <v>4</v>
      </c>
      <c r="B277" s="312" t="s">
        <v>822</v>
      </c>
      <c r="C277" s="318" t="s">
        <v>817</v>
      </c>
      <c r="D277" s="318"/>
      <c r="E277" s="382">
        <v>15000</v>
      </c>
      <c r="F277" s="318">
        <v>1</v>
      </c>
      <c r="G277" s="382">
        <v>15000</v>
      </c>
      <c r="H277" s="332" t="s">
        <v>823</v>
      </c>
    </row>
    <row r="278" spans="1:8">
      <c r="A278" s="318"/>
      <c r="B278" s="355" t="s">
        <v>824</v>
      </c>
      <c r="C278" s="318"/>
      <c r="D278" s="312"/>
      <c r="E278" s="382"/>
      <c r="F278" s="314"/>
      <c r="G278" s="383">
        <v>435000</v>
      </c>
      <c r="H278" s="320"/>
    </row>
    <row r="279" spans="1:8" ht="36">
      <c r="A279" s="321" t="s">
        <v>825</v>
      </c>
      <c r="B279" s="357" t="s">
        <v>826</v>
      </c>
      <c r="C279" s="318"/>
      <c r="D279" s="322"/>
      <c r="E279" s="382"/>
      <c r="F279" s="314"/>
      <c r="G279" s="383"/>
      <c r="H279" s="320"/>
    </row>
    <row r="280" spans="1:8" ht="36">
      <c r="A280" s="323" t="s">
        <v>827</v>
      </c>
      <c r="B280" s="324" t="s">
        <v>828</v>
      </c>
      <c r="C280" s="314"/>
      <c r="D280" s="325"/>
      <c r="E280" s="383"/>
      <c r="F280" s="314"/>
      <c r="G280" s="383"/>
      <c r="H280" s="313"/>
    </row>
    <row r="281" spans="1:8" ht="60">
      <c r="A281" s="323" t="s">
        <v>829</v>
      </c>
      <c r="B281" s="324" t="s">
        <v>830</v>
      </c>
      <c r="C281" s="314"/>
      <c r="D281" s="325"/>
      <c r="E281" s="383"/>
      <c r="F281" s="314"/>
      <c r="G281" s="383"/>
      <c r="H281" s="313"/>
    </row>
    <row r="282" spans="1:8">
      <c r="A282" s="318">
        <v>1</v>
      </c>
      <c r="B282" s="326" t="s">
        <v>770</v>
      </c>
      <c r="C282" s="318" t="s">
        <v>831</v>
      </c>
      <c r="D282" s="322"/>
      <c r="E282" s="382">
        <v>80</v>
      </c>
      <c r="F282" s="318">
        <v>5</v>
      </c>
      <c r="G282" s="382">
        <v>400</v>
      </c>
      <c r="H282" s="312"/>
    </row>
    <row r="283" spans="1:8">
      <c r="A283" s="321">
        <v>2</v>
      </c>
      <c r="B283" s="326" t="s">
        <v>771</v>
      </c>
      <c r="C283" s="318" t="s">
        <v>832</v>
      </c>
      <c r="D283" s="312" t="s">
        <v>833</v>
      </c>
      <c r="E283" s="382">
        <v>13000</v>
      </c>
      <c r="F283" s="318">
        <v>5</v>
      </c>
      <c r="G283" s="382">
        <v>65000</v>
      </c>
      <c r="H283" s="312"/>
    </row>
    <row r="284" spans="1:8">
      <c r="A284" s="318">
        <v>3</v>
      </c>
      <c r="B284" s="326" t="s">
        <v>834</v>
      </c>
      <c r="C284" s="318" t="s">
        <v>800</v>
      </c>
      <c r="D284" s="327" t="s">
        <v>835</v>
      </c>
      <c r="E284" s="382">
        <v>320</v>
      </c>
      <c r="F284" s="318">
        <v>5</v>
      </c>
      <c r="G284" s="382">
        <v>1600</v>
      </c>
      <c r="H284" s="312"/>
    </row>
    <row r="285" spans="1:8">
      <c r="A285" s="321">
        <v>4</v>
      </c>
      <c r="B285" s="326" t="s">
        <v>836</v>
      </c>
      <c r="C285" s="318" t="s">
        <v>837</v>
      </c>
      <c r="D285" s="312" t="s">
        <v>838</v>
      </c>
      <c r="E285" s="382">
        <v>650</v>
      </c>
      <c r="F285" s="318">
        <v>25</v>
      </c>
      <c r="G285" s="382">
        <v>16250</v>
      </c>
      <c r="H285" s="312"/>
    </row>
    <row r="286" spans="1:8" ht="36">
      <c r="A286" s="318">
        <v>5</v>
      </c>
      <c r="B286" s="358" t="s">
        <v>772</v>
      </c>
      <c r="C286" s="318" t="s">
        <v>839</v>
      </c>
      <c r="D286" s="312" t="s">
        <v>840</v>
      </c>
      <c r="E286" s="382">
        <v>6000</v>
      </c>
      <c r="F286" s="318">
        <v>5</v>
      </c>
      <c r="G286" s="382">
        <v>30000</v>
      </c>
      <c r="H286" s="312"/>
    </row>
    <row r="287" spans="1:8">
      <c r="A287" s="321">
        <v>6</v>
      </c>
      <c r="B287" s="373" t="s">
        <v>773</v>
      </c>
      <c r="C287" s="328" t="s">
        <v>841</v>
      </c>
      <c r="D287" s="312" t="s">
        <v>842</v>
      </c>
      <c r="E287" s="382">
        <v>15000</v>
      </c>
      <c r="F287" s="318">
        <v>5</v>
      </c>
      <c r="G287" s="382">
        <v>75000</v>
      </c>
      <c r="H287" s="312"/>
    </row>
    <row r="288" spans="1:8" ht="24">
      <c r="A288" s="318">
        <v>7</v>
      </c>
      <c r="B288" s="312" t="s">
        <v>995</v>
      </c>
      <c r="C288" s="328" t="s">
        <v>841</v>
      </c>
      <c r="D288" s="312"/>
      <c r="E288" s="382">
        <v>500</v>
      </c>
      <c r="F288" s="318">
        <v>5</v>
      </c>
      <c r="G288" s="382">
        <v>2500</v>
      </c>
      <c r="H288" s="312"/>
    </row>
    <row r="289" spans="1:8" ht="24">
      <c r="A289" s="321">
        <v>8</v>
      </c>
      <c r="B289" s="326" t="s">
        <v>845</v>
      </c>
      <c r="C289" s="328" t="s">
        <v>837</v>
      </c>
      <c r="D289" s="322" t="s">
        <v>846</v>
      </c>
      <c r="E289" s="384">
        <v>20000</v>
      </c>
      <c r="F289" s="318">
        <v>5</v>
      </c>
      <c r="G289" s="382">
        <v>100000</v>
      </c>
      <c r="H289" s="312"/>
    </row>
    <row r="290" spans="1:8" ht="24">
      <c r="A290" s="318">
        <v>9</v>
      </c>
      <c r="B290" s="329" t="s">
        <v>847</v>
      </c>
      <c r="C290" s="318" t="s">
        <v>841</v>
      </c>
      <c r="D290" s="312"/>
      <c r="E290" s="382">
        <v>2500</v>
      </c>
      <c r="F290" s="318">
        <v>5</v>
      </c>
      <c r="G290" s="382">
        <v>12500</v>
      </c>
      <c r="H290" s="312"/>
    </row>
    <row r="291" spans="1:8" ht="36">
      <c r="A291" s="318">
        <v>11</v>
      </c>
      <c r="B291" s="312" t="s">
        <v>850</v>
      </c>
      <c r="C291" s="318" t="s">
        <v>837</v>
      </c>
      <c r="D291" s="322" t="s">
        <v>851</v>
      </c>
      <c r="E291" s="382">
        <v>700</v>
      </c>
      <c r="F291" s="318">
        <v>5</v>
      </c>
      <c r="G291" s="382">
        <v>3500</v>
      </c>
      <c r="H291" s="312"/>
    </row>
    <row r="292" spans="1:8" ht="24">
      <c r="A292" s="321">
        <v>12</v>
      </c>
      <c r="B292" s="312" t="s">
        <v>852</v>
      </c>
      <c r="C292" s="318" t="s">
        <v>837</v>
      </c>
      <c r="D292" s="312" t="s">
        <v>838</v>
      </c>
      <c r="E292" s="382">
        <v>650</v>
      </c>
      <c r="F292" s="318">
        <v>25</v>
      </c>
      <c r="G292" s="382">
        <v>16250</v>
      </c>
      <c r="H292" s="312"/>
    </row>
    <row r="293" spans="1:8">
      <c r="A293" s="323"/>
      <c r="B293" s="355" t="s">
        <v>824</v>
      </c>
      <c r="C293" s="314"/>
      <c r="D293" s="325"/>
      <c r="E293" s="383"/>
      <c r="F293" s="314"/>
      <c r="G293" s="383">
        <v>323000</v>
      </c>
      <c r="H293" s="315"/>
    </row>
    <row r="294" spans="1:8" ht="36">
      <c r="A294" s="323" t="s">
        <v>853</v>
      </c>
      <c r="B294" s="357" t="s">
        <v>854</v>
      </c>
      <c r="C294" s="314"/>
      <c r="D294" s="325"/>
      <c r="E294" s="383"/>
      <c r="F294" s="314"/>
      <c r="G294" s="383"/>
      <c r="H294" s="315"/>
    </row>
    <row r="295" spans="1:8" ht="24">
      <c r="A295" s="318">
        <v>1</v>
      </c>
      <c r="B295" s="326" t="s">
        <v>855</v>
      </c>
      <c r="C295" s="318" t="s">
        <v>831</v>
      </c>
      <c r="D295" s="322" t="s">
        <v>856</v>
      </c>
      <c r="E295" s="382">
        <v>380</v>
      </c>
      <c r="F295" s="318">
        <v>150</v>
      </c>
      <c r="G295" s="382">
        <v>57000</v>
      </c>
      <c r="H295" s="312"/>
    </row>
    <row r="296" spans="1:8">
      <c r="A296" s="323"/>
      <c r="B296" s="355" t="s">
        <v>824</v>
      </c>
      <c r="C296" s="330"/>
      <c r="D296" s="325"/>
      <c r="E296" s="383"/>
      <c r="F296" s="314"/>
      <c r="G296" s="383">
        <v>57000</v>
      </c>
      <c r="H296" s="315"/>
    </row>
    <row r="297" spans="1:8" ht="48">
      <c r="A297" s="323" t="s">
        <v>858</v>
      </c>
      <c r="B297" s="357" t="s">
        <v>859</v>
      </c>
      <c r="C297" s="330"/>
      <c r="D297" s="325"/>
      <c r="E297" s="383"/>
      <c r="F297" s="314"/>
      <c r="G297" s="383"/>
      <c r="H297" s="315"/>
    </row>
    <row r="298" spans="1:8">
      <c r="A298" s="318">
        <v>1</v>
      </c>
      <c r="B298" s="326" t="s">
        <v>860</v>
      </c>
      <c r="C298" s="328" t="s">
        <v>831</v>
      </c>
      <c r="D298" s="322" t="s">
        <v>861</v>
      </c>
      <c r="E298" s="382">
        <v>2000</v>
      </c>
      <c r="F298" s="318">
        <v>5</v>
      </c>
      <c r="G298" s="382">
        <v>10000</v>
      </c>
      <c r="H298" s="312"/>
    </row>
    <row r="299" spans="1:8">
      <c r="A299" s="323"/>
      <c r="B299" s="355" t="s">
        <v>824</v>
      </c>
      <c r="C299" s="330"/>
      <c r="D299" s="325"/>
      <c r="E299" s="383"/>
      <c r="F299" s="314"/>
      <c r="G299" s="383">
        <v>10000</v>
      </c>
      <c r="H299" s="315"/>
    </row>
    <row r="300" spans="1:8" ht="48">
      <c r="A300" s="323" t="s">
        <v>863</v>
      </c>
      <c r="B300" s="324" t="s">
        <v>864</v>
      </c>
      <c r="C300" s="330"/>
      <c r="D300" s="325"/>
      <c r="E300" s="383"/>
      <c r="F300" s="314"/>
      <c r="G300" s="383"/>
      <c r="H300" s="315"/>
    </row>
    <row r="301" spans="1:8" ht="24">
      <c r="A301" s="321">
        <v>1</v>
      </c>
      <c r="B301" s="326" t="s">
        <v>865</v>
      </c>
      <c r="C301" s="318" t="s">
        <v>839</v>
      </c>
      <c r="D301" s="322" t="s">
        <v>866</v>
      </c>
      <c r="E301" s="382">
        <v>2400</v>
      </c>
      <c r="F301" s="318">
        <v>5</v>
      </c>
      <c r="G301" s="382">
        <v>12000</v>
      </c>
      <c r="H301" s="312"/>
    </row>
    <row r="302" spans="1:8">
      <c r="A302" s="323"/>
      <c r="B302" s="355" t="s">
        <v>824</v>
      </c>
      <c r="C302" s="314"/>
      <c r="D302" s="325"/>
      <c r="E302" s="383"/>
      <c r="F302" s="314"/>
      <c r="G302" s="383">
        <v>12000</v>
      </c>
      <c r="H302" s="313"/>
    </row>
    <row r="303" spans="1:8" ht="48.75">
      <c r="A303" s="323" t="s">
        <v>867</v>
      </c>
      <c r="B303" s="357" t="s">
        <v>868</v>
      </c>
      <c r="C303" s="314"/>
      <c r="D303" s="325"/>
      <c r="E303" s="383"/>
      <c r="F303" s="314"/>
      <c r="G303" s="385"/>
      <c r="H303" s="312" t="s">
        <v>869</v>
      </c>
    </row>
    <row r="304" spans="1:8" ht="24">
      <c r="A304" s="321">
        <v>1</v>
      </c>
      <c r="B304" s="326" t="s">
        <v>776</v>
      </c>
      <c r="C304" s="318" t="s">
        <v>841</v>
      </c>
      <c r="D304" s="322"/>
      <c r="E304" s="382">
        <v>1500</v>
      </c>
      <c r="F304" s="318">
        <v>5</v>
      </c>
      <c r="G304" s="386">
        <v>7500</v>
      </c>
      <c r="H304" s="312" t="s">
        <v>870</v>
      </c>
    </row>
    <row r="305" spans="1:8">
      <c r="A305" s="321">
        <v>2</v>
      </c>
      <c r="B305" s="326" t="s">
        <v>777</v>
      </c>
      <c r="C305" s="318" t="s">
        <v>841</v>
      </c>
      <c r="D305" s="322"/>
      <c r="E305" s="382">
        <v>2000</v>
      </c>
      <c r="F305" s="318">
        <v>2</v>
      </c>
      <c r="G305" s="382">
        <v>4000</v>
      </c>
      <c r="H305" s="320"/>
    </row>
    <row r="306" spans="1:8" ht="24">
      <c r="A306" s="321">
        <v>3</v>
      </c>
      <c r="B306" s="326" t="s">
        <v>871</v>
      </c>
      <c r="C306" s="318" t="s">
        <v>831</v>
      </c>
      <c r="D306" s="322" t="s">
        <v>872</v>
      </c>
      <c r="E306" s="382">
        <v>2000</v>
      </c>
      <c r="F306" s="318">
        <v>5</v>
      </c>
      <c r="G306" s="382">
        <v>10000</v>
      </c>
      <c r="H306" s="312" t="s">
        <v>870</v>
      </c>
    </row>
    <row r="307" spans="1:8" ht="24">
      <c r="A307" s="321">
        <v>4</v>
      </c>
      <c r="B307" s="326" t="s">
        <v>873</v>
      </c>
      <c r="C307" s="318" t="s">
        <v>874</v>
      </c>
      <c r="D307" s="322"/>
      <c r="E307" s="382">
        <v>1200</v>
      </c>
      <c r="F307" s="318">
        <v>2</v>
      </c>
      <c r="G307" s="382">
        <v>2400</v>
      </c>
      <c r="H307" s="326" t="s">
        <v>875</v>
      </c>
    </row>
    <row r="308" spans="1:8" ht="72.75">
      <c r="A308" s="321">
        <v>5</v>
      </c>
      <c r="B308" s="326" t="s">
        <v>876</v>
      </c>
      <c r="C308" s="318" t="s">
        <v>841</v>
      </c>
      <c r="D308" s="322" t="s">
        <v>877</v>
      </c>
      <c r="E308" s="382">
        <v>12000</v>
      </c>
      <c r="F308" s="318">
        <v>2</v>
      </c>
      <c r="G308" s="382">
        <v>24000</v>
      </c>
      <c r="H308" s="326" t="s">
        <v>878</v>
      </c>
    </row>
    <row r="309" spans="1:8">
      <c r="A309" s="323"/>
      <c r="B309" s="355" t="s">
        <v>824</v>
      </c>
      <c r="C309" s="314"/>
      <c r="D309" s="325"/>
      <c r="E309" s="383"/>
      <c r="F309" s="314"/>
      <c r="G309" s="383">
        <v>47900</v>
      </c>
      <c r="H309" s="324"/>
    </row>
    <row r="310" spans="1:8" ht="24">
      <c r="A310" s="314" t="s">
        <v>879</v>
      </c>
      <c r="B310" s="359" t="s">
        <v>880</v>
      </c>
      <c r="C310" s="330"/>
      <c r="D310" s="357"/>
      <c r="E310" s="383"/>
      <c r="F310" s="314"/>
      <c r="G310" s="383"/>
      <c r="H310" s="312" t="s">
        <v>881</v>
      </c>
    </row>
    <row r="311" spans="1:8" ht="36">
      <c r="A311" s="318">
        <v>1</v>
      </c>
      <c r="B311" s="326" t="s">
        <v>882</v>
      </c>
      <c r="C311" s="318" t="s">
        <v>817</v>
      </c>
      <c r="D311" s="312" t="s">
        <v>883</v>
      </c>
      <c r="E311" s="382">
        <v>350000</v>
      </c>
      <c r="F311" s="318">
        <v>1</v>
      </c>
      <c r="G311" s="382">
        <v>350000</v>
      </c>
      <c r="H311" s="320"/>
    </row>
    <row r="312" spans="1:8" ht="24">
      <c r="A312" s="331">
        <v>2</v>
      </c>
      <c r="B312" s="326" t="s">
        <v>884</v>
      </c>
      <c r="C312" s="318" t="s">
        <v>817</v>
      </c>
      <c r="D312" s="322" t="s">
        <v>885</v>
      </c>
      <c r="E312" s="382">
        <v>20000</v>
      </c>
      <c r="F312" s="318">
        <v>1</v>
      </c>
      <c r="G312" s="382">
        <v>20000</v>
      </c>
      <c r="H312" s="320"/>
    </row>
    <row r="313" spans="1:8">
      <c r="A313" s="331">
        <v>3</v>
      </c>
      <c r="B313" s="360" t="s">
        <v>771</v>
      </c>
      <c r="C313" s="318" t="s">
        <v>832</v>
      </c>
      <c r="D313" s="312" t="s">
        <v>886</v>
      </c>
      <c r="E313" s="382">
        <v>13000</v>
      </c>
      <c r="F313" s="361">
        <v>1</v>
      </c>
      <c r="G313" s="382">
        <v>13000</v>
      </c>
      <c r="H313" s="320"/>
    </row>
    <row r="314" spans="1:8" ht="36">
      <c r="A314" s="331">
        <v>4</v>
      </c>
      <c r="B314" s="360" t="s">
        <v>887</v>
      </c>
      <c r="C314" s="318" t="s">
        <v>817</v>
      </c>
      <c r="D314" s="333" t="s">
        <v>888</v>
      </c>
      <c r="E314" s="386">
        <v>20000</v>
      </c>
      <c r="F314" s="361">
        <v>1</v>
      </c>
      <c r="G314" s="382">
        <v>20000</v>
      </c>
      <c r="H314" s="320"/>
    </row>
    <row r="315" spans="1:8">
      <c r="A315" s="314"/>
      <c r="B315" s="355" t="s">
        <v>824</v>
      </c>
      <c r="C315" s="330"/>
      <c r="D315" s="315"/>
      <c r="E315" s="383"/>
      <c r="F315" s="314"/>
      <c r="G315" s="383">
        <v>403000</v>
      </c>
      <c r="H315" s="313"/>
    </row>
    <row r="316" spans="1:8" ht="36">
      <c r="A316" s="323" t="s">
        <v>890</v>
      </c>
      <c r="B316" s="324" t="s">
        <v>891</v>
      </c>
      <c r="C316" s="314"/>
      <c r="D316" s="325"/>
      <c r="E316" s="383"/>
      <c r="F316" s="314"/>
      <c r="G316" s="383"/>
      <c r="H316" s="313"/>
    </row>
    <row r="317" spans="1:8" ht="96">
      <c r="A317" s="321">
        <v>1</v>
      </c>
      <c r="B317" s="326" t="s">
        <v>892</v>
      </c>
      <c r="C317" s="318" t="s">
        <v>837</v>
      </c>
      <c r="D317" s="322" t="s">
        <v>893</v>
      </c>
      <c r="E317" s="382">
        <v>100000</v>
      </c>
      <c r="F317" s="318">
        <v>4</v>
      </c>
      <c r="G317" s="382">
        <v>400000</v>
      </c>
      <c r="H317" s="312" t="s">
        <v>894</v>
      </c>
    </row>
    <row r="318" spans="1:8" ht="36">
      <c r="A318" s="321">
        <v>2</v>
      </c>
      <c r="B318" s="373" t="s">
        <v>773</v>
      </c>
      <c r="C318" s="328" t="s">
        <v>841</v>
      </c>
      <c r="D318" s="312" t="s">
        <v>842</v>
      </c>
      <c r="E318" s="382">
        <v>15000</v>
      </c>
      <c r="F318" s="318">
        <v>3</v>
      </c>
      <c r="G318" s="382">
        <v>45000</v>
      </c>
      <c r="H318" s="312" t="s">
        <v>801</v>
      </c>
    </row>
    <row r="319" spans="1:8" ht="25.5">
      <c r="A319" s="318">
        <v>3</v>
      </c>
      <c r="B319" s="332" t="s">
        <v>895</v>
      </c>
      <c r="C319" s="318" t="s">
        <v>817</v>
      </c>
      <c r="D319" s="333" t="s">
        <v>896</v>
      </c>
      <c r="E319" s="382">
        <v>1920</v>
      </c>
      <c r="F319" s="318">
        <v>5</v>
      </c>
      <c r="G319" s="382">
        <v>9600</v>
      </c>
      <c r="H319" s="332"/>
    </row>
    <row r="320" spans="1:8">
      <c r="A320" s="323"/>
      <c r="B320" s="355" t="s">
        <v>824</v>
      </c>
      <c r="C320" s="314"/>
      <c r="D320" s="325"/>
      <c r="E320" s="383"/>
      <c r="F320" s="314"/>
      <c r="G320" s="383">
        <v>454600</v>
      </c>
      <c r="H320" s="313"/>
    </row>
    <row r="321" spans="1:8" ht="36">
      <c r="A321" s="323" t="s">
        <v>898</v>
      </c>
      <c r="B321" s="357" t="s">
        <v>899</v>
      </c>
      <c r="C321" s="314"/>
      <c r="D321" s="325"/>
      <c r="E321" s="383"/>
      <c r="F321" s="314"/>
      <c r="G321" s="383"/>
      <c r="H321" s="313"/>
    </row>
    <row r="322" spans="1:8" ht="36">
      <c r="A322" s="323" t="s">
        <v>827</v>
      </c>
      <c r="B322" s="334" t="s">
        <v>778</v>
      </c>
      <c r="C322" s="314"/>
      <c r="D322" s="325"/>
      <c r="E322" s="383"/>
      <c r="F322" s="314"/>
      <c r="G322" s="383"/>
      <c r="H322" s="313"/>
    </row>
    <row r="323" spans="1:8" ht="36">
      <c r="A323" s="314" t="s">
        <v>829</v>
      </c>
      <c r="B323" s="334" t="s">
        <v>779</v>
      </c>
      <c r="C323" s="314"/>
      <c r="D323" s="315"/>
      <c r="E323" s="383"/>
      <c r="F323" s="314"/>
      <c r="G323" s="383"/>
      <c r="H323" s="313"/>
    </row>
    <row r="324" spans="1:8" ht="24">
      <c r="A324" s="331">
        <v>1</v>
      </c>
      <c r="B324" s="329" t="s">
        <v>900</v>
      </c>
      <c r="C324" s="318" t="s">
        <v>837</v>
      </c>
      <c r="D324" s="335"/>
      <c r="E324" s="382">
        <v>2500</v>
      </c>
      <c r="F324" s="318">
        <v>1</v>
      </c>
      <c r="G324" s="382">
        <v>2500</v>
      </c>
      <c r="H324" s="312"/>
    </row>
    <row r="325" spans="1:8" ht="24">
      <c r="A325" s="331">
        <v>2</v>
      </c>
      <c r="B325" s="329" t="s">
        <v>901</v>
      </c>
      <c r="C325" s="318" t="s">
        <v>831</v>
      </c>
      <c r="D325" s="335"/>
      <c r="E325" s="382">
        <v>1500</v>
      </c>
      <c r="F325" s="318">
        <v>1</v>
      </c>
      <c r="G325" s="382">
        <v>1500</v>
      </c>
      <c r="H325" s="312"/>
    </row>
    <row r="326" spans="1:8">
      <c r="A326" s="331">
        <v>3</v>
      </c>
      <c r="B326" s="326" t="s">
        <v>780</v>
      </c>
      <c r="C326" s="318" t="s">
        <v>837</v>
      </c>
      <c r="D326" s="322" t="s">
        <v>902</v>
      </c>
      <c r="E326" s="382">
        <v>2000</v>
      </c>
      <c r="F326" s="318">
        <v>1</v>
      </c>
      <c r="G326" s="382">
        <v>2000</v>
      </c>
      <c r="H326" s="312"/>
    </row>
    <row r="327" spans="1:8" ht="24">
      <c r="A327" s="331">
        <v>4</v>
      </c>
      <c r="B327" s="329" t="s">
        <v>903</v>
      </c>
      <c r="C327" s="318" t="s">
        <v>718</v>
      </c>
      <c r="D327" s="322" t="s">
        <v>802</v>
      </c>
      <c r="E327" s="382">
        <v>5000</v>
      </c>
      <c r="F327" s="318">
        <v>1</v>
      </c>
      <c r="G327" s="382">
        <v>5000</v>
      </c>
      <c r="H327" s="312"/>
    </row>
    <row r="328" spans="1:8" ht="24">
      <c r="A328" s="331">
        <v>5</v>
      </c>
      <c r="B328" s="326" t="s">
        <v>904</v>
      </c>
      <c r="C328" s="318" t="s">
        <v>841</v>
      </c>
      <c r="D328" s="322"/>
      <c r="E328" s="382">
        <v>3000</v>
      </c>
      <c r="F328" s="318">
        <v>1</v>
      </c>
      <c r="G328" s="382">
        <v>3000</v>
      </c>
      <c r="H328" s="312"/>
    </row>
    <row r="329" spans="1:8">
      <c r="A329" s="336"/>
      <c r="B329" s="355" t="s">
        <v>824</v>
      </c>
      <c r="C329" s="314"/>
      <c r="D329" s="351"/>
      <c r="E329" s="383"/>
      <c r="F329" s="314"/>
      <c r="G329" s="383">
        <v>14000</v>
      </c>
      <c r="H329" s="315"/>
    </row>
    <row r="330" spans="1:8" ht="36">
      <c r="A330" s="336" t="s">
        <v>853</v>
      </c>
      <c r="B330" s="334" t="s">
        <v>778</v>
      </c>
      <c r="C330" s="314"/>
      <c r="D330" s="351"/>
      <c r="E330" s="383"/>
      <c r="F330" s="314"/>
      <c r="G330" s="383"/>
      <c r="H330" s="315"/>
    </row>
    <row r="331" spans="1:8" ht="96">
      <c r="A331" s="331">
        <v>1</v>
      </c>
      <c r="B331" s="326" t="s">
        <v>905</v>
      </c>
      <c r="C331" s="318" t="s">
        <v>837</v>
      </c>
      <c r="D331" s="335" t="s">
        <v>906</v>
      </c>
      <c r="E331" s="382">
        <v>1600</v>
      </c>
      <c r="F331" s="318">
        <v>18</v>
      </c>
      <c r="G331" s="382">
        <v>28800</v>
      </c>
      <c r="H331" s="329" t="s">
        <v>907</v>
      </c>
    </row>
    <row r="332" spans="1:8" ht="96">
      <c r="A332" s="331">
        <v>2</v>
      </c>
      <c r="B332" s="326" t="s">
        <v>908</v>
      </c>
      <c r="C332" s="318" t="s">
        <v>831</v>
      </c>
      <c r="D332" s="322"/>
      <c r="E332" s="382">
        <v>700</v>
      </c>
      <c r="F332" s="318">
        <v>17</v>
      </c>
      <c r="G332" s="382">
        <v>11900</v>
      </c>
      <c r="H332" s="329" t="s">
        <v>907</v>
      </c>
    </row>
    <row r="333" spans="1:8" ht="49.5">
      <c r="A333" s="331">
        <v>4</v>
      </c>
      <c r="B333" s="326" t="s">
        <v>909</v>
      </c>
      <c r="C333" s="318" t="s">
        <v>837</v>
      </c>
      <c r="D333" s="322"/>
      <c r="E333" s="382">
        <v>5000</v>
      </c>
      <c r="F333" s="318">
        <v>10</v>
      </c>
      <c r="G333" s="382">
        <v>50000</v>
      </c>
      <c r="H333" s="312" t="s">
        <v>996</v>
      </c>
    </row>
    <row r="334" spans="1:8" ht="72">
      <c r="A334" s="331">
        <v>5</v>
      </c>
      <c r="B334" s="326" t="s">
        <v>911</v>
      </c>
      <c r="C334" s="318" t="s">
        <v>837</v>
      </c>
      <c r="D334" s="322" t="s">
        <v>802</v>
      </c>
      <c r="E334" s="382">
        <v>5000</v>
      </c>
      <c r="F334" s="318">
        <v>6</v>
      </c>
      <c r="G334" s="382">
        <v>30000</v>
      </c>
      <c r="H334" s="329" t="s">
        <v>912</v>
      </c>
    </row>
    <row r="335" spans="1:8" ht="24.75">
      <c r="A335" s="331">
        <v>6</v>
      </c>
      <c r="B335" s="326" t="s">
        <v>913</v>
      </c>
      <c r="C335" s="318" t="s">
        <v>841</v>
      </c>
      <c r="D335" s="322" t="s">
        <v>914</v>
      </c>
      <c r="E335" s="382">
        <v>1200</v>
      </c>
      <c r="F335" s="318">
        <v>3</v>
      </c>
      <c r="G335" s="382">
        <v>3600</v>
      </c>
      <c r="H335" s="312" t="s">
        <v>915</v>
      </c>
    </row>
    <row r="336" spans="1:8" ht="24">
      <c r="A336" s="331">
        <v>7</v>
      </c>
      <c r="B336" s="326" t="s">
        <v>916</v>
      </c>
      <c r="C336" s="318" t="s">
        <v>841</v>
      </c>
      <c r="D336" s="322" t="s">
        <v>917</v>
      </c>
      <c r="E336" s="382">
        <v>5000</v>
      </c>
      <c r="F336" s="318">
        <v>1</v>
      </c>
      <c r="G336" s="382">
        <v>5000</v>
      </c>
      <c r="H336" s="312"/>
    </row>
    <row r="337" spans="1:8" ht="36">
      <c r="A337" s="331">
        <v>9</v>
      </c>
      <c r="B337" s="326" t="s">
        <v>918</v>
      </c>
      <c r="C337" s="318" t="s">
        <v>841</v>
      </c>
      <c r="D337" s="333" t="s">
        <v>803</v>
      </c>
      <c r="E337" s="382">
        <v>6000</v>
      </c>
      <c r="F337" s="318">
        <v>3</v>
      </c>
      <c r="G337" s="382">
        <v>18000</v>
      </c>
      <c r="H337" s="312" t="s">
        <v>997</v>
      </c>
    </row>
    <row r="338" spans="1:8">
      <c r="A338" s="336"/>
      <c r="B338" s="355" t="s">
        <v>824</v>
      </c>
      <c r="C338" s="362"/>
      <c r="D338" s="337"/>
      <c r="E338" s="385"/>
      <c r="F338" s="362"/>
      <c r="G338" s="385">
        <v>147300</v>
      </c>
      <c r="H338" s="357"/>
    </row>
    <row r="339" spans="1:8">
      <c r="A339" s="336" t="s">
        <v>858</v>
      </c>
      <c r="B339" s="357" t="s">
        <v>919</v>
      </c>
      <c r="C339" s="362"/>
      <c r="D339" s="337"/>
      <c r="E339" s="385"/>
      <c r="F339" s="362"/>
      <c r="G339" s="385"/>
      <c r="H339" s="357"/>
    </row>
    <row r="340" spans="1:8" ht="24">
      <c r="A340" s="331">
        <v>1</v>
      </c>
      <c r="B340" s="338" t="s">
        <v>920</v>
      </c>
      <c r="C340" s="361" t="s">
        <v>841</v>
      </c>
      <c r="D340" s="333" t="s">
        <v>921</v>
      </c>
      <c r="E340" s="382">
        <v>5000</v>
      </c>
      <c r="F340" s="318">
        <v>1</v>
      </c>
      <c r="G340" s="382">
        <v>5000</v>
      </c>
      <c r="H340" s="358"/>
    </row>
    <row r="341" spans="1:8" ht="24">
      <c r="A341" s="331">
        <v>2</v>
      </c>
      <c r="B341" s="338" t="s">
        <v>781</v>
      </c>
      <c r="C341" s="361" t="s">
        <v>841</v>
      </c>
      <c r="D341" s="333" t="s">
        <v>921</v>
      </c>
      <c r="E341" s="386">
        <v>1500</v>
      </c>
      <c r="F341" s="361">
        <v>1</v>
      </c>
      <c r="G341" s="386">
        <v>1500</v>
      </c>
      <c r="H341" s="358"/>
    </row>
    <row r="342" spans="1:8">
      <c r="A342" s="331">
        <v>3</v>
      </c>
      <c r="B342" s="329" t="s">
        <v>922</v>
      </c>
      <c r="C342" s="361" t="s">
        <v>841</v>
      </c>
      <c r="D342" s="333" t="s">
        <v>921</v>
      </c>
      <c r="E342" s="386">
        <v>3000</v>
      </c>
      <c r="F342" s="361">
        <v>1</v>
      </c>
      <c r="G342" s="386">
        <v>3000</v>
      </c>
      <c r="H342" s="358"/>
    </row>
    <row r="343" spans="1:8">
      <c r="A343" s="331">
        <v>4</v>
      </c>
      <c r="B343" s="326" t="s">
        <v>923</v>
      </c>
      <c r="C343" s="318" t="s">
        <v>831</v>
      </c>
      <c r="D343" s="322"/>
      <c r="E343" s="382">
        <v>2000</v>
      </c>
      <c r="F343" s="318">
        <v>1</v>
      </c>
      <c r="G343" s="386">
        <v>2000</v>
      </c>
      <c r="H343" s="358"/>
    </row>
    <row r="344" spans="1:8">
      <c r="A344" s="336"/>
      <c r="B344" s="355" t="s">
        <v>824</v>
      </c>
      <c r="C344" s="314"/>
      <c r="D344" s="337"/>
      <c r="E344" s="383"/>
      <c r="F344" s="362"/>
      <c r="G344" s="385">
        <v>11500</v>
      </c>
      <c r="H344" s="357"/>
    </row>
    <row r="345" spans="1:8">
      <c r="A345" s="336" t="s">
        <v>863</v>
      </c>
      <c r="B345" s="324" t="s">
        <v>924</v>
      </c>
      <c r="C345" s="314"/>
      <c r="D345" s="337"/>
      <c r="E345" s="383"/>
      <c r="F345" s="362"/>
      <c r="G345" s="385"/>
      <c r="H345" s="357"/>
    </row>
    <row r="346" spans="1:8">
      <c r="A346" s="331">
        <v>1</v>
      </c>
      <c r="B346" s="326" t="s">
        <v>925</v>
      </c>
      <c r="C346" s="318" t="s">
        <v>831</v>
      </c>
      <c r="D346" s="333"/>
      <c r="E346" s="382">
        <v>700</v>
      </c>
      <c r="F346" s="361">
        <v>3</v>
      </c>
      <c r="G346" s="382">
        <v>2100</v>
      </c>
      <c r="H346" s="358"/>
    </row>
    <row r="347" spans="1:8">
      <c r="A347" s="331">
        <v>2</v>
      </c>
      <c r="B347" s="326" t="s">
        <v>782</v>
      </c>
      <c r="C347" s="318" t="s">
        <v>831</v>
      </c>
      <c r="D347" s="322"/>
      <c r="E347" s="382">
        <v>700</v>
      </c>
      <c r="F347" s="318">
        <v>4</v>
      </c>
      <c r="G347" s="382">
        <v>2800</v>
      </c>
      <c r="H347" s="358"/>
    </row>
    <row r="348" spans="1:8">
      <c r="A348" s="331">
        <v>3</v>
      </c>
      <c r="B348" s="326" t="s">
        <v>926</v>
      </c>
      <c r="C348" s="318" t="s">
        <v>841</v>
      </c>
      <c r="D348" s="322"/>
      <c r="E348" s="382">
        <v>2000</v>
      </c>
      <c r="F348" s="318">
        <v>1</v>
      </c>
      <c r="G348" s="382">
        <v>2000</v>
      </c>
      <c r="H348" s="358"/>
    </row>
    <row r="349" spans="1:8">
      <c r="A349" s="331">
        <v>4</v>
      </c>
      <c r="B349" s="326" t="s">
        <v>927</v>
      </c>
      <c r="C349" s="318" t="s">
        <v>841</v>
      </c>
      <c r="D349" s="322"/>
      <c r="E349" s="382">
        <v>1000</v>
      </c>
      <c r="F349" s="318">
        <v>1</v>
      </c>
      <c r="G349" s="382">
        <v>1000</v>
      </c>
      <c r="H349" s="358"/>
    </row>
    <row r="350" spans="1:8" ht="24">
      <c r="A350" s="331">
        <v>5</v>
      </c>
      <c r="B350" s="326" t="s">
        <v>928</v>
      </c>
      <c r="C350" s="318" t="s">
        <v>837</v>
      </c>
      <c r="D350" s="333" t="s">
        <v>929</v>
      </c>
      <c r="E350" s="382">
        <v>1000</v>
      </c>
      <c r="F350" s="318">
        <v>1</v>
      </c>
      <c r="G350" s="382">
        <v>1000</v>
      </c>
      <c r="H350" s="358"/>
    </row>
    <row r="351" spans="1:8">
      <c r="A351" s="336"/>
      <c r="B351" s="355" t="s">
        <v>824</v>
      </c>
      <c r="C351" s="314"/>
      <c r="D351" s="325"/>
      <c r="E351" s="383"/>
      <c r="F351" s="314"/>
      <c r="G351" s="383">
        <v>8900</v>
      </c>
      <c r="H351" s="357"/>
    </row>
    <row r="352" spans="1:8" ht="48">
      <c r="A352" s="336" t="s">
        <v>867</v>
      </c>
      <c r="B352" s="324" t="s">
        <v>930</v>
      </c>
      <c r="C352" s="314"/>
      <c r="D352" s="325"/>
      <c r="E352" s="383"/>
      <c r="F352" s="314"/>
      <c r="G352" s="383"/>
      <c r="H352" s="357"/>
    </row>
    <row r="353" spans="1:8" ht="24">
      <c r="A353" s="331">
        <v>1</v>
      </c>
      <c r="B353" s="326" t="s">
        <v>904</v>
      </c>
      <c r="C353" s="318" t="s">
        <v>841</v>
      </c>
      <c r="D353" s="322"/>
      <c r="E353" s="382">
        <v>3000</v>
      </c>
      <c r="F353" s="318">
        <v>1</v>
      </c>
      <c r="G353" s="382">
        <v>3000</v>
      </c>
      <c r="H353" s="312"/>
    </row>
    <row r="354" spans="1:8">
      <c r="A354" s="331">
        <v>2</v>
      </c>
      <c r="B354" s="326" t="s">
        <v>783</v>
      </c>
      <c r="C354" s="318" t="s">
        <v>841</v>
      </c>
      <c r="D354" s="322"/>
      <c r="E354" s="382">
        <v>15000</v>
      </c>
      <c r="F354" s="318">
        <v>1</v>
      </c>
      <c r="G354" s="382">
        <v>15000</v>
      </c>
      <c r="H354" s="312"/>
    </row>
    <row r="355" spans="1:8" ht="24">
      <c r="A355" s="331">
        <v>3</v>
      </c>
      <c r="B355" s="326" t="s">
        <v>931</v>
      </c>
      <c r="C355" s="318" t="s">
        <v>841</v>
      </c>
      <c r="D355" s="322"/>
      <c r="E355" s="387">
        <v>25000</v>
      </c>
      <c r="F355" s="318">
        <v>1</v>
      </c>
      <c r="G355" s="382">
        <v>25000</v>
      </c>
      <c r="H355" s="312"/>
    </row>
    <row r="356" spans="1:8" ht="24">
      <c r="A356" s="331">
        <v>4</v>
      </c>
      <c r="B356" s="329" t="s">
        <v>932</v>
      </c>
      <c r="C356" s="318" t="s">
        <v>841</v>
      </c>
      <c r="D356" s="322" t="s">
        <v>933</v>
      </c>
      <c r="E356" s="382">
        <v>20000</v>
      </c>
      <c r="F356" s="318">
        <v>1</v>
      </c>
      <c r="G356" s="382">
        <v>20000</v>
      </c>
      <c r="H356" s="312"/>
    </row>
    <row r="357" spans="1:8" ht="24">
      <c r="A357" s="331">
        <v>5</v>
      </c>
      <c r="B357" s="329" t="s">
        <v>934</v>
      </c>
      <c r="C357" s="318" t="s">
        <v>841</v>
      </c>
      <c r="D357" s="363"/>
      <c r="E357" s="382">
        <v>25000</v>
      </c>
      <c r="F357" s="318">
        <v>1</v>
      </c>
      <c r="G357" s="382">
        <v>25000</v>
      </c>
      <c r="H357" s="312"/>
    </row>
    <row r="358" spans="1:8">
      <c r="A358" s="336"/>
      <c r="B358" s="355" t="s">
        <v>824</v>
      </c>
      <c r="C358" s="314"/>
      <c r="D358" s="325"/>
      <c r="E358" s="383"/>
      <c r="F358" s="314"/>
      <c r="G358" s="383">
        <v>88000</v>
      </c>
      <c r="H358" s="313"/>
    </row>
    <row r="359" spans="1:8" ht="24">
      <c r="A359" s="336" t="s">
        <v>879</v>
      </c>
      <c r="B359" s="324" t="s">
        <v>935</v>
      </c>
      <c r="C359" s="314"/>
      <c r="D359" s="325"/>
      <c r="E359" s="383"/>
      <c r="F359" s="314"/>
      <c r="G359" s="383"/>
      <c r="H359" s="313"/>
    </row>
    <row r="360" spans="1:8">
      <c r="A360" s="331">
        <v>1</v>
      </c>
      <c r="B360" s="326" t="s">
        <v>784</v>
      </c>
      <c r="C360" s="318" t="s">
        <v>831</v>
      </c>
      <c r="D360" s="322"/>
      <c r="E360" s="382">
        <v>6000</v>
      </c>
      <c r="F360" s="318">
        <v>1</v>
      </c>
      <c r="G360" s="382">
        <v>6000</v>
      </c>
      <c r="H360" s="320"/>
    </row>
    <row r="361" spans="1:8">
      <c r="A361" s="331">
        <v>2</v>
      </c>
      <c r="B361" s="326" t="s">
        <v>936</v>
      </c>
      <c r="C361" s="318" t="s">
        <v>831</v>
      </c>
      <c r="D361" s="322"/>
      <c r="E361" s="382">
        <v>380</v>
      </c>
      <c r="F361" s="318">
        <v>25</v>
      </c>
      <c r="G361" s="382">
        <v>9500</v>
      </c>
      <c r="H361" s="320"/>
    </row>
    <row r="362" spans="1:8">
      <c r="A362" s="331">
        <v>3</v>
      </c>
      <c r="B362" s="373" t="s">
        <v>937</v>
      </c>
      <c r="C362" s="328" t="s">
        <v>841</v>
      </c>
      <c r="D362" s="312" t="s">
        <v>938</v>
      </c>
      <c r="E362" s="382">
        <v>22000</v>
      </c>
      <c r="F362" s="318">
        <v>1</v>
      </c>
      <c r="G362" s="382">
        <v>22000</v>
      </c>
      <c r="H362" s="320"/>
    </row>
    <row r="363" spans="1:8">
      <c r="A363" s="339"/>
      <c r="B363" s="355" t="s">
        <v>824</v>
      </c>
      <c r="C363" s="362"/>
      <c r="D363" s="337"/>
      <c r="E363" s="383"/>
      <c r="F363" s="314"/>
      <c r="G363" s="383">
        <v>37500</v>
      </c>
      <c r="H363" s="355"/>
    </row>
    <row r="364" spans="1:8" ht="36">
      <c r="A364" s="339" t="s">
        <v>890</v>
      </c>
      <c r="B364" s="357" t="s">
        <v>939</v>
      </c>
      <c r="C364" s="340"/>
      <c r="D364" s="337"/>
      <c r="E364" s="383"/>
      <c r="F364" s="314"/>
      <c r="G364" s="383"/>
      <c r="H364" s="355"/>
    </row>
    <row r="365" spans="1:8">
      <c r="A365" s="318">
        <v>1</v>
      </c>
      <c r="B365" s="326" t="s">
        <v>940</v>
      </c>
      <c r="C365" s="341" t="s">
        <v>837</v>
      </c>
      <c r="D365" s="333" t="s">
        <v>941</v>
      </c>
      <c r="E365" s="382">
        <v>1800</v>
      </c>
      <c r="F365" s="318">
        <v>2</v>
      </c>
      <c r="G365" s="382">
        <v>3600</v>
      </c>
      <c r="H365" s="364"/>
    </row>
    <row r="366" spans="1:8">
      <c r="A366" s="318">
        <v>3</v>
      </c>
      <c r="B366" s="326" t="s">
        <v>942</v>
      </c>
      <c r="C366" s="341" t="s">
        <v>943</v>
      </c>
      <c r="D366" s="333"/>
      <c r="E366" s="382">
        <v>1000</v>
      </c>
      <c r="F366" s="318">
        <v>3</v>
      </c>
      <c r="G366" s="382">
        <v>3000</v>
      </c>
      <c r="H366" s="364"/>
    </row>
    <row r="367" spans="1:8" ht="24">
      <c r="A367" s="318">
        <v>4</v>
      </c>
      <c r="B367" s="326" t="s">
        <v>944</v>
      </c>
      <c r="C367" s="318" t="s">
        <v>817</v>
      </c>
      <c r="D367" s="312"/>
      <c r="E367" s="382">
        <v>10000</v>
      </c>
      <c r="F367" s="318">
        <v>1</v>
      </c>
      <c r="G367" s="382">
        <v>10000</v>
      </c>
      <c r="H367" s="312"/>
    </row>
    <row r="368" spans="1:8">
      <c r="A368" s="339"/>
      <c r="B368" s="355" t="s">
        <v>824</v>
      </c>
      <c r="C368" s="340"/>
      <c r="D368" s="337"/>
      <c r="E368" s="383"/>
      <c r="F368" s="314"/>
      <c r="G368" s="383">
        <v>16600</v>
      </c>
      <c r="H368" s="355"/>
    </row>
    <row r="369" spans="1:8" ht="36">
      <c r="A369" s="339" t="s">
        <v>946</v>
      </c>
      <c r="B369" s="342" t="s">
        <v>785</v>
      </c>
      <c r="C369" s="340"/>
      <c r="D369" s="337"/>
      <c r="E369" s="383"/>
      <c r="F369" s="314"/>
      <c r="G369" s="383"/>
      <c r="H369" s="355"/>
    </row>
    <row r="370" spans="1:8" ht="36">
      <c r="A370" s="343">
        <v>1</v>
      </c>
      <c r="B370" s="332" t="s">
        <v>786</v>
      </c>
      <c r="C370" s="341" t="s">
        <v>839</v>
      </c>
      <c r="D370" s="333" t="s">
        <v>787</v>
      </c>
      <c r="E370" s="382">
        <v>7500</v>
      </c>
      <c r="F370" s="318">
        <v>1</v>
      </c>
      <c r="G370" s="382">
        <v>7500</v>
      </c>
      <c r="H370" s="344" t="s">
        <v>947</v>
      </c>
    </row>
    <row r="371" spans="1:8">
      <c r="A371" s="339"/>
      <c r="B371" s="355" t="s">
        <v>824</v>
      </c>
      <c r="C371" s="340"/>
      <c r="D371" s="337"/>
      <c r="E371" s="383"/>
      <c r="F371" s="314"/>
      <c r="G371" s="383">
        <v>7500</v>
      </c>
      <c r="H371" s="355"/>
    </row>
    <row r="372" spans="1:8" ht="24">
      <c r="A372" s="314" t="s">
        <v>948</v>
      </c>
      <c r="B372" s="342" t="s">
        <v>788</v>
      </c>
      <c r="C372" s="340"/>
      <c r="D372" s="337"/>
      <c r="E372" s="383"/>
      <c r="F372" s="314"/>
      <c r="G372" s="383"/>
      <c r="H372" s="355"/>
    </row>
    <row r="373" spans="1:8">
      <c r="A373" s="318">
        <v>1</v>
      </c>
      <c r="B373" s="326" t="s">
        <v>794</v>
      </c>
      <c r="C373" s="318" t="s">
        <v>943</v>
      </c>
      <c r="D373" s="322" t="s">
        <v>949</v>
      </c>
      <c r="E373" s="382">
        <v>1500</v>
      </c>
      <c r="F373" s="318">
        <v>3</v>
      </c>
      <c r="G373" s="382">
        <v>4500</v>
      </c>
      <c r="H373" s="312" t="s">
        <v>950</v>
      </c>
    </row>
    <row r="374" spans="1:8">
      <c r="A374" s="318">
        <v>2</v>
      </c>
      <c r="B374" s="326" t="s">
        <v>951</v>
      </c>
      <c r="C374" s="318" t="s">
        <v>943</v>
      </c>
      <c r="D374" s="322" t="s">
        <v>949</v>
      </c>
      <c r="E374" s="382">
        <v>1000</v>
      </c>
      <c r="F374" s="318">
        <v>3</v>
      </c>
      <c r="G374" s="382">
        <v>3000</v>
      </c>
      <c r="H374" s="312" t="s">
        <v>950</v>
      </c>
    </row>
    <row r="375" spans="1:8">
      <c r="A375" s="339"/>
      <c r="B375" s="355" t="s">
        <v>824</v>
      </c>
      <c r="C375" s="340"/>
      <c r="D375" s="337"/>
      <c r="E375" s="383"/>
      <c r="F375" s="314"/>
      <c r="G375" s="383">
        <v>7500</v>
      </c>
      <c r="H375" s="355"/>
    </row>
    <row r="376" spans="1:8" ht="24">
      <c r="A376" s="339" t="s">
        <v>952</v>
      </c>
      <c r="B376" s="342" t="s">
        <v>789</v>
      </c>
      <c r="C376" s="340"/>
      <c r="D376" s="337"/>
      <c r="E376" s="383"/>
      <c r="F376" s="314"/>
      <c r="G376" s="383"/>
      <c r="H376" s="355"/>
    </row>
    <row r="377" spans="1:8">
      <c r="A377" s="343">
        <v>1</v>
      </c>
      <c r="B377" s="326" t="s">
        <v>836</v>
      </c>
      <c r="C377" s="328" t="s">
        <v>837</v>
      </c>
      <c r="D377" s="312" t="s">
        <v>838</v>
      </c>
      <c r="E377" s="382">
        <v>650</v>
      </c>
      <c r="F377" s="318">
        <v>1</v>
      </c>
      <c r="G377" s="382">
        <v>650</v>
      </c>
      <c r="H377" s="358" t="s">
        <v>953</v>
      </c>
    </row>
    <row r="378" spans="1:8" ht="24">
      <c r="A378" s="343">
        <v>2</v>
      </c>
      <c r="B378" s="329" t="s">
        <v>954</v>
      </c>
      <c r="C378" s="318" t="s">
        <v>837</v>
      </c>
      <c r="D378" s="338" t="s">
        <v>955</v>
      </c>
      <c r="E378" s="382">
        <v>20000</v>
      </c>
      <c r="F378" s="318">
        <v>1</v>
      </c>
      <c r="G378" s="382">
        <v>20000</v>
      </c>
      <c r="H378" s="358"/>
    </row>
    <row r="379" spans="1:8" ht="24">
      <c r="A379" s="321">
        <v>3</v>
      </c>
      <c r="B379" s="329" t="s">
        <v>956</v>
      </c>
      <c r="C379" s="318" t="s">
        <v>837</v>
      </c>
      <c r="D379" s="345"/>
      <c r="E379" s="382">
        <v>18000</v>
      </c>
      <c r="F379" s="318">
        <v>1</v>
      </c>
      <c r="G379" s="382">
        <v>18000</v>
      </c>
      <c r="H379" s="320"/>
    </row>
    <row r="380" spans="1:8">
      <c r="A380" s="339"/>
      <c r="B380" s="355" t="s">
        <v>824</v>
      </c>
      <c r="C380" s="340"/>
      <c r="D380" s="337"/>
      <c r="E380" s="383"/>
      <c r="F380" s="314"/>
      <c r="G380" s="383">
        <v>38650</v>
      </c>
      <c r="H380" s="355"/>
    </row>
    <row r="381" spans="1:8" ht="36">
      <c r="A381" s="314" t="s">
        <v>957</v>
      </c>
      <c r="B381" s="324" t="s">
        <v>958</v>
      </c>
      <c r="C381" s="330"/>
      <c r="D381" s="315"/>
      <c r="E381" s="383"/>
      <c r="F381" s="314"/>
      <c r="G381" s="383"/>
      <c r="H381" s="313"/>
    </row>
    <row r="382" spans="1:8" ht="24">
      <c r="A382" s="318">
        <v>2</v>
      </c>
      <c r="B382" s="326" t="s">
        <v>790</v>
      </c>
      <c r="C382" s="328" t="s">
        <v>831</v>
      </c>
      <c r="D382" s="322"/>
      <c r="E382" s="382">
        <v>700</v>
      </c>
      <c r="F382" s="318">
        <v>1</v>
      </c>
      <c r="G382" s="382">
        <v>700</v>
      </c>
      <c r="H382" s="320"/>
    </row>
    <row r="383" spans="1:8">
      <c r="A383" s="318">
        <v>3</v>
      </c>
      <c r="B383" s="326" t="s">
        <v>951</v>
      </c>
      <c r="C383" s="318" t="s">
        <v>831</v>
      </c>
      <c r="D383" s="312"/>
      <c r="E383" s="382">
        <v>1200</v>
      </c>
      <c r="F383" s="318">
        <v>1</v>
      </c>
      <c r="G383" s="382">
        <v>1200</v>
      </c>
      <c r="H383" s="320"/>
    </row>
    <row r="384" spans="1:8">
      <c r="A384" s="318">
        <v>4</v>
      </c>
      <c r="B384" s="326" t="s">
        <v>796</v>
      </c>
      <c r="C384" s="328" t="s">
        <v>943</v>
      </c>
      <c r="D384" s="312"/>
      <c r="E384" s="382">
        <v>900</v>
      </c>
      <c r="F384" s="318">
        <v>1</v>
      </c>
      <c r="G384" s="382">
        <v>900</v>
      </c>
      <c r="H384" s="320"/>
    </row>
    <row r="385" spans="1:8">
      <c r="A385" s="318">
        <v>5</v>
      </c>
      <c r="B385" s="326" t="s">
        <v>836</v>
      </c>
      <c r="C385" s="328" t="s">
        <v>837</v>
      </c>
      <c r="D385" s="312" t="s">
        <v>838</v>
      </c>
      <c r="E385" s="382">
        <v>650</v>
      </c>
      <c r="F385" s="318">
        <v>1</v>
      </c>
      <c r="G385" s="382">
        <v>650</v>
      </c>
      <c r="H385" s="320"/>
    </row>
    <row r="386" spans="1:8">
      <c r="A386" s="318">
        <v>6</v>
      </c>
      <c r="B386" s="326" t="s">
        <v>855</v>
      </c>
      <c r="C386" s="318" t="s">
        <v>874</v>
      </c>
      <c r="D386" s="312" t="s">
        <v>959</v>
      </c>
      <c r="E386" s="382">
        <v>380</v>
      </c>
      <c r="F386" s="318">
        <v>1</v>
      </c>
      <c r="G386" s="382">
        <v>380</v>
      </c>
      <c r="H386" s="320"/>
    </row>
    <row r="387" spans="1:8" ht="24">
      <c r="A387" s="318">
        <v>8</v>
      </c>
      <c r="B387" s="326" t="s">
        <v>791</v>
      </c>
      <c r="C387" s="318" t="s">
        <v>837</v>
      </c>
      <c r="D387" s="312" t="s">
        <v>960</v>
      </c>
      <c r="E387" s="371">
        <v>20000</v>
      </c>
      <c r="F387" s="318">
        <v>1</v>
      </c>
      <c r="G387" s="382">
        <v>20000</v>
      </c>
      <c r="H387" s="320"/>
    </row>
    <row r="388" spans="1:8">
      <c r="A388" s="314"/>
      <c r="B388" s="355" t="s">
        <v>824</v>
      </c>
      <c r="C388" s="314"/>
      <c r="D388" s="315"/>
      <c r="E388" s="383"/>
      <c r="F388" s="314"/>
      <c r="G388" s="383">
        <v>23830</v>
      </c>
      <c r="H388" s="313"/>
    </row>
    <row r="389" spans="1:8" ht="24">
      <c r="A389" s="339" t="s">
        <v>961</v>
      </c>
      <c r="B389" s="342" t="s">
        <v>792</v>
      </c>
      <c r="C389" s="340"/>
      <c r="D389" s="337"/>
      <c r="E389" s="383"/>
      <c r="F389" s="314"/>
      <c r="G389" s="383"/>
      <c r="H389" s="355"/>
    </row>
    <row r="390" spans="1:8" ht="48.75">
      <c r="A390" s="321">
        <v>1</v>
      </c>
      <c r="B390" s="346" t="s">
        <v>962</v>
      </c>
      <c r="C390" s="347" t="s">
        <v>841</v>
      </c>
      <c r="D390" s="367" t="s">
        <v>963</v>
      </c>
      <c r="E390" s="382">
        <v>300000</v>
      </c>
      <c r="F390" s="347">
        <v>1</v>
      </c>
      <c r="G390" s="382">
        <v>300000</v>
      </c>
      <c r="H390" s="320" t="s">
        <v>998</v>
      </c>
    </row>
    <row r="391" spans="1:8">
      <c r="A391" s="339"/>
      <c r="B391" s="355" t="s">
        <v>824</v>
      </c>
      <c r="C391" s="340"/>
      <c r="D391" s="337"/>
      <c r="E391" s="383"/>
      <c r="F391" s="314"/>
      <c r="G391" s="383">
        <v>300000</v>
      </c>
      <c r="H391" s="355"/>
    </row>
    <row r="392" spans="1:8" ht="24">
      <c r="A392" s="339" t="s">
        <v>965</v>
      </c>
      <c r="B392" s="348" t="s">
        <v>966</v>
      </c>
      <c r="C392" s="340"/>
      <c r="D392" s="337"/>
      <c r="E392" s="383"/>
      <c r="F392" s="314"/>
      <c r="G392" s="383"/>
      <c r="H392" s="355"/>
    </row>
    <row r="393" spans="1:8" ht="24">
      <c r="A393" s="321">
        <v>1</v>
      </c>
      <c r="B393" s="326" t="s">
        <v>967</v>
      </c>
      <c r="C393" s="318" t="s">
        <v>837</v>
      </c>
      <c r="D393" s="322"/>
      <c r="E393" s="382">
        <v>0</v>
      </c>
      <c r="F393" s="318">
        <v>0</v>
      </c>
      <c r="G393" s="382">
        <v>0</v>
      </c>
      <c r="H393" s="312" t="s">
        <v>968</v>
      </c>
    </row>
    <row r="394" spans="1:8">
      <c r="A394" s="339"/>
      <c r="B394" s="355" t="s">
        <v>824</v>
      </c>
      <c r="C394" s="340"/>
      <c r="D394" s="337"/>
      <c r="E394" s="383"/>
      <c r="F394" s="314"/>
      <c r="G394" s="383">
        <v>0</v>
      </c>
      <c r="H394" s="355"/>
    </row>
    <row r="395" spans="1:8" ht="36">
      <c r="A395" s="339" t="s">
        <v>969</v>
      </c>
      <c r="B395" s="342" t="s">
        <v>793</v>
      </c>
      <c r="C395" s="340"/>
      <c r="D395" s="337"/>
      <c r="E395" s="383"/>
      <c r="F395" s="314"/>
      <c r="G395" s="383"/>
      <c r="H395" s="355"/>
    </row>
    <row r="396" spans="1:8">
      <c r="A396" s="343">
        <v>1</v>
      </c>
      <c r="B396" s="332" t="s">
        <v>794</v>
      </c>
      <c r="C396" s="341" t="s">
        <v>943</v>
      </c>
      <c r="D396" s="322" t="s">
        <v>949</v>
      </c>
      <c r="E396" s="382">
        <v>1500</v>
      </c>
      <c r="F396" s="318">
        <v>6</v>
      </c>
      <c r="G396" s="382">
        <v>9000</v>
      </c>
      <c r="H396" s="364"/>
    </row>
    <row r="397" spans="1:8">
      <c r="A397" s="339"/>
      <c r="B397" s="355" t="s">
        <v>824</v>
      </c>
      <c r="C397" s="340"/>
      <c r="D397" s="337"/>
      <c r="E397" s="383"/>
      <c r="F397" s="314"/>
      <c r="G397" s="383">
        <v>9000</v>
      </c>
      <c r="H397" s="355"/>
    </row>
    <row r="398" spans="1:8" ht="24">
      <c r="A398" s="339" t="s">
        <v>970</v>
      </c>
      <c r="B398" s="342" t="s">
        <v>795</v>
      </c>
      <c r="C398" s="340"/>
      <c r="D398" s="337"/>
      <c r="E398" s="383"/>
      <c r="F398" s="314"/>
      <c r="G398" s="383"/>
      <c r="H398" s="355"/>
    </row>
    <row r="399" spans="1:8">
      <c r="A399" s="343">
        <v>1</v>
      </c>
      <c r="B399" s="332" t="s">
        <v>796</v>
      </c>
      <c r="C399" s="328" t="s">
        <v>943</v>
      </c>
      <c r="D399" s="333"/>
      <c r="E399" s="382">
        <v>900</v>
      </c>
      <c r="F399" s="318">
        <v>3</v>
      </c>
      <c r="G399" s="382">
        <v>2700</v>
      </c>
      <c r="H399" s="364"/>
    </row>
    <row r="400" spans="1:8">
      <c r="A400" s="339"/>
      <c r="B400" s="355" t="s">
        <v>824</v>
      </c>
      <c r="C400" s="340"/>
      <c r="D400" s="337"/>
      <c r="E400" s="383"/>
      <c r="F400" s="314"/>
      <c r="G400" s="383">
        <v>2700</v>
      </c>
      <c r="H400" s="355"/>
    </row>
    <row r="401" spans="1:8" ht="24">
      <c r="A401" s="339" t="s">
        <v>971</v>
      </c>
      <c r="B401" s="342" t="s">
        <v>972</v>
      </c>
      <c r="C401" s="340"/>
      <c r="D401" s="337"/>
      <c r="E401" s="383"/>
      <c r="F401" s="314"/>
      <c r="G401" s="383"/>
      <c r="H401" s="355"/>
    </row>
    <row r="402" spans="1:8">
      <c r="A402" s="343">
        <v>1</v>
      </c>
      <c r="B402" s="332" t="s">
        <v>796</v>
      </c>
      <c r="C402" s="328" t="s">
        <v>943</v>
      </c>
      <c r="D402" s="333"/>
      <c r="E402" s="382">
        <v>900</v>
      </c>
      <c r="F402" s="318">
        <v>1</v>
      </c>
      <c r="G402" s="382">
        <v>900</v>
      </c>
      <c r="H402" s="364"/>
    </row>
    <row r="403" spans="1:8" ht="24">
      <c r="A403" s="321">
        <v>3</v>
      </c>
      <c r="B403" s="326" t="s">
        <v>797</v>
      </c>
      <c r="C403" s="318" t="s">
        <v>837</v>
      </c>
      <c r="D403" s="322" t="s">
        <v>804</v>
      </c>
      <c r="E403" s="382">
        <v>5000</v>
      </c>
      <c r="F403" s="318">
        <v>1</v>
      </c>
      <c r="G403" s="382">
        <v>5000</v>
      </c>
      <c r="H403" s="320"/>
    </row>
    <row r="404" spans="1:8">
      <c r="A404" s="321">
        <v>4</v>
      </c>
      <c r="B404" s="349" t="s">
        <v>973</v>
      </c>
      <c r="C404" s="350" t="s">
        <v>837</v>
      </c>
      <c r="D404" s="345" t="s">
        <v>955</v>
      </c>
      <c r="E404" s="382">
        <v>14000</v>
      </c>
      <c r="F404" s="318">
        <v>1</v>
      </c>
      <c r="G404" s="382">
        <v>14000</v>
      </c>
      <c r="H404" s="320"/>
    </row>
    <row r="405" spans="1:8">
      <c r="A405" s="339"/>
      <c r="B405" s="355" t="s">
        <v>824</v>
      </c>
      <c r="C405" s="340"/>
      <c r="D405" s="337"/>
      <c r="E405" s="383"/>
      <c r="F405" s="314"/>
      <c r="G405" s="383">
        <v>19900</v>
      </c>
      <c r="H405" s="355"/>
    </row>
    <row r="406" spans="1:8" ht="24">
      <c r="A406" s="339" t="s">
        <v>974</v>
      </c>
      <c r="B406" s="342" t="s">
        <v>975</v>
      </c>
      <c r="C406" s="340"/>
      <c r="D406" s="337"/>
      <c r="E406" s="383"/>
      <c r="F406" s="314"/>
      <c r="G406" s="383"/>
      <c r="H406" s="355"/>
    </row>
    <row r="407" spans="1:8" ht="24">
      <c r="A407" s="321">
        <v>1</v>
      </c>
      <c r="B407" s="326" t="s">
        <v>798</v>
      </c>
      <c r="C407" s="318" t="s">
        <v>837</v>
      </c>
      <c r="D407" s="322" t="s">
        <v>976</v>
      </c>
      <c r="E407" s="382">
        <v>300000</v>
      </c>
      <c r="F407" s="318">
        <v>1</v>
      </c>
      <c r="G407" s="382">
        <v>300000</v>
      </c>
      <c r="H407" s="320"/>
    </row>
    <row r="408" spans="1:8" ht="24">
      <c r="A408" s="321">
        <v>2</v>
      </c>
      <c r="B408" s="326" t="s">
        <v>977</v>
      </c>
      <c r="C408" s="328" t="s">
        <v>817</v>
      </c>
      <c r="D408" s="322"/>
      <c r="E408" s="382">
        <v>5000</v>
      </c>
      <c r="F408" s="318">
        <v>1</v>
      </c>
      <c r="G408" s="382">
        <v>5000</v>
      </c>
      <c r="H408" s="320"/>
    </row>
    <row r="409" spans="1:8" ht="24">
      <c r="A409" s="321">
        <v>4</v>
      </c>
      <c r="B409" s="346" t="s">
        <v>978</v>
      </c>
      <c r="C409" s="318" t="s">
        <v>837</v>
      </c>
      <c r="D409" s="322"/>
      <c r="E409" s="382">
        <v>20000</v>
      </c>
      <c r="F409" s="318">
        <v>1</v>
      </c>
      <c r="G409" s="382">
        <v>20000</v>
      </c>
      <c r="H409" s="320"/>
    </row>
    <row r="410" spans="1:8" ht="24">
      <c r="A410" s="321">
        <v>5</v>
      </c>
      <c r="B410" s="360" t="s">
        <v>999</v>
      </c>
      <c r="C410" s="328" t="s">
        <v>837</v>
      </c>
      <c r="D410" s="335"/>
      <c r="E410" s="382">
        <v>30000</v>
      </c>
      <c r="F410" s="318">
        <v>1</v>
      </c>
      <c r="G410" s="382">
        <v>30000</v>
      </c>
      <c r="H410" s="320"/>
    </row>
    <row r="411" spans="1:8">
      <c r="A411" s="321">
        <v>6</v>
      </c>
      <c r="B411" s="360" t="s">
        <v>979</v>
      </c>
      <c r="C411" s="328"/>
      <c r="D411" s="335"/>
      <c r="E411" s="382">
        <v>16000</v>
      </c>
      <c r="F411" s="318">
        <v>1</v>
      </c>
      <c r="G411" s="382">
        <v>16000</v>
      </c>
      <c r="H411" s="344"/>
    </row>
    <row r="412" spans="1:8" ht="24">
      <c r="A412" s="321">
        <v>7</v>
      </c>
      <c r="B412" s="360" t="s">
        <v>980</v>
      </c>
      <c r="C412" s="328"/>
      <c r="D412" s="335"/>
      <c r="E412" s="382">
        <v>5000</v>
      </c>
      <c r="F412" s="318">
        <v>1</v>
      </c>
      <c r="G412" s="382">
        <v>5000</v>
      </c>
      <c r="H412" s="344"/>
    </row>
    <row r="413" spans="1:8">
      <c r="A413" s="323"/>
      <c r="B413" s="355" t="s">
        <v>824</v>
      </c>
      <c r="C413" s="330"/>
      <c r="D413" s="351"/>
      <c r="E413" s="383"/>
      <c r="F413" s="314"/>
      <c r="G413" s="383">
        <v>376000</v>
      </c>
      <c r="H413" s="313"/>
    </row>
    <row r="414" spans="1:8" ht="36">
      <c r="A414" s="323" t="s">
        <v>981</v>
      </c>
      <c r="B414" s="324" t="s">
        <v>982</v>
      </c>
      <c r="C414" s="314"/>
      <c r="D414" s="351"/>
      <c r="E414" s="383"/>
      <c r="F414" s="314"/>
      <c r="G414" s="383"/>
      <c r="H414" s="313"/>
    </row>
    <row r="415" spans="1:8">
      <c r="A415" s="321">
        <v>2</v>
      </c>
      <c r="B415" s="346" t="s">
        <v>983</v>
      </c>
      <c r="C415" s="347" t="s">
        <v>837</v>
      </c>
      <c r="D415" s="352" t="s">
        <v>984</v>
      </c>
      <c r="E415" s="382">
        <v>30000</v>
      </c>
      <c r="F415" s="347">
        <v>1</v>
      </c>
      <c r="G415" s="382">
        <v>30000</v>
      </c>
      <c r="H415" s="320"/>
    </row>
    <row r="416" spans="1:8" ht="24">
      <c r="A416" s="321">
        <v>4</v>
      </c>
      <c r="B416" s="329" t="s">
        <v>985</v>
      </c>
      <c r="C416" s="318" t="s">
        <v>817</v>
      </c>
      <c r="D416" s="365" t="s">
        <v>986</v>
      </c>
      <c r="E416" s="382">
        <v>10000</v>
      </c>
      <c r="F416" s="318">
        <v>1</v>
      </c>
      <c r="G416" s="382">
        <v>10000</v>
      </c>
      <c r="H416" s="320"/>
    </row>
    <row r="417" spans="1:8">
      <c r="A417" s="321">
        <v>5</v>
      </c>
      <c r="B417" s="326" t="s">
        <v>987</v>
      </c>
      <c r="C417" s="318" t="s">
        <v>817</v>
      </c>
      <c r="D417" s="322" t="s">
        <v>988</v>
      </c>
      <c r="E417" s="382">
        <v>138620</v>
      </c>
      <c r="F417" s="318">
        <v>1</v>
      </c>
      <c r="G417" s="382">
        <v>138620</v>
      </c>
      <c r="H417" s="320"/>
    </row>
    <row r="418" spans="1:8" ht="36">
      <c r="A418" s="321">
        <v>6</v>
      </c>
      <c r="B418" s="349" t="s">
        <v>799</v>
      </c>
      <c r="C418" s="350" t="s">
        <v>800</v>
      </c>
      <c r="D418" s="344" t="s">
        <v>989</v>
      </c>
      <c r="E418" s="382">
        <v>90000</v>
      </c>
      <c r="F418" s="318">
        <v>1</v>
      </c>
      <c r="G418" s="382">
        <v>90000</v>
      </c>
      <c r="H418" s="320"/>
    </row>
    <row r="419" spans="1:8">
      <c r="A419" s="321">
        <v>7</v>
      </c>
      <c r="B419" s="349" t="s">
        <v>990</v>
      </c>
      <c r="C419" s="350" t="s">
        <v>817</v>
      </c>
      <c r="D419" s="344"/>
      <c r="E419" s="382">
        <v>150000</v>
      </c>
      <c r="F419" s="347">
        <v>1</v>
      </c>
      <c r="G419" s="384">
        <v>0</v>
      </c>
      <c r="H419" s="320"/>
    </row>
    <row r="420" spans="1:8">
      <c r="A420" s="314"/>
      <c r="B420" s="313" t="s">
        <v>824</v>
      </c>
      <c r="C420" s="314"/>
      <c r="D420" s="315"/>
      <c r="E420" s="383"/>
      <c r="F420" s="314"/>
      <c r="G420" s="383">
        <v>268620</v>
      </c>
      <c r="H420" s="313"/>
    </row>
    <row r="421" spans="1:8">
      <c r="A421" s="318"/>
      <c r="B421" s="313" t="s">
        <v>991</v>
      </c>
      <c r="C421" s="318"/>
      <c r="D421" s="312"/>
      <c r="E421" s="382"/>
      <c r="F421" s="314"/>
      <c r="G421" s="383">
        <v>3120000</v>
      </c>
      <c r="H421" s="353"/>
    </row>
    <row r="422" spans="1:8" ht="24.75">
      <c r="A422" s="353"/>
      <c r="B422" s="353"/>
      <c r="C422" s="353"/>
      <c r="D422" s="353"/>
      <c r="E422" s="366"/>
      <c r="F422" s="353"/>
      <c r="G422" s="383">
        <v>2808000</v>
      </c>
      <c r="H422" s="368" t="s">
        <v>992</v>
      </c>
    </row>
  </sheetData>
  <mergeCells count="29">
    <mergeCell ref="A268:B268"/>
    <mergeCell ref="A270:H270"/>
    <mergeCell ref="A271:A272"/>
    <mergeCell ref="B271:B272"/>
    <mergeCell ref="C271:C272"/>
    <mergeCell ref="D271:D272"/>
    <mergeCell ref="E271:E272"/>
    <mergeCell ref="F271:G271"/>
    <mergeCell ref="H271:H272"/>
    <mergeCell ref="A111:H111"/>
    <mergeCell ref="A112:A113"/>
    <mergeCell ref="B112:B113"/>
    <mergeCell ref="C112:C113"/>
    <mergeCell ref="D112:D113"/>
    <mergeCell ref="E112:E113"/>
    <mergeCell ref="F112:G112"/>
    <mergeCell ref="A1:O1"/>
    <mergeCell ref="A96:K96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sqref="A1:K1"/>
    </sheetView>
  </sheetViews>
  <sheetFormatPr defaultRowHeight="20.100000000000001" customHeight="1"/>
  <cols>
    <col min="1" max="1" width="4.125" style="180" customWidth="1"/>
    <col min="2" max="2" width="10.375" style="180" customWidth="1"/>
    <col min="3" max="3" width="25.375" style="180" customWidth="1"/>
    <col min="4" max="5" width="23.125" style="180" customWidth="1"/>
    <col min="6" max="6" width="0" style="180" hidden="1" customWidth="1"/>
    <col min="7" max="7" width="9" style="180"/>
    <col min="8" max="8" width="6.125" style="180" customWidth="1"/>
    <col min="9" max="9" width="11.25" style="205" customWidth="1"/>
    <col min="10" max="16384" width="9" style="180"/>
  </cols>
  <sheetData>
    <row r="1" spans="1:9" ht="30" customHeight="1">
      <c r="A1" s="436" t="s">
        <v>1009</v>
      </c>
      <c r="B1" s="436"/>
      <c r="C1" s="436"/>
      <c r="D1" s="436"/>
      <c r="E1" s="436"/>
      <c r="F1" s="436"/>
      <c r="G1" s="436"/>
      <c r="H1" s="436"/>
      <c r="I1" s="436"/>
    </row>
    <row r="2" spans="1:9" ht="20.100000000000001" customHeight="1">
      <c r="A2" s="391" t="s">
        <v>581</v>
      </c>
      <c r="B2" s="392" t="s">
        <v>582</v>
      </c>
      <c r="C2" s="393" t="s">
        <v>178</v>
      </c>
      <c r="D2" s="392" t="s">
        <v>583</v>
      </c>
      <c r="E2" s="392" t="s">
        <v>584</v>
      </c>
      <c r="F2" s="392" t="s">
        <v>585</v>
      </c>
      <c r="G2" s="392" t="s">
        <v>586</v>
      </c>
      <c r="H2" s="392" t="s">
        <v>587</v>
      </c>
      <c r="I2" s="393" t="s">
        <v>1010</v>
      </c>
    </row>
    <row r="3" spans="1:9" ht="20.100000000000001" customHeight="1">
      <c r="A3" s="394">
        <v>1</v>
      </c>
      <c r="B3" s="395" t="s">
        <v>1011</v>
      </c>
      <c r="C3" s="396" t="s">
        <v>1012</v>
      </c>
      <c r="D3" s="396" t="s">
        <v>1012</v>
      </c>
      <c r="E3" s="396" t="s">
        <v>1012</v>
      </c>
      <c r="F3" s="394"/>
      <c r="G3" s="394">
        <v>20000</v>
      </c>
      <c r="H3" s="394">
        <v>1</v>
      </c>
      <c r="I3" s="394">
        <f t="shared" ref="I3" si="0">G3*1</f>
        <v>20000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21" workbookViewId="0">
      <selection sqref="A1:K1"/>
    </sheetView>
  </sheetViews>
  <sheetFormatPr defaultRowHeight="13.5"/>
  <cols>
    <col min="1" max="1" width="9" style="390"/>
    <col min="2" max="2" width="4.375" style="415" customWidth="1"/>
    <col min="3" max="3" width="7.25" style="415" customWidth="1"/>
    <col min="4" max="4" width="8" style="415" customWidth="1"/>
    <col min="5" max="5" width="11.375" style="415" customWidth="1"/>
    <col min="6" max="6" width="23.375" style="415" customWidth="1"/>
    <col min="7" max="7" width="9" style="415"/>
    <col min="8" max="8" width="9.25" style="415" bestFit="1" customWidth="1"/>
    <col min="9" max="9" width="10.75" style="415" customWidth="1"/>
    <col min="10" max="10" width="12.875" style="415" customWidth="1"/>
    <col min="11" max="11" width="16.25" style="415" customWidth="1"/>
    <col min="12" max="12" width="9" style="390"/>
    <col min="13" max="13" width="9.5" style="390" bestFit="1" customWidth="1"/>
    <col min="14" max="257" width="9" style="390"/>
    <col min="258" max="258" width="4.375" style="390" customWidth="1"/>
    <col min="259" max="259" width="7.25" style="390" customWidth="1"/>
    <col min="260" max="260" width="8" style="390" customWidth="1"/>
    <col min="261" max="261" width="11.375" style="390" customWidth="1"/>
    <col min="262" max="262" width="23.375" style="390" customWidth="1"/>
    <col min="263" max="263" width="9" style="390"/>
    <col min="264" max="264" width="9.25" style="390" bestFit="1" customWidth="1"/>
    <col min="265" max="265" width="10.75" style="390" customWidth="1"/>
    <col min="266" max="266" width="12.875" style="390" customWidth="1"/>
    <col min="267" max="267" width="16.25" style="390" customWidth="1"/>
    <col min="268" max="268" width="9" style="390"/>
    <col min="269" max="269" width="9.5" style="390" bestFit="1" customWidth="1"/>
    <col min="270" max="513" width="9" style="390"/>
    <col min="514" max="514" width="4.375" style="390" customWidth="1"/>
    <col min="515" max="515" width="7.25" style="390" customWidth="1"/>
    <col min="516" max="516" width="8" style="390" customWidth="1"/>
    <col min="517" max="517" width="11.375" style="390" customWidth="1"/>
    <col min="518" max="518" width="23.375" style="390" customWidth="1"/>
    <col min="519" max="519" width="9" style="390"/>
    <col min="520" max="520" width="9.25" style="390" bestFit="1" customWidth="1"/>
    <col min="521" max="521" width="10.75" style="390" customWidth="1"/>
    <col min="522" max="522" width="12.875" style="390" customWidth="1"/>
    <col min="523" max="523" width="16.25" style="390" customWidth="1"/>
    <col min="524" max="524" width="9" style="390"/>
    <col min="525" max="525" width="9.5" style="390" bestFit="1" customWidth="1"/>
    <col min="526" max="769" width="9" style="390"/>
    <col min="770" max="770" width="4.375" style="390" customWidth="1"/>
    <col min="771" max="771" width="7.25" style="390" customWidth="1"/>
    <col min="772" max="772" width="8" style="390" customWidth="1"/>
    <col min="773" max="773" width="11.375" style="390" customWidth="1"/>
    <col min="774" max="774" width="23.375" style="390" customWidth="1"/>
    <col min="775" max="775" width="9" style="390"/>
    <col min="776" max="776" width="9.25" style="390" bestFit="1" customWidth="1"/>
    <col min="777" max="777" width="10.75" style="390" customWidth="1"/>
    <col min="778" max="778" width="12.875" style="390" customWidth="1"/>
    <col min="779" max="779" width="16.25" style="390" customWidth="1"/>
    <col min="780" max="780" width="9" style="390"/>
    <col min="781" max="781" width="9.5" style="390" bestFit="1" customWidth="1"/>
    <col min="782" max="1025" width="9" style="390"/>
    <col min="1026" max="1026" width="4.375" style="390" customWidth="1"/>
    <col min="1027" max="1027" width="7.25" style="390" customWidth="1"/>
    <col min="1028" max="1028" width="8" style="390" customWidth="1"/>
    <col min="1029" max="1029" width="11.375" style="390" customWidth="1"/>
    <col min="1030" max="1030" width="23.375" style="390" customWidth="1"/>
    <col min="1031" max="1031" width="9" style="390"/>
    <col min="1032" max="1032" width="9.25" style="390" bestFit="1" customWidth="1"/>
    <col min="1033" max="1033" width="10.75" style="390" customWidth="1"/>
    <col min="1034" max="1034" width="12.875" style="390" customWidth="1"/>
    <col min="1035" max="1035" width="16.25" style="390" customWidth="1"/>
    <col min="1036" max="1036" width="9" style="390"/>
    <col min="1037" max="1037" width="9.5" style="390" bestFit="1" customWidth="1"/>
    <col min="1038" max="1281" width="9" style="390"/>
    <col min="1282" max="1282" width="4.375" style="390" customWidth="1"/>
    <col min="1283" max="1283" width="7.25" style="390" customWidth="1"/>
    <col min="1284" max="1284" width="8" style="390" customWidth="1"/>
    <col min="1285" max="1285" width="11.375" style="390" customWidth="1"/>
    <col min="1286" max="1286" width="23.375" style="390" customWidth="1"/>
    <col min="1287" max="1287" width="9" style="390"/>
    <col min="1288" max="1288" width="9.25" style="390" bestFit="1" customWidth="1"/>
    <col min="1289" max="1289" width="10.75" style="390" customWidth="1"/>
    <col min="1290" max="1290" width="12.875" style="390" customWidth="1"/>
    <col min="1291" max="1291" width="16.25" style="390" customWidth="1"/>
    <col min="1292" max="1292" width="9" style="390"/>
    <col min="1293" max="1293" width="9.5" style="390" bestFit="1" customWidth="1"/>
    <col min="1294" max="1537" width="9" style="390"/>
    <col min="1538" max="1538" width="4.375" style="390" customWidth="1"/>
    <col min="1539" max="1539" width="7.25" style="390" customWidth="1"/>
    <col min="1540" max="1540" width="8" style="390" customWidth="1"/>
    <col min="1541" max="1541" width="11.375" style="390" customWidth="1"/>
    <col min="1542" max="1542" width="23.375" style="390" customWidth="1"/>
    <col min="1543" max="1543" width="9" style="390"/>
    <col min="1544" max="1544" width="9.25" style="390" bestFit="1" customWidth="1"/>
    <col min="1545" max="1545" width="10.75" style="390" customWidth="1"/>
    <col min="1546" max="1546" width="12.875" style="390" customWidth="1"/>
    <col min="1547" max="1547" width="16.25" style="390" customWidth="1"/>
    <col min="1548" max="1548" width="9" style="390"/>
    <col min="1549" max="1549" width="9.5" style="390" bestFit="1" customWidth="1"/>
    <col min="1550" max="1793" width="9" style="390"/>
    <col min="1794" max="1794" width="4.375" style="390" customWidth="1"/>
    <col min="1795" max="1795" width="7.25" style="390" customWidth="1"/>
    <col min="1796" max="1796" width="8" style="390" customWidth="1"/>
    <col min="1797" max="1797" width="11.375" style="390" customWidth="1"/>
    <col min="1798" max="1798" width="23.375" style="390" customWidth="1"/>
    <col min="1799" max="1799" width="9" style="390"/>
    <col min="1800" max="1800" width="9.25" style="390" bestFit="1" customWidth="1"/>
    <col min="1801" max="1801" width="10.75" style="390" customWidth="1"/>
    <col min="1802" max="1802" width="12.875" style="390" customWidth="1"/>
    <col min="1803" max="1803" width="16.25" style="390" customWidth="1"/>
    <col min="1804" max="1804" width="9" style="390"/>
    <col min="1805" max="1805" width="9.5" style="390" bestFit="1" customWidth="1"/>
    <col min="1806" max="2049" width="9" style="390"/>
    <col min="2050" max="2050" width="4.375" style="390" customWidth="1"/>
    <col min="2051" max="2051" width="7.25" style="390" customWidth="1"/>
    <col min="2052" max="2052" width="8" style="390" customWidth="1"/>
    <col min="2053" max="2053" width="11.375" style="390" customWidth="1"/>
    <col min="2054" max="2054" width="23.375" style="390" customWidth="1"/>
    <col min="2055" max="2055" width="9" style="390"/>
    <col min="2056" max="2056" width="9.25" style="390" bestFit="1" customWidth="1"/>
    <col min="2057" max="2057" width="10.75" style="390" customWidth="1"/>
    <col min="2058" max="2058" width="12.875" style="390" customWidth="1"/>
    <col min="2059" max="2059" width="16.25" style="390" customWidth="1"/>
    <col min="2060" max="2060" width="9" style="390"/>
    <col min="2061" max="2061" width="9.5" style="390" bestFit="1" customWidth="1"/>
    <col min="2062" max="2305" width="9" style="390"/>
    <col min="2306" max="2306" width="4.375" style="390" customWidth="1"/>
    <col min="2307" max="2307" width="7.25" style="390" customWidth="1"/>
    <col min="2308" max="2308" width="8" style="390" customWidth="1"/>
    <col min="2309" max="2309" width="11.375" style="390" customWidth="1"/>
    <col min="2310" max="2310" width="23.375" style="390" customWidth="1"/>
    <col min="2311" max="2311" width="9" style="390"/>
    <col min="2312" max="2312" width="9.25" style="390" bestFit="1" customWidth="1"/>
    <col min="2313" max="2313" width="10.75" style="390" customWidth="1"/>
    <col min="2314" max="2314" width="12.875" style="390" customWidth="1"/>
    <col min="2315" max="2315" width="16.25" style="390" customWidth="1"/>
    <col min="2316" max="2316" width="9" style="390"/>
    <col min="2317" max="2317" width="9.5" style="390" bestFit="1" customWidth="1"/>
    <col min="2318" max="2561" width="9" style="390"/>
    <col min="2562" max="2562" width="4.375" style="390" customWidth="1"/>
    <col min="2563" max="2563" width="7.25" style="390" customWidth="1"/>
    <col min="2564" max="2564" width="8" style="390" customWidth="1"/>
    <col min="2565" max="2565" width="11.375" style="390" customWidth="1"/>
    <col min="2566" max="2566" width="23.375" style="390" customWidth="1"/>
    <col min="2567" max="2567" width="9" style="390"/>
    <col min="2568" max="2568" width="9.25" style="390" bestFit="1" customWidth="1"/>
    <col min="2569" max="2569" width="10.75" style="390" customWidth="1"/>
    <col min="2570" max="2570" width="12.875" style="390" customWidth="1"/>
    <col min="2571" max="2571" width="16.25" style="390" customWidth="1"/>
    <col min="2572" max="2572" width="9" style="390"/>
    <col min="2573" max="2573" width="9.5" style="390" bestFit="1" customWidth="1"/>
    <col min="2574" max="2817" width="9" style="390"/>
    <col min="2818" max="2818" width="4.375" style="390" customWidth="1"/>
    <col min="2819" max="2819" width="7.25" style="390" customWidth="1"/>
    <col min="2820" max="2820" width="8" style="390" customWidth="1"/>
    <col min="2821" max="2821" width="11.375" style="390" customWidth="1"/>
    <col min="2822" max="2822" width="23.375" style="390" customWidth="1"/>
    <col min="2823" max="2823" width="9" style="390"/>
    <col min="2824" max="2824" width="9.25" style="390" bestFit="1" customWidth="1"/>
    <col min="2825" max="2825" width="10.75" style="390" customWidth="1"/>
    <col min="2826" max="2826" width="12.875" style="390" customWidth="1"/>
    <col min="2827" max="2827" width="16.25" style="390" customWidth="1"/>
    <col min="2828" max="2828" width="9" style="390"/>
    <col min="2829" max="2829" width="9.5" style="390" bestFit="1" customWidth="1"/>
    <col min="2830" max="3073" width="9" style="390"/>
    <col min="3074" max="3074" width="4.375" style="390" customWidth="1"/>
    <col min="3075" max="3075" width="7.25" style="390" customWidth="1"/>
    <col min="3076" max="3076" width="8" style="390" customWidth="1"/>
    <col min="3077" max="3077" width="11.375" style="390" customWidth="1"/>
    <col min="3078" max="3078" width="23.375" style="390" customWidth="1"/>
    <col min="3079" max="3079" width="9" style="390"/>
    <col min="3080" max="3080" width="9.25" style="390" bestFit="1" customWidth="1"/>
    <col min="3081" max="3081" width="10.75" style="390" customWidth="1"/>
    <col min="3082" max="3082" width="12.875" style="390" customWidth="1"/>
    <col min="3083" max="3083" width="16.25" style="390" customWidth="1"/>
    <col min="3084" max="3084" width="9" style="390"/>
    <col min="3085" max="3085" width="9.5" style="390" bestFit="1" customWidth="1"/>
    <col min="3086" max="3329" width="9" style="390"/>
    <col min="3330" max="3330" width="4.375" style="390" customWidth="1"/>
    <col min="3331" max="3331" width="7.25" style="390" customWidth="1"/>
    <col min="3332" max="3332" width="8" style="390" customWidth="1"/>
    <col min="3333" max="3333" width="11.375" style="390" customWidth="1"/>
    <col min="3334" max="3334" width="23.375" style="390" customWidth="1"/>
    <col min="3335" max="3335" width="9" style="390"/>
    <col min="3336" max="3336" width="9.25" style="390" bestFit="1" customWidth="1"/>
    <col min="3337" max="3337" width="10.75" style="390" customWidth="1"/>
    <col min="3338" max="3338" width="12.875" style="390" customWidth="1"/>
    <col min="3339" max="3339" width="16.25" style="390" customWidth="1"/>
    <col min="3340" max="3340" width="9" style="390"/>
    <col min="3341" max="3341" width="9.5" style="390" bestFit="1" customWidth="1"/>
    <col min="3342" max="3585" width="9" style="390"/>
    <col min="3586" max="3586" width="4.375" style="390" customWidth="1"/>
    <col min="3587" max="3587" width="7.25" style="390" customWidth="1"/>
    <col min="3588" max="3588" width="8" style="390" customWidth="1"/>
    <col min="3589" max="3589" width="11.375" style="390" customWidth="1"/>
    <col min="3590" max="3590" width="23.375" style="390" customWidth="1"/>
    <col min="3591" max="3591" width="9" style="390"/>
    <col min="3592" max="3592" width="9.25" style="390" bestFit="1" customWidth="1"/>
    <col min="3593" max="3593" width="10.75" style="390" customWidth="1"/>
    <col min="3594" max="3594" width="12.875" style="390" customWidth="1"/>
    <col min="3595" max="3595" width="16.25" style="390" customWidth="1"/>
    <col min="3596" max="3596" width="9" style="390"/>
    <col min="3597" max="3597" width="9.5" style="390" bestFit="1" customWidth="1"/>
    <col min="3598" max="3841" width="9" style="390"/>
    <col min="3842" max="3842" width="4.375" style="390" customWidth="1"/>
    <col min="3843" max="3843" width="7.25" style="390" customWidth="1"/>
    <col min="3844" max="3844" width="8" style="390" customWidth="1"/>
    <col min="3845" max="3845" width="11.375" style="390" customWidth="1"/>
    <col min="3846" max="3846" width="23.375" style="390" customWidth="1"/>
    <col min="3847" max="3847" width="9" style="390"/>
    <col min="3848" max="3848" width="9.25" style="390" bestFit="1" customWidth="1"/>
    <col min="3849" max="3849" width="10.75" style="390" customWidth="1"/>
    <col min="3850" max="3850" width="12.875" style="390" customWidth="1"/>
    <col min="3851" max="3851" width="16.25" style="390" customWidth="1"/>
    <col min="3852" max="3852" width="9" style="390"/>
    <col min="3853" max="3853" width="9.5" style="390" bestFit="1" customWidth="1"/>
    <col min="3854" max="4097" width="9" style="390"/>
    <col min="4098" max="4098" width="4.375" style="390" customWidth="1"/>
    <col min="4099" max="4099" width="7.25" style="390" customWidth="1"/>
    <col min="4100" max="4100" width="8" style="390" customWidth="1"/>
    <col min="4101" max="4101" width="11.375" style="390" customWidth="1"/>
    <col min="4102" max="4102" width="23.375" style="390" customWidth="1"/>
    <col min="4103" max="4103" width="9" style="390"/>
    <col min="4104" max="4104" width="9.25" style="390" bestFit="1" customWidth="1"/>
    <col min="4105" max="4105" width="10.75" style="390" customWidth="1"/>
    <col min="4106" max="4106" width="12.875" style="390" customWidth="1"/>
    <col min="4107" max="4107" width="16.25" style="390" customWidth="1"/>
    <col min="4108" max="4108" width="9" style="390"/>
    <col min="4109" max="4109" width="9.5" style="390" bestFit="1" customWidth="1"/>
    <col min="4110" max="4353" width="9" style="390"/>
    <col min="4354" max="4354" width="4.375" style="390" customWidth="1"/>
    <col min="4355" max="4355" width="7.25" style="390" customWidth="1"/>
    <col min="4356" max="4356" width="8" style="390" customWidth="1"/>
    <col min="4357" max="4357" width="11.375" style="390" customWidth="1"/>
    <col min="4358" max="4358" width="23.375" style="390" customWidth="1"/>
    <col min="4359" max="4359" width="9" style="390"/>
    <col min="4360" max="4360" width="9.25" style="390" bestFit="1" customWidth="1"/>
    <col min="4361" max="4361" width="10.75" style="390" customWidth="1"/>
    <col min="4362" max="4362" width="12.875" style="390" customWidth="1"/>
    <col min="4363" max="4363" width="16.25" style="390" customWidth="1"/>
    <col min="4364" max="4364" width="9" style="390"/>
    <col min="4365" max="4365" width="9.5" style="390" bestFit="1" customWidth="1"/>
    <col min="4366" max="4609" width="9" style="390"/>
    <col min="4610" max="4610" width="4.375" style="390" customWidth="1"/>
    <col min="4611" max="4611" width="7.25" style="390" customWidth="1"/>
    <col min="4612" max="4612" width="8" style="390" customWidth="1"/>
    <col min="4613" max="4613" width="11.375" style="390" customWidth="1"/>
    <col min="4614" max="4614" width="23.375" style="390" customWidth="1"/>
    <col min="4615" max="4615" width="9" style="390"/>
    <col min="4616" max="4616" width="9.25" style="390" bestFit="1" customWidth="1"/>
    <col min="4617" max="4617" width="10.75" style="390" customWidth="1"/>
    <col min="4618" max="4618" width="12.875" style="390" customWidth="1"/>
    <col min="4619" max="4619" width="16.25" style="390" customWidth="1"/>
    <col min="4620" max="4620" width="9" style="390"/>
    <col min="4621" max="4621" width="9.5" style="390" bestFit="1" customWidth="1"/>
    <col min="4622" max="4865" width="9" style="390"/>
    <col min="4866" max="4866" width="4.375" style="390" customWidth="1"/>
    <col min="4867" max="4867" width="7.25" style="390" customWidth="1"/>
    <col min="4868" max="4868" width="8" style="390" customWidth="1"/>
    <col min="4869" max="4869" width="11.375" style="390" customWidth="1"/>
    <col min="4870" max="4870" width="23.375" style="390" customWidth="1"/>
    <col min="4871" max="4871" width="9" style="390"/>
    <col min="4872" max="4872" width="9.25" style="390" bestFit="1" customWidth="1"/>
    <col min="4873" max="4873" width="10.75" style="390" customWidth="1"/>
    <col min="4874" max="4874" width="12.875" style="390" customWidth="1"/>
    <col min="4875" max="4875" width="16.25" style="390" customWidth="1"/>
    <col min="4876" max="4876" width="9" style="390"/>
    <col min="4877" max="4877" width="9.5" style="390" bestFit="1" customWidth="1"/>
    <col min="4878" max="5121" width="9" style="390"/>
    <col min="5122" max="5122" width="4.375" style="390" customWidth="1"/>
    <col min="5123" max="5123" width="7.25" style="390" customWidth="1"/>
    <col min="5124" max="5124" width="8" style="390" customWidth="1"/>
    <col min="5125" max="5125" width="11.375" style="390" customWidth="1"/>
    <col min="5126" max="5126" width="23.375" style="390" customWidth="1"/>
    <col min="5127" max="5127" width="9" style="390"/>
    <col min="5128" max="5128" width="9.25" style="390" bestFit="1" customWidth="1"/>
    <col min="5129" max="5129" width="10.75" style="390" customWidth="1"/>
    <col min="5130" max="5130" width="12.875" style="390" customWidth="1"/>
    <col min="5131" max="5131" width="16.25" style="390" customWidth="1"/>
    <col min="5132" max="5132" width="9" style="390"/>
    <col min="5133" max="5133" width="9.5" style="390" bestFit="1" customWidth="1"/>
    <col min="5134" max="5377" width="9" style="390"/>
    <col min="5378" max="5378" width="4.375" style="390" customWidth="1"/>
    <col min="5379" max="5379" width="7.25" style="390" customWidth="1"/>
    <col min="5380" max="5380" width="8" style="390" customWidth="1"/>
    <col min="5381" max="5381" width="11.375" style="390" customWidth="1"/>
    <col min="5382" max="5382" width="23.375" style="390" customWidth="1"/>
    <col min="5383" max="5383" width="9" style="390"/>
    <col min="5384" max="5384" width="9.25" style="390" bestFit="1" customWidth="1"/>
    <col min="5385" max="5385" width="10.75" style="390" customWidth="1"/>
    <col min="5386" max="5386" width="12.875" style="390" customWidth="1"/>
    <col min="5387" max="5387" width="16.25" style="390" customWidth="1"/>
    <col min="5388" max="5388" width="9" style="390"/>
    <col min="5389" max="5389" width="9.5" style="390" bestFit="1" customWidth="1"/>
    <col min="5390" max="5633" width="9" style="390"/>
    <col min="5634" max="5634" width="4.375" style="390" customWidth="1"/>
    <col min="5635" max="5635" width="7.25" style="390" customWidth="1"/>
    <col min="5636" max="5636" width="8" style="390" customWidth="1"/>
    <col min="5637" max="5637" width="11.375" style="390" customWidth="1"/>
    <col min="5638" max="5638" width="23.375" style="390" customWidth="1"/>
    <col min="5639" max="5639" width="9" style="390"/>
    <col min="5640" max="5640" width="9.25" style="390" bestFit="1" customWidth="1"/>
    <col min="5641" max="5641" width="10.75" style="390" customWidth="1"/>
    <col min="5642" max="5642" width="12.875" style="390" customWidth="1"/>
    <col min="5643" max="5643" width="16.25" style="390" customWidth="1"/>
    <col min="5644" max="5644" width="9" style="390"/>
    <col min="5645" max="5645" width="9.5" style="390" bestFit="1" customWidth="1"/>
    <col min="5646" max="5889" width="9" style="390"/>
    <col min="5890" max="5890" width="4.375" style="390" customWidth="1"/>
    <col min="5891" max="5891" width="7.25" style="390" customWidth="1"/>
    <col min="5892" max="5892" width="8" style="390" customWidth="1"/>
    <col min="5893" max="5893" width="11.375" style="390" customWidth="1"/>
    <col min="5894" max="5894" width="23.375" style="390" customWidth="1"/>
    <col min="5895" max="5895" width="9" style="390"/>
    <col min="5896" max="5896" width="9.25" style="390" bestFit="1" customWidth="1"/>
    <col min="5897" max="5897" width="10.75" style="390" customWidth="1"/>
    <col min="5898" max="5898" width="12.875" style="390" customWidth="1"/>
    <col min="5899" max="5899" width="16.25" style="390" customWidth="1"/>
    <col min="5900" max="5900" width="9" style="390"/>
    <col min="5901" max="5901" width="9.5" style="390" bestFit="1" customWidth="1"/>
    <col min="5902" max="6145" width="9" style="390"/>
    <col min="6146" max="6146" width="4.375" style="390" customWidth="1"/>
    <col min="6147" max="6147" width="7.25" style="390" customWidth="1"/>
    <col min="6148" max="6148" width="8" style="390" customWidth="1"/>
    <col min="6149" max="6149" width="11.375" style="390" customWidth="1"/>
    <col min="6150" max="6150" width="23.375" style="390" customWidth="1"/>
    <col min="6151" max="6151" width="9" style="390"/>
    <col min="6152" max="6152" width="9.25" style="390" bestFit="1" customWidth="1"/>
    <col min="6153" max="6153" width="10.75" style="390" customWidth="1"/>
    <col min="6154" max="6154" width="12.875" style="390" customWidth="1"/>
    <col min="6155" max="6155" width="16.25" style="390" customWidth="1"/>
    <col min="6156" max="6156" width="9" style="390"/>
    <col min="6157" max="6157" width="9.5" style="390" bestFit="1" customWidth="1"/>
    <col min="6158" max="6401" width="9" style="390"/>
    <col min="6402" max="6402" width="4.375" style="390" customWidth="1"/>
    <col min="6403" max="6403" width="7.25" style="390" customWidth="1"/>
    <col min="6404" max="6404" width="8" style="390" customWidth="1"/>
    <col min="6405" max="6405" width="11.375" style="390" customWidth="1"/>
    <col min="6406" max="6406" width="23.375" style="390" customWidth="1"/>
    <col min="6407" max="6407" width="9" style="390"/>
    <col min="6408" max="6408" width="9.25" style="390" bestFit="1" customWidth="1"/>
    <col min="6409" max="6409" width="10.75" style="390" customWidth="1"/>
    <col min="6410" max="6410" width="12.875" style="390" customWidth="1"/>
    <col min="6411" max="6411" width="16.25" style="390" customWidth="1"/>
    <col min="6412" max="6412" width="9" style="390"/>
    <col min="6413" max="6413" width="9.5" style="390" bestFit="1" customWidth="1"/>
    <col min="6414" max="6657" width="9" style="390"/>
    <col min="6658" max="6658" width="4.375" style="390" customWidth="1"/>
    <col min="6659" max="6659" width="7.25" style="390" customWidth="1"/>
    <col min="6660" max="6660" width="8" style="390" customWidth="1"/>
    <col min="6661" max="6661" width="11.375" style="390" customWidth="1"/>
    <col min="6662" max="6662" width="23.375" style="390" customWidth="1"/>
    <col min="6663" max="6663" width="9" style="390"/>
    <col min="6664" max="6664" width="9.25" style="390" bestFit="1" customWidth="1"/>
    <col min="6665" max="6665" width="10.75" style="390" customWidth="1"/>
    <col min="6666" max="6666" width="12.875" style="390" customWidth="1"/>
    <col min="6667" max="6667" width="16.25" style="390" customWidth="1"/>
    <col min="6668" max="6668" width="9" style="390"/>
    <col min="6669" max="6669" width="9.5" style="390" bestFit="1" customWidth="1"/>
    <col min="6670" max="6913" width="9" style="390"/>
    <col min="6914" max="6914" width="4.375" style="390" customWidth="1"/>
    <col min="6915" max="6915" width="7.25" style="390" customWidth="1"/>
    <col min="6916" max="6916" width="8" style="390" customWidth="1"/>
    <col min="6917" max="6917" width="11.375" style="390" customWidth="1"/>
    <col min="6918" max="6918" width="23.375" style="390" customWidth="1"/>
    <col min="6919" max="6919" width="9" style="390"/>
    <col min="6920" max="6920" width="9.25" style="390" bestFit="1" customWidth="1"/>
    <col min="6921" max="6921" width="10.75" style="390" customWidth="1"/>
    <col min="6922" max="6922" width="12.875" style="390" customWidth="1"/>
    <col min="6923" max="6923" width="16.25" style="390" customWidth="1"/>
    <col min="6924" max="6924" width="9" style="390"/>
    <col min="6925" max="6925" width="9.5" style="390" bestFit="1" customWidth="1"/>
    <col min="6926" max="7169" width="9" style="390"/>
    <col min="7170" max="7170" width="4.375" style="390" customWidth="1"/>
    <col min="7171" max="7171" width="7.25" style="390" customWidth="1"/>
    <col min="7172" max="7172" width="8" style="390" customWidth="1"/>
    <col min="7173" max="7173" width="11.375" style="390" customWidth="1"/>
    <col min="7174" max="7174" width="23.375" style="390" customWidth="1"/>
    <col min="7175" max="7175" width="9" style="390"/>
    <col min="7176" max="7176" width="9.25" style="390" bestFit="1" customWidth="1"/>
    <col min="7177" max="7177" width="10.75" style="390" customWidth="1"/>
    <col min="7178" max="7178" width="12.875" style="390" customWidth="1"/>
    <col min="7179" max="7179" width="16.25" style="390" customWidth="1"/>
    <col min="7180" max="7180" width="9" style="390"/>
    <col min="7181" max="7181" width="9.5" style="390" bestFit="1" customWidth="1"/>
    <col min="7182" max="7425" width="9" style="390"/>
    <col min="7426" max="7426" width="4.375" style="390" customWidth="1"/>
    <col min="7427" max="7427" width="7.25" style="390" customWidth="1"/>
    <col min="7428" max="7428" width="8" style="390" customWidth="1"/>
    <col min="7429" max="7429" width="11.375" style="390" customWidth="1"/>
    <col min="7430" max="7430" width="23.375" style="390" customWidth="1"/>
    <col min="7431" max="7431" width="9" style="390"/>
    <col min="7432" max="7432" width="9.25" style="390" bestFit="1" customWidth="1"/>
    <col min="7433" max="7433" width="10.75" style="390" customWidth="1"/>
    <col min="7434" max="7434" width="12.875" style="390" customWidth="1"/>
    <col min="7435" max="7435" width="16.25" style="390" customWidth="1"/>
    <col min="7436" max="7436" width="9" style="390"/>
    <col min="7437" max="7437" width="9.5" style="390" bestFit="1" customWidth="1"/>
    <col min="7438" max="7681" width="9" style="390"/>
    <col min="7682" max="7682" width="4.375" style="390" customWidth="1"/>
    <col min="7683" max="7683" width="7.25" style="390" customWidth="1"/>
    <col min="7684" max="7684" width="8" style="390" customWidth="1"/>
    <col min="7685" max="7685" width="11.375" style="390" customWidth="1"/>
    <col min="7686" max="7686" width="23.375" style="390" customWidth="1"/>
    <col min="7687" max="7687" width="9" style="390"/>
    <col min="7688" max="7688" width="9.25" style="390" bestFit="1" customWidth="1"/>
    <col min="7689" max="7689" width="10.75" style="390" customWidth="1"/>
    <col min="7690" max="7690" width="12.875" style="390" customWidth="1"/>
    <col min="7691" max="7691" width="16.25" style="390" customWidth="1"/>
    <col min="7692" max="7692" width="9" style="390"/>
    <col min="7693" max="7693" width="9.5" style="390" bestFit="1" customWidth="1"/>
    <col min="7694" max="7937" width="9" style="390"/>
    <col min="7938" max="7938" width="4.375" style="390" customWidth="1"/>
    <col min="7939" max="7939" width="7.25" style="390" customWidth="1"/>
    <col min="7940" max="7940" width="8" style="390" customWidth="1"/>
    <col min="7941" max="7941" width="11.375" style="390" customWidth="1"/>
    <col min="7942" max="7942" width="23.375" style="390" customWidth="1"/>
    <col min="7943" max="7943" width="9" style="390"/>
    <col min="7944" max="7944" width="9.25" style="390" bestFit="1" customWidth="1"/>
    <col min="7945" max="7945" width="10.75" style="390" customWidth="1"/>
    <col min="7946" max="7946" width="12.875" style="390" customWidth="1"/>
    <col min="7947" max="7947" width="16.25" style="390" customWidth="1"/>
    <col min="7948" max="7948" width="9" style="390"/>
    <col min="7949" max="7949" width="9.5" style="390" bestFit="1" customWidth="1"/>
    <col min="7950" max="8193" width="9" style="390"/>
    <col min="8194" max="8194" width="4.375" style="390" customWidth="1"/>
    <col min="8195" max="8195" width="7.25" style="390" customWidth="1"/>
    <col min="8196" max="8196" width="8" style="390" customWidth="1"/>
    <col min="8197" max="8197" width="11.375" style="390" customWidth="1"/>
    <col min="8198" max="8198" width="23.375" style="390" customWidth="1"/>
    <col min="8199" max="8199" width="9" style="390"/>
    <col min="8200" max="8200" width="9.25" style="390" bestFit="1" customWidth="1"/>
    <col min="8201" max="8201" width="10.75" style="390" customWidth="1"/>
    <col min="8202" max="8202" width="12.875" style="390" customWidth="1"/>
    <col min="8203" max="8203" width="16.25" style="390" customWidth="1"/>
    <col min="8204" max="8204" width="9" style="390"/>
    <col min="8205" max="8205" width="9.5" style="390" bestFit="1" customWidth="1"/>
    <col min="8206" max="8449" width="9" style="390"/>
    <col min="8450" max="8450" width="4.375" style="390" customWidth="1"/>
    <col min="8451" max="8451" width="7.25" style="390" customWidth="1"/>
    <col min="8452" max="8452" width="8" style="390" customWidth="1"/>
    <col min="8453" max="8453" width="11.375" style="390" customWidth="1"/>
    <col min="8454" max="8454" width="23.375" style="390" customWidth="1"/>
    <col min="8455" max="8455" width="9" style="390"/>
    <col min="8456" max="8456" width="9.25" style="390" bestFit="1" customWidth="1"/>
    <col min="8457" max="8457" width="10.75" style="390" customWidth="1"/>
    <col min="8458" max="8458" width="12.875" style="390" customWidth="1"/>
    <col min="8459" max="8459" width="16.25" style="390" customWidth="1"/>
    <col min="8460" max="8460" width="9" style="390"/>
    <col min="8461" max="8461" width="9.5" style="390" bestFit="1" customWidth="1"/>
    <col min="8462" max="8705" width="9" style="390"/>
    <col min="8706" max="8706" width="4.375" style="390" customWidth="1"/>
    <col min="8707" max="8707" width="7.25" style="390" customWidth="1"/>
    <col min="8708" max="8708" width="8" style="390" customWidth="1"/>
    <col min="8709" max="8709" width="11.375" style="390" customWidth="1"/>
    <col min="8710" max="8710" width="23.375" style="390" customWidth="1"/>
    <col min="8711" max="8711" width="9" style="390"/>
    <col min="8712" max="8712" width="9.25" style="390" bestFit="1" customWidth="1"/>
    <col min="8713" max="8713" width="10.75" style="390" customWidth="1"/>
    <col min="8714" max="8714" width="12.875" style="390" customWidth="1"/>
    <col min="8715" max="8715" width="16.25" style="390" customWidth="1"/>
    <col min="8716" max="8716" width="9" style="390"/>
    <col min="8717" max="8717" width="9.5" style="390" bestFit="1" customWidth="1"/>
    <col min="8718" max="8961" width="9" style="390"/>
    <col min="8962" max="8962" width="4.375" style="390" customWidth="1"/>
    <col min="8963" max="8963" width="7.25" style="390" customWidth="1"/>
    <col min="8964" max="8964" width="8" style="390" customWidth="1"/>
    <col min="8965" max="8965" width="11.375" style="390" customWidth="1"/>
    <col min="8966" max="8966" width="23.375" style="390" customWidth="1"/>
    <col min="8967" max="8967" width="9" style="390"/>
    <col min="8968" max="8968" width="9.25" style="390" bestFit="1" customWidth="1"/>
    <col min="8969" max="8969" width="10.75" style="390" customWidth="1"/>
    <col min="8970" max="8970" width="12.875" style="390" customWidth="1"/>
    <col min="8971" max="8971" width="16.25" style="390" customWidth="1"/>
    <col min="8972" max="8972" width="9" style="390"/>
    <col min="8973" max="8973" width="9.5" style="390" bestFit="1" customWidth="1"/>
    <col min="8974" max="9217" width="9" style="390"/>
    <col min="9218" max="9218" width="4.375" style="390" customWidth="1"/>
    <col min="9219" max="9219" width="7.25" style="390" customWidth="1"/>
    <col min="9220" max="9220" width="8" style="390" customWidth="1"/>
    <col min="9221" max="9221" width="11.375" style="390" customWidth="1"/>
    <col min="9222" max="9222" width="23.375" style="390" customWidth="1"/>
    <col min="9223" max="9223" width="9" style="390"/>
    <col min="9224" max="9224" width="9.25" style="390" bestFit="1" customWidth="1"/>
    <col min="9225" max="9225" width="10.75" style="390" customWidth="1"/>
    <col min="9226" max="9226" width="12.875" style="390" customWidth="1"/>
    <col min="9227" max="9227" width="16.25" style="390" customWidth="1"/>
    <col min="9228" max="9228" width="9" style="390"/>
    <col min="9229" max="9229" width="9.5" style="390" bestFit="1" customWidth="1"/>
    <col min="9230" max="9473" width="9" style="390"/>
    <col min="9474" max="9474" width="4.375" style="390" customWidth="1"/>
    <col min="9475" max="9475" width="7.25" style="390" customWidth="1"/>
    <col min="9476" max="9476" width="8" style="390" customWidth="1"/>
    <col min="9477" max="9477" width="11.375" style="390" customWidth="1"/>
    <col min="9478" max="9478" width="23.375" style="390" customWidth="1"/>
    <col min="9479" max="9479" width="9" style="390"/>
    <col min="9480" max="9480" width="9.25" style="390" bestFit="1" customWidth="1"/>
    <col min="9481" max="9481" width="10.75" style="390" customWidth="1"/>
    <col min="9482" max="9482" width="12.875" style="390" customWidth="1"/>
    <col min="9483" max="9483" width="16.25" style="390" customWidth="1"/>
    <col min="9484" max="9484" width="9" style="390"/>
    <col min="9485" max="9485" width="9.5" style="390" bestFit="1" customWidth="1"/>
    <col min="9486" max="9729" width="9" style="390"/>
    <col min="9730" max="9730" width="4.375" style="390" customWidth="1"/>
    <col min="9731" max="9731" width="7.25" style="390" customWidth="1"/>
    <col min="9732" max="9732" width="8" style="390" customWidth="1"/>
    <col min="9733" max="9733" width="11.375" style="390" customWidth="1"/>
    <col min="9734" max="9734" width="23.375" style="390" customWidth="1"/>
    <col min="9735" max="9735" width="9" style="390"/>
    <col min="9736" max="9736" width="9.25" style="390" bestFit="1" customWidth="1"/>
    <col min="9737" max="9737" width="10.75" style="390" customWidth="1"/>
    <col min="9738" max="9738" width="12.875" style="390" customWidth="1"/>
    <col min="9739" max="9739" width="16.25" style="390" customWidth="1"/>
    <col min="9740" max="9740" width="9" style="390"/>
    <col min="9741" max="9741" width="9.5" style="390" bestFit="1" customWidth="1"/>
    <col min="9742" max="9985" width="9" style="390"/>
    <col min="9986" max="9986" width="4.375" style="390" customWidth="1"/>
    <col min="9987" max="9987" width="7.25" style="390" customWidth="1"/>
    <col min="9988" max="9988" width="8" style="390" customWidth="1"/>
    <col min="9989" max="9989" width="11.375" style="390" customWidth="1"/>
    <col min="9990" max="9990" width="23.375" style="390" customWidth="1"/>
    <col min="9991" max="9991" width="9" style="390"/>
    <col min="9992" max="9992" width="9.25" style="390" bestFit="1" customWidth="1"/>
    <col min="9993" max="9993" width="10.75" style="390" customWidth="1"/>
    <col min="9994" max="9994" width="12.875" style="390" customWidth="1"/>
    <col min="9995" max="9995" width="16.25" style="390" customWidth="1"/>
    <col min="9996" max="9996" width="9" style="390"/>
    <col min="9997" max="9997" width="9.5" style="390" bestFit="1" customWidth="1"/>
    <col min="9998" max="10241" width="9" style="390"/>
    <col min="10242" max="10242" width="4.375" style="390" customWidth="1"/>
    <col min="10243" max="10243" width="7.25" style="390" customWidth="1"/>
    <col min="10244" max="10244" width="8" style="390" customWidth="1"/>
    <col min="10245" max="10245" width="11.375" style="390" customWidth="1"/>
    <col min="10246" max="10246" width="23.375" style="390" customWidth="1"/>
    <col min="10247" max="10247" width="9" style="390"/>
    <col min="10248" max="10248" width="9.25" style="390" bestFit="1" customWidth="1"/>
    <col min="10249" max="10249" width="10.75" style="390" customWidth="1"/>
    <col min="10250" max="10250" width="12.875" style="390" customWidth="1"/>
    <col min="10251" max="10251" width="16.25" style="390" customWidth="1"/>
    <col min="10252" max="10252" width="9" style="390"/>
    <col min="10253" max="10253" width="9.5" style="390" bestFit="1" customWidth="1"/>
    <col min="10254" max="10497" width="9" style="390"/>
    <col min="10498" max="10498" width="4.375" style="390" customWidth="1"/>
    <col min="10499" max="10499" width="7.25" style="390" customWidth="1"/>
    <col min="10500" max="10500" width="8" style="390" customWidth="1"/>
    <col min="10501" max="10501" width="11.375" style="390" customWidth="1"/>
    <col min="10502" max="10502" width="23.375" style="390" customWidth="1"/>
    <col min="10503" max="10503" width="9" style="390"/>
    <col min="10504" max="10504" width="9.25" style="390" bestFit="1" customWidth="1"/>
    <col min="10505" max="10505" width="10.75" style="390" customWidth="1"/>
    <col min="10506" max="10506" width="12.875" style="390" customWidth="1"/>
    <col min="10507" max="10507" width="16.25" style="390" customWidth="1"/>
    <col min="10508" max="10508" width="9" style="390"/>
    <col min="10509" max="10509" width="9.5" style="390" bestFit="1" customWidth="1"/>
    <col min="10510" max="10753" width="9" style="390"/>
    <col min="10754" max="10754" width="4.375" style="390" customWidth="1"/>
    <col min="10755" max="10755" width="7.25" style="390" customWidth="1"/>
    <col min="10756" max="10756" width="8" style="390" customWidth="1"/>
    <col min="10757" max="10757" width="11.375" style="390" customWidth="1"/>
    <col min="10758" max="10758" width="23.375" style="390" customWidth="1"/>
    <col min="10759" max="10759" width="9" style="390"/>
    <col min="10760" max="10760" width="9.25" style="390" bestFit="1" customWidth="1"/>
    <col min="10761" max="10761" width="10.75" style="390" customWidth="1"/>
    <col min="10762" max="10762" width="12.875" style="390" customWidth="1"/>
    <col min="10763" max="10763" width="16.25" style="390" customWidth="1"/>
    <col min="10764" max="10764" width="9" style="390"/>
    <col min="10765" max="10765" width="9.5" style="390" bestFit="1" customWidth="1"/>
    <col min="10766" max="11009" width="9" style="390"/>
    <col min="11010" max="11010" width="4.375" style="390" customWidth="1"/>
    <col min="11011" max="11011" width="7.25" style="390" customWidth="1"/>
    <col min="11012" max="11012" width="8" style="390" customWidth="1"/>
    <col min="11013" max="11013" width="11.375" style="390" customWidth="1"/>
    <col min="11014" max="11014" width="23.375" style="390" customWidth="1"/>
    <col min="11015" max="11015" width="9" style="390"/>
    <col min="11016" max="11016" width="9.25" style="390" bestFit="1" customWidth="1"/>
    <col min="11017" max="11017" width="10.75" style="390" customWidth="1"/>
    <col min="11018" max="11018" width="12.875" style="390" customWidth="1"/>
    <col min="11019" max="11019" width="16.25" style="390" customWidth="1"/>
    <col min="11020" max="11020" width="9" style="390"/>
    <col min="11021" max="11021" width="9.5" style="390" bestFit="1" customWidth="1"/>
    <col min="11022" max="11265" width="9" style="390"/>
    <col min="11266" max="11266" width="4.375" style="390" customWidth="1"/>
    <col min="11267" max="11267" width="7.25" style="390" customWidth="1"/>
    <col min="11268" max="11268" width="8" style="390" customWidth="1"/>
    <col min="11269" max="11269" width="11.375" style="390" customWidth="1"/>
    <col min="11270" max="11270" width="23.375" style="390" customWidth="1"/>
    <col min="11271" max="11271" width="9" style="390"/>
    <col min="11272" max="11272" width="9.25" style="390" bestFit="1" customWidth="1"/>
    <col min="11273" max="11273" width="10.75" style="390" customWidth="1"/>
    <col min="11274" max="11274" width="12.875" style="390" customWidth="1"/>
    <col min="11275" max="11275" width="16.25" style="390" customWidth="1"/>
    <col min="11276" max="11276" width="9" style="390"/>
    <col min="11277" max="11277" width="9.5" style="390" bestFit="1" customWidth="1"/>
    <col min="11278" max="11521" width="9" style="390"/>
    <col min="11522" max="11522" width="4.375" style="390" customWidth="1"/>
    <col min="11523" max="11523" width="7.25" style="390" customWidth="1"/>
    <col min="11524" max="11524" width="8" style="390" customWidth="1"/>
    <col min="11525" max="11525" width="11.375" style="390" customWidth="1"/>
    <col min="11526" max="11526" width="23.375" style="390" customWidth="1"/>
    <col min="11527" max="11527" width="9" style="390"/>
    <col min="11528" max="11528" width="9.25" style="390" bestFit="1" customWidth="1"/>
    <col min="11529" max="11529" width="10.75" style="390" customWidth="1"/>
    <col min="11530" max="11530" width="12.875" style="390" customWidth="1"/>
    <col min="11531" max="11531" width="16.25" style="390" customWidth="1"/>
    <col min="11532" max="11532" width="9" style="390"/>
    <col min="11533" max="11533" width="9.5" style="390" bestFit="1" customWidth="1"/>
    <col min="11534" max="11777" width="9" style="390"/>
    <col min="11778" max="11778" width="4.375" style="390" customWidth="1"/>
    <col min="11779" max="11779" width="7.25" style="390" customWidth="1"/>
    <col min="11780" max="11780" width="8" style="390" customWidth="1"/>
    <col min="11781" max="11781" width="11.375" style="390" customWidth="1"/>
    <col min="11782" max="11782" width="23.375" style="390" customWidth="1"/>
    <col min="11783" max="11783" width="9" style="390"/>
    <col min="11784" max="11784" width="9.25" style="390" bestFit="1" customWidth="1"/>
    <col min="11785" max="11785" width="10.75" style="390" customWidth="1"/>
    <col min="11786" max="11786" width="12.875" style="390" customWidth="1"/>
    <col min="11787" max="11787" width="16.25" style="390" customWidth="1"/>
    <col min="11788" max="11788" width="9" style="390"/>
    <col min="11789" max="11789" width="9.5" style="390" bestFit="1" customWidth="1"/>
    <col min="11790" max="12033" width="9" style="390"/>
    <col min="12034" max="12034" width="4.375" style="390" customWidth="1"/>
    <col min="12035" max="12035" width="7.25" style="390" customWidth="1"/>
    <col min="12036" max="12036" width="8" style="390" customWidth="1"/>
    <col min="12037" max="12037" width="11.375" style="390" customWidth="1"/>
    <col min="12038" max="12038" width="23.375" style="390" customWidth="1"/>
    <col min="12039" max="12039" width="9" style="390"/>
    <col min="12040" max="12040" width="9.25" style="390" bestFit="1" customWidth="1"/>
    <col min="12041" max="12041" width="10.75" style="390" customWidth="1"/>
    <col min="12042" max="12042" width="12.875" style="390" customWidth="1"/>
    <col min="12043" max="12043" width="16.25" style="390" customWidth="1"/>
    <col min="12044" max="12044" width="9" style="390"/>
    <col min="12045" max="12045" width="9.5" style="390" bestFit="1" customWidth="1"/>
    <col min="12046" max="12289" width="9" style="390"/>
    <col min="12290" max="12290" width="4.375" style="390" customWidth="1"/>
    <col min="12291" max="12291" width="7.25" style="390" customWidth="1"/>
    <col min="12292" max="12292" width="8" style="390" customWidth="1"/>
    <col min="12293" max="12293" width="11.375" style="390" customWidth="1"/>
    <col min="12294" max="12294" width="23.375" style="390" customWidth="1"/>
    <col min="12295" max="12295" width="9" style="390"/>
    <col min="12296" max="12296" width="9.25" style="390" bestFit="1" customWidth="1"/>
    <col min="12297" max="12297" width="10.75" style="390" customWidth="1"/>
    <col min="12298" max="12298" width="12.875" style="390" customWidth="1"/>
    <col min="12299" max="12299" width="16.25" style="390" customWidth="1"/>
    <col min="12300" max="12300" width="9" style="390"/>
    <col min="12301" max="12301" width="9.5" style="390" bestFit="1" customWidth="1"/>
    <col min="12302" max="12545" width="9" style="390"/>
    <col min="12546" max="12546" width="4.375" style="390" customWidth="1"/>
    <col min="12547" max="12547" width="7.25" style="390" customWidth="1"/>
    <col min="12548" max="12548" width="8" style="390" customWidth="1"/>
    <col min="12549" max="12549" width="11.375" style="390" customWidth="1"/>
    <col min="12550" max="12550" width="23.375" style="390" customWidth="1"/>
    <col min="12551" max="12551" width="9" style="390"/>
    <col min="12552" max="12552" width="9.25" style="390" bestFit="1" customWidth="1"/>
    <col min="12553" max="12553" width="10.75" style="390" customWidth="1"/>
    <col min="12554" max="12554" width="12.875" style="390" customWidth="1"/>
    <col min="12555" max="12555" width="16.25" style="390" customWidth="1"/>
    <col min="12556" max="12556" width="9" style="390"/>
    <col min="12557" max="12557" width="9.5" style="390" bestFit="1" customWidth="1"/>
    <col min="12558" max="12801" width="9" style="390"/>
    <col min="12802" max="12802" width="4.375" style="390" customWidth="1"/>
    <col min="12803" max="12803" width="7.25" style="390" customWidth="1"/>
    <col min="12804" max="12804" width="8" style="390" customWidth="1"/>
    <col min="12805" max="12805" width="11.375" style="390" customWidth="1"/>
    <col min="12806" max="12806" width="23.375" style="390" customWidth="1"/>
    <col min="12807" max="12807" width="9" style="390"/>
    <col min="12808" max="12808" width="9.25" style="390" bestFit="1" customWidth="1"/>
    <col min="12809" max="12809" width="10.75" style="390" customWidth="1"/>
    <col min="12810" max="12810" width="12.875" style="390" customWidth="1"/>
    <col min="12811" max="12811" width="16.25" style="390" customWidth="1"/>
    <col min="12812" max="12812" width="9" style="390"/>
    <col min="12813" max="12813" width="9.5" style="390" bestFit="1" customWidth="1"/>
    <col min="12814" max="13057" width="9" style="390"/>
    <col min="13058" max="13058" width="4.375" style="390" customWidth="1"/>
    <col min="13059" max="13059" width="7.25" style="390" customWidth="1"/>
    <col min="13060" max="13060" width="8" style="390" customWidth="1"/>
    <col min="13061" max="13061" width="11.375" style="390" customWidth="1"/>
    <col min="13062" max="13062" width="23.375" style="390" customWidth="1"/>
    <col min="13063" max="13063" width="9" style="390"/>
    <col min="13064" max="13064" width="9.25" style="390" bestFit="1" customWidth="1"/>
    <col min="13065" max="13065" width="10.75" style="390" customWidth="1"/>
    <col min="13066" max="13066" width="12.875" style="390" customWidth="1"/>
    <col min="13067" max="13067" width="16.25" style="390" customWidth="1"/>
    <col min="13068" max="13068" width="9" style="390"/>
    <col min="13069" max="13069" width="9.5" style="390" bestFit="1" customWidth="1"/>
    <col min="13070" max="13313" width="9" style="390"/>
    <col min="13314" max="13314" width="4.375" style="390" customWidth="1"/>
    <col min="13315" max="13315" width="7.25" style="390" customWidth="1"/>
    <col min="13316" max="13316" width="8" style="390" customWidth="1"/>
    <col min="13317" max="13317" width="11.375" style="390" customWidth="1"/>
    <col min="13318" max="13318" width="23.375" style="390" customWidth="1"/>
    <col min="13319" max="13319" width="9" style="390"/>
    <col min="13320" max="13320" width="9.25" style="390" bestFit="1" customWidth="1"/>
    <col min="13321" max="13321" width="10.75" style="390" customWidth="1"/>
    <col min="13322" max="13322" width="12.875" style="390" customWidth="1"/>
    <col min="13323" max="13323" width="16.25" style="390" customWidth="1"/>
    <col min="13324" max="13324" width="9" style="390"/>
    <col min="13325" max="13325" width="9.5" style="390" bestFit="1" customWidth="1"/>
    <col min="13326" max="13569" width="9" style="390"/>
    <col min="13570" max="13570" width="4.375" style="390" customWidth="1"/>
    <col min="13571" max="13571" width="7.25" style="390" customWidth="1"/>
    <col min="13572" max="13572" width="8" style="390" customWidth="1"/>
    <col min="13573" max="13573" width="11.375" style="390" customWidth="1"/>
    <col min="13574" max="13574" width="23.375" style="390" customWidth="1"/>
    <col min="13575" max="13575" width="9" style="390"/>
    <col min="13576" max="13576" width="9.25" style="390" bestFit="1" customWidth="1"/>
    <col min="13577" max="13577" width="10.75" style="390" customWidth="1"/>
    <col min="13578" max="13578" width="12.875" style="390" customWidth="1"/>
    <col min="13579" max="13579" width="16.25" style="390" customWidth="1"/>
    <col min="13580" max="13580" width="9" style="390"/>
    <col min="13581" max="13581" width="9.5" style="390" bestFit="1" customWidth="1"/>
    <col min="13582" max="13825" width="9" style="390"/>
    <col min="13826" max="13826" width="4.375" style="390" customWidth="1"/>
    <col min="13827" max="13827" width="7.25" style="390" customWidth="1"/>
    <col min="13828" max="13828" width="8" style="390" customWidth="1"/>
    <col min="13829" max="13829" width="11.375" style="390" customWidth="1"/>
    <col min="13830" max="13830" width="23.375" style="390" customWidth="1"/>
    <col min="13831" max="13831" width="9" style="390"/>
    <col min="13832" max="13832" width="9.25" style="390" bestFit="1" customWidth="1"/>
    <col min="13833" max="13833" width="10.75" style="390" customWidth="1"/>
    <col min="13834" max="13834" width="12.875" style="390" customWidth="1"/>
    <col min="13835" max="13835" width="16.25" style="390" customWidth="1"/>
    <col min="13836" max="13836" width="9" style="390"/>
    <col min="13837" max="13837" width="9.5" style="390" bestFit="1" customWidth="1"/>
    <col min="13838" max="14081" width="9" style="390"/>
    <col min="14082" max="14082" width="4.375" style="390" customWidth="1"/>
    <col min="14083" max="14083" width="7.25" style="390" customWidth="1"/>
    <col min="14084" max="14084" width="8" style="390" customWidth="1"/>
    <col min="14085" max="14085" width="11.375" style="390" customWidth="1"/>
    <col min="14086" max="14086" width="23.375" style="390" customWidth="1"/>
    <col min="14087" max="14087" width="9" style="390"/>
    <col min="14088" max="14088" width="9.25" style="390" bestFit="1" customWidth="1"/>
    <col min="14089" max="14089" width="10.75" style="390" customWidth="1"/>
    <col min="14090" max="14090" width="12.875" style="390" customWidth="1"/>
    <col min="14091" max="14091" width="16.25" style="390" customWidth="1"/>
    <col min="14092" max="14092" width="9" style="390"/>
    <col min="14093" max="14093" width="9.5" style="390" bestFit="1" customWidth="1"/>
    <col min="14094" max="14337" width="9" style="390"/>
    <col min="14338" max="14338" width="4.375" style="390" customWidth="1"/>
    <col min="14339" max="14339" width="7.25" style="390" customWidth="1"/>
    <col min="14340" max="14340" width="8" style="390" customWidth="1"/>
    <col min="14341" max="14341" width="11.375" style="390" customWidth="1"/>
    <col min="14342" max="14342" width="23.375" style="390" customWidth="1"/>
    <col min="14343" max="14343" width="9" style="390"/>
    <col min="14344" max="14344" width="9.25" style="390" bestFit="1" customWidth="1"/>
    <col min="14345" max="14345" width="10.75" style="390" customWidth="1"/>
    <col min="14346" max="14346" width="12.875" style="390" customWidth="1"/>
    <col min="14347" max="14347" width="16.25" style="390" customWidth="1"/>
    <col min="14348" max="14348" width="9" style="390"/>
    <col min="14349" max="14349" width="9.5" style="390" bestFit="1" customWidth="1"/>
    <col min="14350" max="14593" width="9" style="390"/>
    <col min="14594" max="14594" width="4.375" style="390" customWidth="1"/>
    <col min="14595" max="14595" width="7.25" style="390" customWidth="1"/>
    <col min="14596" max="14596" width="8" style="390" customWidth="1"/>
    <col min="14597" max="14597" width="11.375" style="390" customWidth="1"/>
    <col min="14598" max="14598" width="23.375" style="390" customWidth="1"/>
    <col min="14599" max="14599" width="9" style="390"/>
    <col min="14600" max="14600" width="9.25" style="390" bestFit="1" customWidth="1"/>
    <col min="14601" max="14601" width="10.75" style="390" customWidth="1"/>
    <col min="14602" max="14602" width="12.875" style="390" customWidth="1"/>
    <col min="14603" max="14603" width="16.25" style="390" customWidth="1"/>
    <col min="14604" max="14604" width="9" style="390"/>
    <col min="14605" max="14605" width="9.5" style="390" bestFit="1" customWidth="1"/>
    <col min="14606" max="14849" width="9" style="390"/>
    <col min="14850" max="14850" width="4.375" style="390" customWidth="1"/>
    <col min="14851" max="14851" width="7.25" style="390" customWidth="1"/>
    <col min="14852" max="14852" width="8" style="390" customWidth="1"/>
    <col min="14853" max="14853" width="11.375" style="390" customWidth="1"/>
    <col min="14854" max="14854" width="23.375" style="390" customWidth="1"/>
    <col min="14855" max="14855" width="9" style="390"/>
    <col min="14856" max="14856" width="9.25" style="390" bestFit="1" customWidth="1"/>
    <col min="14857" max="14857" width="10.75" style="390" customWidth="1"/>
    <col min="14858" max="14858" width="12.875" style="390" customWidth="1"/>
    <col min="14859" max="14859" width="16.25" style="390" customWidth="1"/>
    <col min="14860" max="14860" width="9" style="390"/>
    <col min="14861" max="14861" width="9.5" style="390" bestFit="1" customWidth="1"/>
    <col min="14862" max="15105" width="9" style="390"/>
    <col min="15106" max="15106" width="4.375" style="390" customWidth="1"/>
    <col min="15107" max="15107" width="7.25" style="390" customWidth="1"/>
    <col min="15108" max="15108" width="8" style="390" customWidth="1"/>
    <col min="15109" max="15109" width="11.375" style="390" customWidth="1"/>
    <col min="15110" max="15110" width="23.375" style="390" customWidth="1"/>
    <col min="15111" max="15111" width="9" style="390"/>
    <col min="15112" max="15112" width="9.25" style="390" bestFit="1" customWidth="1"/>
    <col min="15113" max="15113" width="10.75" style="390" customWidth="1"/>
    <col min="15114" max="15114" width="12.875" style="390" customWidth="1"/>
    <col min="15115" max="15115" width="16.25" style="390" customWidth="1"/>
    <col min="15116" max="15116" width="9" style="390"/>
    <col min="15117" max="15117" width="9.5" style="390" bestFit="1" customWidth="1"/>
    <col min="15118" max="15361" width="9" style="390"/>
    <col min="15362" max="15362" width="4.375" style="390" customWidth="1"/>
    <col min="15363" max="15363" width="7.25" style="390" customWidth="1"/>
    <col min="15364" max="15364" width="8" style="390" customWidth="1"/>
    <col min="15365" max="15365" width="11.375" style="390" customWidth="1"/>
    <col min="15366" max="15366" width="23.375" style="390" customWidth="1"/>
    <col min="15367" max="15367" width="9" style="390"/>
    <col min="15368" max="15368" width="9.25" style="390" bestFit="1" customWidth="1"/>
    <col min="15369" max="15369" width="10.75" style="390" customWidth="1"/>
    <col min="15370" max="15370" width="12.875" style="390" customWidth="1"/>
    <col min="15371" max="15371" width="16.25" style="390" customWidth="1"/>
    <col min="15372" max="15372" width="9" style="390"/>
    <col min="15373" max="15373" width="9.5" style="390" bestFit="1" customWidth="1"/>
    <col min="15374" max="15617" width="9" style="390"/>
    <col min="15618" max="15618" width="4.375" style="390" customWidth="1"/>
    <col min="15619" max="15619" width="7.25" style="390" customWidth="1"/>
    <col min="15620" max="15620" width="8" style="390" customWidth="1"/>
    <col min="15621" max="15621" width="11.375" style="390" customWidth="1"/>
    <col min="15622" max="15622" width="23.375" style="390" customWidth="1"/>
    <col min="15623" max="15623" width="9" style="390"/>
    <col min="15624" max="15624" width="9.25" style="390" bestFit="1" customWidth="1"/>
    <col min="15625" max="15625" width="10.75" style="390" customWidth="1"/>
    <col min="15626" max="15626" width="12.875" style="390" customWidth="1"/>
    <col min="15627" max="15627" width="16.25" style="390" customWidth="1"/>
    <col min="15628" max="15628" width="9" style="390"/>
    <col min="15629" max="15629" width="9.5" style="390" bestFit="1" customWidth="1"/>
    <col min="15630" max="15873" width="9" style="390"/>
    <col min="15874" max="15874" width="4.375" style="390" customWidth="1"/>
    <col min="15875" max="15875" width="7.25" style="390" customWidth="1"/>
    <col min="15876" max="15876" width="8" style="390" customWidth="1"/>
    <col min="15877" max="15877" width="11.375" style="390" customWidth="1"/>
    <col min="15878" max="15878" width="23.375" style="390" customWidth="1"/>
    <col min="15879" max="15879" width="9" style="390"/>
    <col min="15880" max="15880" width="9.25" style="390" bestFit="1" customWidth="1"/>
    <col min="15881" max="15881" width="10.75" style="390" customWidth="1"/>
    <col min="15882" max="15882" width="12.875" style="390" customWidth="1"/>
    <col min="15883" max="15883" width="16.25" style="390" customWidth="1"/>
    <col min="15884" max="15884" width="9" style="390"/>
    <col min="15885" max="15885" width="9.5" style="390" bestFit="1" customWidth="1"/>
    <col min="15886" max="16129" width="9" style="390"/>
    <col min="16130" max="16130" width="4.375" style="390" customWidth="1"/>
    <col min="16131" max="16131" width="7.25" style="390" customWidth="1"/>
    <col min="16132" max="16132" width="8" style="390" customWidth="1"/>
    <col min="16133" max="16133" width="11.375" style="390" customWidth="1"/>
    <col min="16134" max="16134" width="23.375" style="390" customWidth="1"/>
    <col min="16135" max="16135" width="9" style="390"/>
    <col min="16136" max="16136" width="9.25" style="390" bestFit="1" customWidth="1"/>
    <col min="16137" max="16137" width="10.75" style="390" customWidth="1"/>
    <col min="16138" max="16138" width="12.875" style="390" customWidth="1"/>
    <col min="16139" max="16139" width="16.25" style="390" customWidth="1"/>
    <col min="16140" max="16140" width="9" style="390"/>
    <col min="16141" max="16141" width="9.5" style="390" bestFit="1" customWidth="1"/>
    <col min="16142" max="16384" width="9" style="390"/>
  </cols>
  <sheetData>
    <row r="1" spans="1:11" ht="22.5">
      <c r="A1" s="463" t="s">
        <v>1014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1" ht="27">
      <c r="A2" s="399" t="s">
        <v>1015</v>
      </c>
      <c r="B2" s="400" t="s">
        <v>0</v>
      </c>
      <c r="C2" s="400" t="s">
        <v>1016</v>
      </c>
      <c r="D2" s="400" t="s">
        <v>1017</v>
      </c>
      <c r="E2" s="400" t="s">
        <v>1018</v>
      </c>
      <c r="F2" s="400" t="s">
        <v>1019</v>
      </c>
      <c r="G2" s="401" t="s">
        <v>1020</v>
      </c>
      <c r="H2" s="401" t="s">
        <v>1021</v>
      </c>
      <c r="I2" s="401" t="s">
        <v>1022</v>
      </c>
      <c r="J2" s="402" t="s">
        <v>1023</v>
      </c>
      <c r="K2" s="403" t="s">
        <v>1024</v>
      </c>
    </row>
    <row r="3" spans="1:11">
      <c r="A3" s="470" t="s">
        <v>1029</v>
      </c>
      <c r="B3" s="470">
        <v>6</v>
      </c>
      <c r="C3" s="470" t="s">
        <v>1030</v>
      </c>
      <c r="D3" s="470" t="s">
        <v>1031</v>
      </c>
      <c r="E3" s="467" t="s">
        <v>1032</v>
      </c>
      <c r="F3" s="404" t="s">
        <v>1033</v>
      </c>
      <c r="G3" s="406" t="s">
        <v>1028</v>
      </c>
      <c r="H3" s="404">
        <v>556</v>
      </c>
      <c r="I3" s="404">
        <v>40</v>
      </c>
      <c r="J3" s="407">
        <f>H3*I3</f>
        <v>22240</v>
      </c>
      <c r="K3" s="464">
        <f>ROUND(J61*0.78,0)</f>
        <v>2373914</v>
      </c>
    </row>
    <row r="4" spans="1:11">
      <c r="A4" s="470"/>
      <c r="B4" s="470"/>
      <c r="C4" s="470"/>
      <c r="D4" s="470"/>
      <c r="E4" s="467"/>
      <c r="F4" s="404" t="s">
        <v>1034</v>
      </c>
      <c r="G4" s="406" t="s">
        <v>1025</v>
      </c>
      <c r="H4" s="404">
        <v>360</v>
      </c>
      <c r="I4" s="404">
        <v>260</v>
      </c>
      <c r="J4" s="407">
        <f t="shared" ref="J4:J57" si="0">H4*I4</f>
        <v>93600</v>
      </c>
      <c r="K4" s="465"/>
    </row>
    <row r="5" spans="1:11">
      <c r="A5" s="470"/>
      <c r="B5" s="470"/>
      <c r="C5" s="470"/>
      <c r="D5" s="470"/>
      <c r="E5" s="467"/>
      <c r="F5" s="404" t="s">
        <v>1035</v>
      </c>
      <c r="G5" s="404" t="s">
        <v>1026</v>
      </c>
      <c r="H5" s="404">
        <v>400</v>
      </c>
      <c r="I5" s="404">
        <v>35</v>
      </c>
      <c r="J5" s="407">
        <f t="shared" si="0"/>
        <v>14000</v>
      </c>
      <c r="K5" s="465"/>
    </row>
    <row r="6" spans="1:11">
      <c r="A6" s="470"/>
      <c r="B6" s="470"/>
      <c r="C6" s="470"/>
      <c r="D6" s="470"/>
      <c r="E6" s="467"/>
      <c r="F6" s="404" t="s">
        <v>1036</v>
      </c>
      <c r="G6" s="404" t="s">
        <v>1028</v>
      </c>
      <c r="H6" s="404">
        <v>236</v>
      </c>
      <c r="I6" s="404">
        <v>210</v>
      </c>
      <c r="J6" s="407">
        <f t="shared" si="0"/>
        <v>49560</v>
      </c>
      <c r="K6" s="465"/>
    </row>
    <row r="7" spans="1:11">
      <c r="A7" s="470"/>
      <c r="B7" s="470"/>
      <c r="C7" s="470"/>
      <c r="D7" s="470"/>
      <c r="E7" s="467"/>
      <c r="F7" s="404" t="s">
        <v>1037</v>
      </c>
      <c r="G7" s="404" t="s">
        <v>722</v>
      </c>
      <c r="H7" s="404">
        <v>40</v>
      </c>
      <c r="I7" s="404">
        <v>300</v>
      </c>
      <c r="J7" s="407">
        <f t="shared" si="0"/>
        <v>12000</v>
      </c>
      <c r="K7" s="465"/>
    </row>
    <row r="8" spans="1:11">
      <c r="A8" s="470"/>
      <c r="B8" s="470"/>
      <c r="C8" s="470"/>
      <c r="D8" s="470"/>
      <c r="E8" s="467"/>
      <c r="F8" s="404" t="s">
        <v>1038</v>
      </c>
      <c r="G8" s="404" t="s">
        <v>1026</v>
      </c>
      <c r="H8" s="404">
        <v>80</v>
      </c>
      <c r="I8" s="404">
        <v>400</v>
      </c>
      <c r="J8" s="407">
        <f t="shared" si="0"/>
        <v>32000</v>
      </c>
      <c r="K8" s="465"/>
    </row>
    <row r="9" spans="1:11">
      <c r="A9" s="470"/>
      <c r="B9" s="470"/>
      <c r="C9" s="470"/>
      <c r="D9" s="470"/>
      <c r="E9" s="467"/>
      <c r="F9" s="404" t="s">
        <v>1039</v>
      </c>
      <c r="G9" s="404" t="s">
        <v>1025</v>
      </c>
      <c r="H9" s="404">
        <v>400</v>
      </c>
      <c r="I9" s="404">
        <v>100</v>
      </c>
      <c r="J9" s="407">
        <f t="shared" si="0"/>
        <v>40000</v>
      </c>
      <c r="K9" s="465"/>
    </row>
    <row r="10" spans="1:11">
      <c r="A10" s="470"/>
      <c r="B10" s="470"/>
      <c r="C10" s="470"/>
      <c r="D10" s="470"/>
      <c r="E10" s="467"/>
      <c r="F10" s="404" t="s">
        <v>1040</v>
      </c>
      <c r="G10" s="404" t="s">
        <v>1025</v>
      </c>
      <c r="H10" s="404">
        <v>236</v>
      </c>
      <c r="I10" s="404">
        <v>280</v>
      </c>
      <c r="J10" s="407">
        <f t="shared" si="0"/>
        <v>66080</v>
      </c>
      <c r="K10" s="465"/>
    </row>
    <row r="11" spans="1:11">
      <c r="A11" s="470"/>
      <c r="B11" s="470"/>
      <c r="C11" s="470"/>
      <c r="D11" s="470"/>
      <c r="E11" s="467"/>
      <c r="F11" s="404" t="s">
        <v>1041</v>
      </c>
      <c r="G11" s="404" t="s">
        <v>1028</v>
      </c>
      <c r="H11" s="404">
        <v>925.2</v>
      </c>
      <c r="I11" s="404">
        <v>300</v>
      </c>
      <c r="J11" s="407">
        <f t="shared" si="0"/>
        <v>277560</v>
      </c>
      <c r="K11" s="465"/>
    </row>
    <row r="12" spans="1:11">
      <c r="A12" s="470"/>
      <c r="B12" s="470"/>
      <c r="C12" s="470"/>
      <c r="D12" s="470"/>
      <c r="E12" s="467"/>
      <c r="F12" s="404" t="s">
        <v>1042</v>
      </c>
      <c r="G12" s="404" t="s">
        <v>722</v>
      </c>
      <c r="H12" s="404">
        <v>40</v>
      </c>
      <c r="I12" s="404">
        <v>500</v>
      </c>
      <c r="J12" s="407">
        <f t="shared" si="0"/>
        <v>20000</v>
      </c>
      <c r="K12" s="465"/>
    </row>
    <row r="13" spans="1:11">
      <c r="A13" s="470"/>
      <c r="B13" s="470"/>
      <c r="C13" s="470"/>
      <c r="D13" s="470"/>
      <c r="E13" s="467"/>
      <c r="F13" s="404" t="s">
        <v>1043</v>
      </c>
      <c r="G13" s="404" t="s">
        <v>722</v>
      </c>
      <c r="H13" s="404">
        <v>40</v>
      </c>
      <c r="I13" s="404">
        <v>400</v>
      </c>
      <c r="J13" s="407">
        <f t="shared" si="0"/>
        <v>16000</v>
      </c>
      <c r="K13" s="465"/>
    </row>
    <row r="14" spans="1:11">
      <c r="A14" s="470"/>
      <c r="B14" s="470"/>
      <c r="C14" s="470"/>
      <c r="D14" s="470"/>
      <c r="E14" s="467"/>
      <c r="F14" s="404" t="s">
        <v>1044</v>
      </c>
      <c r="G14" s="404" t="s">
        <v>1026</v>
      </c>
      <c r="H14" s="404">
        <v>40</v>
      </c>
      <c r="I14" s="404">
        <v>800</v>
      </c>
      <c r="J14" s="407">
        <f t="shared" si="0"/>
        <v>32000</v>
      </c>
      <c r="K14" s="465"/>
    </row>
    <row r="15" spans="1:11">
      <c r="A15" s="470"/>
      <c r="B15" s="470"/>
      <c r="C15" s="470"/>
      <c r="D15" s="470"/>
      <c r="E15" s="467"/>
      <c r="F15" s="404" t="s">
        <v>1045</v>
      </c>
      <c r="G15" s="404" t="s">
        <v>722</v>
      </c>
      <c r="H15" s="404">
        <v>60</v>
      </c>
      <c r="I15" s="404">
        <v>500</v>
      </c>
      <c r="J15" s="407">
        <f t="shared" si="0"/>
        <v>30000</v>
      </c>
      <c r="K15" s="465"/>
    </row>
    <row r="16" spans="1:11">
      <c r="A16" s="470"/>
      <c r="B16" s="470"/>
      <c r="C16" s="470"/>
      <c r="D16" s="470"/>
      <c r="E16" s="467"/>
      <c r="F16" s="404" t="s">
        <v>1046</v>
      </c>
      <c r="G16" s="404" t="s">
        <v>1047</v>
      </c>
      <c r="H16" s="404">
        <v>32</v>
      </c>
      <c r="I16" s="404">
        <v>1500</v>
      </c>
      <c r="J16" s="407">
        <f t="shared" si="0"/>
        <v>48000</v>
      </c>
      <c r="K16" s="465"/>
    </row>
    <row r="17" spans="1:11">
      <c r="A17" s="470"/>
      <c r="B17" s="470"/>
      <c r="C17" s="470"/>
      <c r="D17" s="470"/>
      <c r="E17" s="404" t="s">
        <v>1048</v>
      </c>
      <c r="F17" s="404" t="s">
        <v>1049</v>
      </c>
      <c r="G17" s="404" t="s">
        <v>1025</v>
      </c>
      <c r="H17" s="404">
        <v>1500</v>
      </c>
      <c r="I17" s="404">
        <v>45</v>
      </c>
      <c r="J17" s="407">
        <f t="shared" si="0"/>
        <v>67500</v>
      </c>
      <c r="K17" s="465"/>
    </row>
    <row r="18" spans="1:11">
      <c r="A18" s="470"/>
      <c r="B18" s="470"/>
      <c r="C18" s="470"/>
      <c r="D18" s="470"/>
      <c r="E18" s="404" t="s">
        <v>1027</v>
      </c>
      <c r="F18" s="404" t="s">
        <v>1050</v>
      </c>
      <c r="G18" s="404" t="s">
        <v>1025</v>
      </c>
      <c r="H18" s="404">
        <v>1122</v>
      </c>
      <c r="I18" s="404">
        <v>220</v>
      </c>
      <c r="J18" s="407">
        <f t="shared" si="0"/>
        <v>246840</v>
      </c>
      <c r="K18" s="465"/>
    </row>
    <row r="19" spans="1:11">
      <c r="A19" s="470"/>
      <c r="B19" s="470"/>
      <c r="C19" s="470"/>
      <c r="D19" s="470"/>
      <c r="E19" s="467" t="s">
        <v>1051</v>
      </c>
      <c r="F19" s="406" t="s">
        <v>1052</v>
      </c>
      <c r="G19" s="404" t="s">
        <v>1025</v>
      </c>
      <c r="H19" s="406">
        <v>400</v>
      </c>
      <c r="I19" s="406">
        <v>45</v>
      </c>
      <c r="J19" s="407">
        <f t="shared" si="0"/>
        <v>18000</v>
      </c>
      <c r="K19" s="465"/>
    </row>
    <row r="20" spans="1:11">
      <c r="A20" s="470"/>
      <c r="B20" s="470"/>
      <c r="C20" s="470"/>
      <c r="D20" s="470"/>
      <c r="E20" s="467"/>
      <c r="F20" s="406" t="s">
        <v>1053</v>
      </c>
      <c r="G20" s="404" t="s">
        <v>1025</v>
      </c>
      <c r="H20" s="406">
        <v>80</v>
      </c>
      <c r="I20" s="406">
        <v>300</v>
      </c>
      <c r="J20" s="407">
        <f t="shared" si="0"/>
        <v>24000</v>
      </c>
      <c r="K20" s="465"/>
    </row>
    <row r="21" spans="1:11">
      <c r="A21" s="470"/>
      <c r="B21" s="470"/>
      <c r="C21" s="470"/>
      <c r="D21" s="470"/>
      <c r="E21" s="467"/>
      <c r="F21" s="406" t="s">
        <v>1054</v>
      </c>
      <c r="G21" s="406" t="s">
        <v>1055</v>
      </c>
      <c r="H21" s="406">
        <v>40</v>
      </c>
      <c r="I21" s="406">
        <v>115</v>
      </c>
      <c r="J21" s="407">
        <f t="shared" si="0"/>
        <v>4600</v>
      </c>
      <c r="K21" s="465"/>
    </row>
    <row r="22" spans="1:11">
      <c r="A22" s="470"/>
      <c r="B22" s="470"/>
      <c r="C22" s="470"/>
      <c r="D22" s="470"/>
      <c r="E22" s="467"/>
      <c r="F22" s="406" t="s">
        <v>1056</v>
      </c>
      <c r="G22" s="406" t="s">
        <v>1026</v>
      </c>
      <c r="H22" s="406">
        <v>50</v>
      </c>
      <c r="I22" s="406">
        <v>100</v>
      </c>
      <c r="J22" s="407">
        <f t="shared" si="0"/>
        <v>5000</v>
      </c>
      <c r="K22" s="465"/>
    </row>
    <row r="23" spans="1:11">
      <c r="A23" s="470"/>
      <c r="B23" s="470"/>
      <c r="C23" s="470"/>
      <c r="D23" s="470"/>
      <c r="E23" s="467"/>
      <c r="F23" s="406" t="s">
        <v>1057</v>
      </c>
      <c r="G23" s="406" t="s">
        <v>1055</v>
      </c>
      <c r="H23" s="406">
        <v>2</v>
      </c>
      <c r="I23" s="406">
        <v>600</v>
      </c>
      <c r="J23" s="407">
        <f t="shared" si="0"/>
        <v>1200</v>
      </c>
      <c r="K23" s="465"/>
    </row>
    <row r="24" spans="1:11">
      <c r="A24" s="470"/>
      <c r="B24" s="470"/>
      <c r="C24" s="470"/>
      <c r="D24" s="470"/>
      <c r="E24" s="467"/>
      <c r="F24" s="406" t="s">
        <v>1058</v>
      </c>
      <c r="G24" s="406" t="s">
        <v>1026</v>
      </c>
      <c r="H24" s="406">
        <v>80</v>
      </c>
      <c r="I24" s="406">
        <v>40</v>
      </c>
      <c r="J24" s="407">
        <f t="shared" si="0"/>
        <v>3200</v>
      </c>
      <c r="K24" s="465"/>
    </row>
    <row r="25" spans="1:11">
      <c r="A25" s="470"/>
      <c r="B25" s="470"/>
      <c r="C25" s="470"/>
      <c r="D25" s="470"/>
      <c r="E25" s="467"/>
      <c r="F25" s="406" t="s">
        <v>1059</v>
      </c>
      <c r="G25" s="406" t="s">
        <v>1025</v>
      </c>
      <c r="H25" s="406">
        <v>80</v>
      </c>
      <c r="I25" s="406">
        <v>220</v>
      </c>
      <c r="J25" s="407">
        <f t="shared" si="0"/>
        <v>17600</v>
      </c>
      <c r="K25" s="465"/>
    </row>
    <row r="26" spans="1:11">
      <c r="A26" s="470"/>
      <c r="B26" s="470"/>
      <c r="C26" s="470"/>
      <c r="D26" s="470"/>
      <c r="E26" s="468" t="s">
        <v>1060</v>
      </c>
      <c r="F26" s="406" t="s">
        <v>1061</v>
      </c>
      <c r="G26" s="406" t="s">
        <v>1025</v>
      </c>
      <c r="H26" s="406">
        <v>340</v>
      </c>
      <c r="I26" s="406">
        <v>220</v>
      </c>
      <c r="J26" s="407">
        <f t="shared" si="0"/>
        <v>74800</v>
      </c>
      <c r="K26" s="465"/>
    </row>
    <row r="27" spans="1:11">
      <c r="A27" s="470"/>
      <c r="B27" s="470"/>
      <c r="C27" s="470"/>
      <c r="D27" s="470"/>
      <c r="E27" s="468"/>
      <c r="F27" s="406" t="s">
        <v>1062</v>
      </c>
      <c r="G27" s="406" t="s">
        <v>1025</v>
      </c>
      <c r="H27" s="406">
        <v>100</v>
      </c>
      <c r="I27" s="406">
        <v>240</v>
      </c>
      <c r="J27" s="407">
        <f t="shared" si="0"/>
        <v>24000</v>
      </c>
      <c r="K27" s="465"/>
    </row>
    <row r="28" spans="1:11">
      <c r="A28" s="470"/>
      <c r="B28" s="470"/>
      <c r="C28" s="470"/>
      <c r="D28" s="470"/>
      <c r="E28" s="468"/>
      <c r="F28" s="406" t="s">
        <v>1063</v>
      </c>
      <c r="G28" s="406" t="s">
        <v>1025</v>
      </c>
      <c r="H28" s="406">
        <v>80</v>
      </c>
      <c r="I28" s="406">
        <v>300</v>
      </c>
      <c r="J28" s="407">
        <f t="shared" si="0"/>
        <v>24000</v>
      </c>
      <c r="K28" s="465"/>
    </row>
    <row r="29" spans="1:11" s="408" customFormat="1" ht="14.25">
      <c r="A29" s="470"/>
      <c r="B29" s="470"/>
      <c r="C29" s="470"/>
      <c r="D29" s="470"/>
      <c r="E29" s="468"/>
      <c r="F29" s="406" t="s">
        <v>1064</v>
      </c>
      <c r="G29" s="406" t="s">
        <v>1025</v>
      </c>
      <c r="H29" s="406">
        <v>130</v>
      </c>
      <c r="I29" s="406">
        <v>500</v>
      </c>
      <c r="J29" s="407">
        <f t="shared" si="0"/>
        <v>65000</v>
      </c>
      <c r="K29" s="465"/>
    </row>
    <row r="30" spans="1:11">
      <c r="A30" s="470"/>
      <c r="B30" s="470"/>
      <c r="C30" s="470"/>
      <c r="D30" s="470"/>
      <c r="E30" s="468"/>
      <c r="F30" s="406" t="s">
        <v>1065</v>
      </c>
      <c r="G30" s="406" t="s">
        <v>1025</v>
      </c>
      <c r="H30" s="406">
        <v>80</v>
      </c>
      <c r="I30" s="406">
        <v>450</v>
      </c>
      <c r="J30" s="407">
        <f t="shared" si="0"/>
        <v>36000</v>
      </c>
      <c r="K30" s="465"/>
    </row>
    <row r="31" spans="1:11">
      <c r="A31" s="470"/>
      <c r="B31" s="470"/>
      <c r="C31" s="470"/>
      <c r="D31" s="470"/>
      <c r="E31" s="468"/>
      <c r="F31" s="406" t="s">
        <v>1066</v>
      </c>
      <c r="G31" s="406" t="s">
        <v>1025</v>
      </c>
      <c r="H31" s="406">
        <v>340</v>
      </c>
      <c r="I31" s="406">
        <v>300</v>
      </c>
      <c r="J31" s="407">
        <f t="shared" si="0"/>
        <v>102000</v>
      </c>
      <c r="K31" s="465"/>
    </row>
    <row r="32" spans="1:11">
      <c r="A32" s="470"/>
      <c r="B32" s="470"/>
      <c r="C32" s="470"/>
      <c r="D32" s="470"/>
      <c r="E32" s="468"/>
      <c r="F32" s="406" t="s">
        <v>1037</v>
      </c>
      <c r="G32" s="406" t="s">
        <v>1067</v>
      </c>
      <c r="H32" s="406">
        <v>120</v>
      </c>
      <c r="I32" s="406">
        <v>80</v>
      </c>
      <c r="J32" s="407">
        <f t="shared" si="0"/>
        <v>9600</v>
      </c>
      <c r="K32" s="465"/>
    </row>
    <row r="33" spans="1:11">
      <c r="A33" s="470"/>
      <c r="B33" s="470"/>
      <c r="C33" s="470"/>
      <c r="D33" s="470"/>
      <c r="E33" s="468"/>
      <c r="F33" s="406" t="s">
        <v>1068</v>
      </c>
      <c r="G33" s="406" t="s">
        <v>1025</v>
      </c>
      <c r="H33" s="406">
        <v>40</v>
      </c>
      <c r="I33" s="406">
        <v>600</v>
      </c>
      <c r="J33" s="407">
        <f t="shared" si="0"/>
        <v>24000</v>
      </c>
      <c r="K33" s="465"/>
    </row>
    <row r="34" spans="1:11">
      <c r="A34" s="470"/>
      <c r="B34" s="470"/>
      <c r="C34" s="470"/>
      <c r="D34" s="470"/>
      <c r="E34" s="468"/>
      <c r="F34" s="406" t="s">
        <v>1069</v>
      </c>
      <c r="G34" s="406" t="s">
        <v>1025</v>
      </c>
      <c r="H34" s="406">
        <v>240</v>
      </c>
      <c r="I34" s="406">
        <v>45</v>
      </c>
      <c r="J34" s="407">
        <f t="shared" si="0"/>
        <v>10800</v>
      </c>
      <c r="K34" s="465"/>
    </row>
    <row r="35" spans="1:11">
      <c r="A35" s="470"/>
      <c r="B35" s="470"/>
      <c r="C35" s="470"/>
      <c r="D35" s="470"/>
      <c r="E35" s="468"/>
      <c r="F35" s="406" t="s">
        <v>1046</v>
      </c>
      <c r="G35" s="406" t="s">
        <v>1047</v>
      </c>
      <c r="H35" s="406">
        <v>5</v>
      </c>
      <c r="I35" s="406">
        <v>1500</v>
      </c>
      <c r="J35" s="407">
        <f t="shared" si="0"/>
        <v>7500</v>
      </c>
      <c r="K35" s="465"/>
    </row>
    <row r="36" spans="1:11">
      <c r="A36" s="470"/>
      <c r="B36" s="470"/>
      <c r="C36" s="470"/>
      <c r="D36" s="470"/>
      <c r="E36" s="468"/>
      <c r="F36" s="406" t="s">
        <v>1070</v>
      </c>
      <c r="G36" s="406" t="s">
        <v>1071</v>
      </c>
      <c r="H36" s="406">
        <v>1</v>
      </c>
      <c r="I36" s="406">
        <v>35100</v>
      </c>
      <c r="J36" s="407">
        <f t="shared" si="0"/>
        <v>35100</v>
      </c>
      <c r="K36" s="465"/>
    </row>
    <row r="37" spans="1:11">
      <c r="A37" s="470"/>
      <c r="B37" s="470"/>
      <c r="C37" s="470"/>
      <c r="D37" s="470"/>
      <c r="E37" s="468"/>
      <c r="F37" s="406" t="s">
        <v>1072</v>
      </c>
      <c r="G37" s="406" t="s">
        <v>1025</v>
      </c>
      <c r="H37" s="406">
        <v>24</v>
      </c>
      <c r="I37" s="406">
        <v>800</v>
      </c>
      <c r="J37" s="407">
        <f t="shared" si="0"/>
        <v>19200</v>
      </c>
      <c r="K37" s="465"/>
    </row>
    <row r="38" spans="1:11">
      <c r="A38" s="470"/>
      <c r="B38" s="470"/>
      <c r="C38" s="470"/>
      <c r="D38" s="470"/>
      <c r="E38" s="467" t="s">
        <v>1073</v>
      </c>
      <c r="F38" s="406" t="s">
        <v>1074</v>
      </c>
      <c r="G38" s="406" t="s">
        <v>1025</v>
      </c>
      <c r="H38" s="406">
        <v>0</v>
      </c>
      <c r="I38" s="406">
        <v>40</v>
      </c>
      <c r="J38" s="407">
        <f t="shared" si="0"/>
        <v>0</v>
      </c>
      <c r="K38" s="465"/>
    </row>
    <row r="39" spans="1:11">
      <c r="A39" s="470"/>
      <c r="B39" s="470"/>
      <c r="C39" s="470"/>
      <c r="D39" s="470"/>
      <c r="E39" s="467"/>
      <c r="F39" s="406" t="s">
        <v>1075</v>
      </c>
      <c r="G39" s="406" t="s">
        <v>1025</v>
      </c>
      <c r="H39" s="406">
        <v>350</v>
      </c>
      <c r="I39" s="406">
        <v>280</v>
      </c>
      <c r="J39" s="407">
        <f t="shared" si="0"/>
        <v>98000</v>
      </c>
      <c r="K39" s="465"/>
    </row>
    <row r="40" spans="1:11">
      <c r="A40" s="470"/>
      <c r="B40" s="470"/>
      <c r="C40" s="470"/>
      <c r="D40" s="470"/>
      <c r="E40" s="467"/>
      <c r="F40" s="406" t="s">
        <v>1076</v>
      </c>
      <c r="G40" s="406" t="s">
        <v>1025</v>
      </c>
      <c r="H40" s="406">
        <v>400</v>
      </c>
      <c r="I40" s="406">
        <f>300</f>
        <v>300</v>
      </c>
      <c r="J40" s="407">
        <f t="shared" si="0"/>
        <v>120000</v>
      </c>
      <c r="K40" s="465"/>
    </row>
    <row r="41" spans="1:11">
      <c r="A41" s="470"/>
      <c r="B41" s="470"/>
      <c r="C41" s="470"/>
      <c r="D41" s="470"/>
      <c r="E41" s="467"/>
      <c r="F41" s="406" t="s">
        <v>1077</v>
      </c>
      <c r="G41" s="406" t="s">
        <v>1025</v>
      </c>
      <c r="H41" s="406">
        <v>85</v>
      </c>
      <c r="I41" s="406">
        <v>650</v>
      </c>
      <c r="J41" s="407">
        <f t="shared" si="0"/>
        <v>55250</v>
      </c>
      <c r="K41" s="465"/>
    </row>
    <row r="42" spans="1:11">
      <c r="A42" s="470"/>
      <c r="B42" s="470"/>
      <c r="C42" s="470"/>
      <c r="D42" s="470"/>
      <c r="E42" s="467"/>
      <c r="F42" s="406" t="s">
        <v>1078</v>
      </c>
      <c r="G42" s="406" t="s">
        <v>1028</v>
      </c>
      <c r="H42" s="406">
        <v>80</v>
      </c>
      <c r="I42" s="406">
        <v>900</v>
      </c>
      <c r="J42" s="407">
        <f t="shared" si="0"/>
        <v>72000</v>
      </c>
      <c r="K42" s="465"/>
    </row>
    <row r="43" spans="1:11">
      <c r="A43" s="470"/>
      <c r="B43" s="470"/>
      <c r="C43" s="470"/>
      <c r="D43" s="470"/>
      <c r="E43" s="467"/>
      <c r="F43" s="406" t="s">
        <v>1079</v>
      </c>
      <c r="G43" s="406" t="s">
        <v>722</v>
      </c>
      <c r="H43" s="406">
        <v>4</v>
      </c>
      <c r="I43" s="406">
        <v>8000</v>
      </c>
      <c r="J43" s="407">
        <f t="shared" si="0"/>
        <v>32000</v>
      </c>
      <c r="K43" s="465"/>
    </row>
    <row r="44" spans="1:11">
      <c r="A44" s="470"/>
      <c r="B44" s="470"/>
      <c r="C44" s="470"/>
      <c r="D44" s="470"/>
      <c r="E44" s="467"/>
      <c r="F44" s="406" t="s">
        <v>1080</v>
      </c>
      <c r="G44" s="406" t="s">
        <v>1071</v>
      </c>
      <c r="H44" s="406">
        <v>1</v>
      </c>
      <c r="I44" s="406">
        <v>76250</v>
      </c>
      <c r="J44" s="407">
        <f t="shared" si="0"/>
        <v>76250</v>
      </c>
      <c r="K44" s="465"/>
    </row>
    <row r="45" spans="1:11">
      <c r="A45" s="470"/>
      <c r="B45" s="470"/>
      <c r="C45" s="470"/>
      <c r="D45" s="470"/>
      <c r="E45" s="467"/>
      <c r="F45" s="406" t="s">
        <v>1081</v>
      </c>
      <c r="G45" s="406" t="s">
        <v>1071</v>
      </c>
      <c r="H45" s="406">
        <v>1</v>
      </c>
      <c r="I45" s="406">
        <v>36000</v>
      </c>
      <c r="J45" s="407">
        <f t="shared" si="0"/>
        <v>36000</v>
      </c>
      <c r="K45" s="465"/>
    </row>
    <row r="46" spans="1:11">
      <c r="A46" s="470"/>
      <c r="B46" s="470"/>
      <c r="C46" s="470"/>
      <c r="D46" s="470"/>
      <c r="E46" s="467"/>
      <c r="F46" s="406" t="s">
        <v>1082</v>
      </c>
      <c r="G46" s="406" t="s">
        <v>722</v>
      </c>
      <c r="H46" s="406">
        <v>5</v>
      </c>
      <c r="I46" s="406">
        <v>3000</v>
      </c>
      <c r="J46" s="407">
        <f t="shared" si="0"/>
        <v>15000</v>
      </c>
      <c r="K46" s="465"/>
    </row>
    <row r="47" spans="1:11">
      <c r="A47" s="470"/>
      <c r="B47" s="470"/>
      <c r="C47" s="470"/>
      <c r="D47" s="470"/>
      <c r="E47" s="467"/>
      <c r="F47" s="406" t="s">
        <v>1083</v>
      </c>
      <c r="G47" s="406" t="s">
        <v>1026</v>
      </c>
      <c r="H47" s="406">
        <v>120</v>
      </c>
      <c r="I47" s="406">
        <v>100</v>
      </c>
      <c r="J47" s="407">
        <f t="shared" si="0"/>
        <v>12000</v>
      </c>
      <c r="K47" s="465"/>
    </row>
    <row r="48" spans="1:11">
      <c r="A48" s="470"/>
      <c r="B48" s="470"/>
      <c r="C48" s="470"/>
      <c r="D48" s="470"/>
      <c r="E48" s="467"/>
      <c r="F48" s="406" t="s">
        <v>1084</v>
      </c>
      <c r="G48" s="406" t="s">
        <v>722</v>
      </c>
      <c r="H48" s="406">
        <v>15</v>
      </c>
      <c r="I48" s="406">
        <v>3000</v>
      </c>
      <c r="J48" s="407">
        <f t="shared" si="0"/>
        <v>45000</v>
      </c>
      <c r="K48" s="465"/>
    </row>
    <row r="49" spans="1:11">
      <c r="A49" s="470"/>
      <c r="B49" s="470"/>
      <c r="C49" s="470"/>
      <c r="D49" s="470"/>
      <c r="E49" s="467"/>
      <c r="F49" s="406" t="s">
        <v>1085</v>
      </c>
      <c r="G49" s="406" t="s">
        <v>1071</v>
      </c>
      <c r="H49" s="406">
        <v>1</v>
      </c>
      <c r="I49" s="406">
        <v>6000</v>
      </c>
      <c r="J49" s="407">
        <f t="shared" si="0"/>
        <v>6000</v>
      </c>
      <c r="K49" s="465"/>
    </row>
    <row r="50" spans="1:11">
      <c r="A50" s="470"/>
      <c r="B50" s="470"/>
      <c r="C50" s="470"/>
      <c r="D50" s="470"/>
      <c r="E50" s="467" t="s">
        <v>1086</v>
      </c>
      <c r="F50" s="406" t="s">
        <v>1087</v>
      </c>
      <c r="G50" s="406" t="s">
        <v>1028</v>
      </c>
      <c r="H50" s="406">
        <v>550</v>
      </c>
      <c r="I50" s="406">
        <v>120</v>
      </c>
      <c r="J50" s="407">
        <f t="shared" si="0"/>
        <v>66000</v>
      </c>
      <c r="K50" s="465"/>
    </row>
    <row r="51" spans="1:11">
      <c r="A51" s="470"/>
      <c r="B51" s="470"/>
      <c r="C51" s="470"/>
      <c r="D51" s="470"/>
      <c r="E51" s="467"/>
      <c r="F51" s="406" t="s">
        <v>1088</v>
      </c>
      <c r="G51" s="406" t="s">
        <v>1026</v>
      </c>
      <c r="H51" s="406">
        <v>100</v>
      </c>
      <c r="I51" s="406">
        <v>50</v>
      </c>
      <c r="J51" s="407">
        <f t="shared" si="0"/>
        <v>5000</v>
      </c>
      <c r="K51" s="465"/>
    </row>
    <row r="52" spans="1:11">
      <c r="A52" s="470"/>
      <c r="B52" s="470"/>
      <c r="C52" s="470"/>
      <c r="D52" s="470"/>
      <c r="E52" s="467"/>
      <c r="F52" s="406" t="s">
        <v>1089</v>
      </c>
      <c r="G52" s="406" t="s">
        <v>1028</v>
      </c>
      <c r="H52" s="406">
        <v>550</v>
      </c>
      <c r="I52" s="406">
        <v>200</v>
      </c>
      <c r="J52" s="407">
        <f t="shared" si="0"/>
        <v>110000</v>
      </c>
      <c r="K52" s="465"/>
    </row>
    <row r="53" spans="1:11">
      <c r="A53" s="470"/>
      <c r="B53" s="470"/>
      <c r="C53" s="470"/>
      <c r="D53" s="470"/>
      <c r="E53" s="467"/>
      <c r="F53" s="406" t="s">
        <v>1090</v>
      </c>
      <c r="G53" s="406" t="s">
        <v>1028</v>
      </c>
      <c r="H53" s="406">
        <v>550</v>
      </c>
      <c r="I53" s="406">
        <v>100</v>
      </c>
      <c r="J53" s="407">
        <f t="shared" si="0"/>
        <v>55000</v>
      </c>
      <c r="K53" s="465"/>
    </row>
    <row r="54" spans="1:11">
      <c r="A54" s="470"/>
      <c r="B54" s="470"/>
      <c r="C54" s="470"/>
      <c r="D54" s="470"/>
      <c r="E54" s="467"/>
      <c r="F54" s="406" t="s">
        <v>1091</v>
      </c>
      <c r="G54" s="406" t="s">
        <v>722</v>
      </c>
      <c r="H54" s="406">
        <v>2</v>
      </c>
      <c r="I54" s="406">
        <v>18000</v>
      </c>
      <c r="J54" s="407">
        <f t="shared" si="0"/>
        <v>36000</v>
      </c>
      <c r="K54" s="465"/>
    </row>
    <row r="55" spans="1:11">
      <c r="A55" s="470"/>
      <c r="B55" s="470"/>
      <c r="C55" s="470"/>
      <c r="D55" s="470"/>
      <c r="E55" s="467"/>
      <c r="F55" s="406" t="s">
        <v>1092</v>
      </c>
      <c r="G55" s="406" t="s">
        <v>722</v>
      </c>
      <c r="H55" s="406">
        <v>2</v>
      </c>
      <c r="I55" s="406">
        <v>18000</v>
      </c>
      <c r="J55" s="407">
        <f t="shared" si="0"/>
        <v>36000</v>
      </c>
      <c r="K55" s="465"/>
    </row>
    <row r="56" spans="1:11">
      <c r="A56" s="470"/>
      <c r="B56" s="470"/>
      <c r="C56" s="470"/>
      <c r="D56" s="470"/>
      <c r="E56" s="467"/>
      <c r="F56" s="406" t="s">
        <v>1093</v>
      </c>
      <c r="G56" s="406" t="s">
        <v>722</v>
      </c>
      <c r="H56" s="406">
        <v>2</v>
      </c>
      <c r="I56" s="406">
        <v>9000</v>
      </c>
      <c r="J56" s="407">
        <f t="shared" si="0"/>
        <v>18000</v>
      </c>
      <c r="K56" s="465"/>
    </row>
    <row r="57" spans="1:11">
      <c r="A57" s="470"/>
      <c r="B57" s="470"/>
      <c r="C57" s="470"/>
      <c r="D57" s="470"/>
      <c r="E57" s="467"/>
      <c r="F57" s="406" t="s">
        <v>1094</v>
      </c>
      <c r="G57" s="406" t="s">
        <v>722</v>
      </c>
      <c r="H57" s="406">
        <v>1</v>
      </c>
      <c r="I57" s="406">
        <v>54000</v>
      </c>
      <c r="J57" s="407">
        <f t="shared" si="0"/>
        <v>54000</v>
      </c>
      <c r="K57" s="465"/>
    </row>
    <row r="58" spans="1:11">
      <c r="A58" s="470"/>
      <c r="B58" s="470"/>
      <c r="C58" s="470"/>
      <c r="D58" s="470"/>
      <c r="E58" s="404"/>
      <c r="F58" s="406" t="s">
        <v>1095</v>
      </c>
      <c r="G58" s="406"/>
      <c r="H58" s="406"/>
      <c r="I58" s="406"/>
      <c r="J58" s="409">
        <f>SUM(J3:J57)</f>
        <v>2520480</v>
      </c>
      <c r="K58" s="465"/>
    </row>
    <row r="59" spans="1:11">
      <c r="A59" s="470"/>
      <c r="B59" s="470"/>
      <c r="C59" s="470"/>
      <c r="D59" s="470"/>
      <c r="E59" s="404"/>
      <c r="F59" s="406" t="s">
        <v>1096</v>
      </c>
      <c r="G59" s="406"/>
      <c r="H59" s="406"/>
      <c r="I59" s="406"/>
      <c r="J59" s="409">
        <f>J58*0.15</f>
        <v>378072</v>
      </c>
      <c r="K59" s="465"/>
    </row>
    <row r="60" spans="1:11">
      <c r="A60" s="470"/>
      <c r="B60" s="470"/>
      <c r="C60" s="470"/>
      <c r="D60" s="470"/>
      <c r="E60" s="404"/>
      <c r="F60" s="406" t="s">
        <v>1097</v>
      </c>
      <c r="G60" s="406"/>
      <c r="H60" s="406"/>
      <c r="I60" s="406"/>
      <c r="J60" s="409">
        <f>(J58+J59)*0.05</f>
        <v>144927.6</v>
      </c>
      <c r="K60" s="465"/>
    </row>
    <row r="61" spans="1:11">
      <c r="A61" s="470"/>
      <c r="B61" s="470"/>
      <c r="C61" s="470"/>
      <c r="D61" s="470"/>
      <c r="E61" s="403"/>
      <c r="F61" s="405" t="s">
        <v>1007</v>
      </c>
      <c r="G61" s="403"/>
      <c r="H61" s="403"/>
      <c r="I61" s="403"/>
      <c r="J61" s="410">
        <f>SUM(J58:J60)</f>
        <v>3043479.6</v>
      </c>
      <c r="K61" s="466"/>
    </row>
    <row r="62" spans="1:11" ht="14.25">
      <c r="A62" s="469" t="s">
        <v>1098</v>
      </c>
      <c r="B62" s="469"/>
      <c r="C62" s="469"/>
      <c r="D62" s="469"/>
      <c r="E62" s="469"/>
      <c r="F62" s="469"/>
      <c r="G62" s="411"/>
      <c r="H62" s="411"/>
      <c r="I62" s="411"/>
      <c r="J62" s="412">
        <f>J61</f>
        <v>3043479.6</v>
      </c>
      <c r="K62" s="413">
        <f>K3</f>
        <v>2373914</v>
      </c>
    </row>
    <row r="63" spans="1:11">
      <c r="A63" s="414"/>
    </row>
  </sheetData>
  <mergeCells count="12">
    <mergeCell ref="A62:F62"/>
    <mergeCell ref="A3:A61"/>
    <mergeCell ref="B3:B61"/>
    <mergeCell ref="C3:C61"/>
    <mergeCell ref="D3:D61"/>
    <mergeCell ref="E3:E16"/>
    <mergeCell ref="A1:K1"/>
    <mergeCell ref="K3:K61"/>
    <mergeCell ref="E19:E25"/>
    <mergeCell ref="E26:E37"/>
    <mergeCell ref="E38:E49"/>
    <mergeCell ref="E50:E5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418" t="s">
        <v>134</v>
      </c>
      <c r="B1" s="418"/>
      <c r="C1" s="418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419" t="s">
        <v>137</v>
      </c>
      <c r="B1" s="419"/>
      <c r="C1" s="419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420" t="s">
        <v>143</v>
      </c>
      <c r="B1" s="421"/>
      <c r="C1" s="421"/>
      <c r="D1" s="421"/>
      <c r="E1" s="421"/>
      <c r="F1" s="421"/>
      <c r="G1" s="421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424" t="s">
        <v>494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</row>
    <row r="2" spans="1:30" s="65" customFormat="1" ht="39.950000000000003" customHeight="1">
      <c r="A2" s="422" t="s">
        <v>495</v>
      </c>
      <c r="B2" s="423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430" t="s">
        <v>513</v>
      </c>
      <c r="B3" s="430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427" t="s">
        <v>515</v>
      </c>
      <c r="B4" s="428"/>
      <c r="C4" s="428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429" t="s">
        <v>517</v>
      </c>
      <c r="B5" s="430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427" t="s">
        <v>516</v>
      </c>
      <c r="B6" s="428"/>
      <c r="C6" s="428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426"/>
      <c r="B7" s="426"/>
      <c r="C7" s="426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416" t="s">
        <v>435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416" t="s">
        <v>177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416" t="s">
        <v>177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416" t="s">
        <v>177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七宝镇</vt:lpstr>
      <vt:lpstr>信息化项目</vt:lpstr>
      <vt:lpstr>设备项目</vt:lpstr>
      <vt:lpstr>教育学院</vt:lpstr>
      <vt:lpstr>维修新增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2021-05-21T08:29:43Z</cp:lastPrinted>
  <dcterms:created xsi:type="dcterms:W3CDTF">2019-11-08T06:57:41Z</dcterms:created>
  <dcterms:modified xsi:type="dcterms:W3CDTF">2021-05-21T08:30:31Z</dcterms:modified>
</cp:coreProperties>
</file>