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颛桥镇" sheetId="50" r:id="rId15"/>
    <sheet name="信息化项目" sheetId="51" state="hidden" r:id="rId16"/>
    <sheet name="设备项目" sheetId="52" state="hidden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G198" i="52" l="1"/>
  <c r="G197" i="52"/>
  <c r="G196" i="52"/>
  <c r="G195" i="52"/>
  <c r="G194" i="52"/>
  <c r="G191" i="52"/>
  <c r="G190" i="52"/>
  <c r="G189" i="52"/>
  <c r="G188" i="52"/>
  <c r="G187" i="52"/>
  <c r="G184" i="52"/>
  <c r="G185" i="52" s="1"/>
  <c r="G183" i="52"/>
  <c r="G182" i="52"/>
  <c r="G179" i="52"/>
  <c r="G180" i="52" s="1"/>
  <c r="G176" i="52"/>
  <c r="G177" i="52" s="1"/>
  <c r="G173" i="52"/>
  <c r="G174" i="52" s="1"/>
  <c r="G170" i="52"/>
  <c r="G171" i="52" s="1"/>
  <c r="G167" i="52"/>
  <c r="G166" i="52"/>
  <c r="G165" i="52"/>
  <c r="G164" i="52"/>
  <c r="G168" i="52" s="1"/>
  <c r="G163" i="52"/>
  <c r="G162" i="52"/>
  <c r="G159" i="52"/>
  <c r="G158" i="52"/>
  <c r="G157" i="52"/>
  <c r="G154" i="52"/>
  <c r="G153" i="52"/>
  <c r="G150" i="52"/>
  <c r="G151" i="52" s="1"/>
  <c r="G147" i="52"/>
  <c r="G146" i="52"/>
  <c r="G145" i="52"/>
  <c r="G144" i="52"/>
  <c r="G148" i="52" s="1"/>
  <c r="G141" i="52"/>
  <c r="G140" i="52"/>
  <c r="G139" i="52"/>
  <c r="G138" i="52"/>
  <c r="G142" i="52" s="1"/>
  <c r="G135" i="52"/>
  <c r="G134" i="52"/>
  <c r="G133" i="52"/>
  <c r="G132" i="52"/>
  <c r="G131" i="52"/>
  <c r="G128" i="52"/>
  <c r="G127" i="52"/>
  <c r="G126" i="52"/>
  <c r="G125" i="52"/>
  <c r="G124" i="52"/>
  <c r="G121" i="52"/>
  <c r="G120" i="52"/>
  <c r="G119" i="52"/>
  <c r="G118" i="52"/>
  <c r="G115" i="52"/>
  <c r="G114" i="52"/>
  <c r="G113" i="52"/>
  <c r="G112" i="52"/>
  <c r="G111" i="52"/>
  <c r="G110" i="52"/>
  <c r="G109" i="52"/>
  <c r="G106" i="52"/>
  <c r="G105" i="52"/>
  <c r="G104" i="52"/>
  <c r="G103" i="52"/>
  <c r="G102" i="52"/>
  <c r="G97" i="52"/>
  <c r="G96" i="52"/>
  <c r="G95" i="52"/>
  <c r="G94" i="52"/>
  <c r="G91" i="52"/>
  <c r="G90" i="52"/>
  <c r="G89" i="52"/>
  <c r="G88" i="52"/>
  <c r="G87" i="52"/>
  <c r="G84" i="52"/>
  <c r="G83" i="52"/>
  <c r="G82" i="52"/>
  <c r="G81" i="52"/>
  <c r="G80" i="52"/>
  <c r="G77" i="52"/>
  <c r="G78" i="52" s="1"/>
  <c r="G74" i="52"/>
  <c r="G75" i="52" s="1"/>
  <c r="G71" i="52"/>
  <c r="G70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1" i="52"/>
  <c r="G50" i="52"/>
  <c r="G49" i="52"/>
  <c r="G48" i="52"/>
  <c r="L41" i="52"/>
  <c r="K41" i="52"/>
  <c r="M40" i="52"/>
  <c r="M41" i="52" s="1"/>
  <c r="M42" i="52" s="1"/>
  <c r="M39" i="52"/>
  <c r="K39" i="52"/>
  <c r="L38" i="52"/>
  <c r="L39" i="52" s="1"/>
  <c r="K38" i="52"/>
  <c r="M37" i="52"/>
  <c r="K36" i="52"/>
  <c r="L36" i="52" s="1"/>
  <c r="L37" i="52" s="1"/>
  <c r="M35" i="52"/>
  <c r="K34" i="52"/>
  <c r="L34" i="52" s="1"/>
  <c r="L35" i="52" s="1"/>
  <c r="M33" i="52"/>
  <c r="K33" i="52"/>
  <c r="L32" i="52"/>
  <c r="L33" i="52" s="1"/>
  <c r="K32" i="52"/>
  <c r="M31" i="52"/>
  <c r="K30" i="52"/>
  <c r="L30" i="52" s="1"/>
  <c r="K29" i="52"/>
  <c r="M28" i="52"/>
  <c r="K28" i="52"/>
  <c r="L27" i="52"/>
  <c r="L28" i="52" s="1"/>
  <c r="K27" i="52"/>
  <c r="M26" i="52"/>
  <c r="K26" i="52"/>
  <c r="K25" i="52"/>
  <c r="L25" i="52" s="1"/>
  <c r="L26" i="52" s="1"/>
  <c r="M24" i="52"/>
  <c r="K23" i="52"/>
  <c r="L23" i="52" s="1"/>
  <c r="K22" i="52"/>
  <c r="L22" i="52" s="1"/>
  <c r="K21" i="52"/>
  <c r="L21" i="52" s="1"/>
  <c r="L20" i="52"/>
  <c r="K20" i="52"/>
  <c r="K19" i="52"/>
  <c r="L19" i="52" s="1"/>
  <c r="M18" i="52"/>
  <c r="L17" i="52"/>
  <c r="K17" i="52"/>
  <c r="K16" i="52"/>
  <c r="K18" i="52" s="1"/>
  <c r="M15" i="52"/>
  <c r="K14" i="52"/>
  <c r="L14" i="52" s="1"/>
  <c r="K13" i="52"/>
  <c r="L13" i="52" s="1"/>
  <c r="K12" i="52"/>
  <c r="L12" i="52" s="1"/>
  <c r="K11" i="52"/>
  <c r="M10" i="52"/>
  <c r="L9" i="52"/>
  <c r="K9" i="52"/>
  <c r="K8" i="52"/>
  <c r="K10" i="52" s="1"/>
  <c r="M7" i="52"/>
  <c r="K6" i="52"/>
  <c r="L6" i="52" s="1"/>
  <c r="K5" i="52"/>
  <c r="K7" i="52" s="1"/>
  <c r="M4" i="52"/>
  <c r="K3" i="52"/>
  <c r="K4" i="52" s="1"/>
  <c r="I13" i="51"/>
  <c r="I12" i="51"/>
  <c r="I11" i="51"/>
  <c r="I9" i="51"/>
  <c r="I8" i="51"/>
  <c r="I7" i="51"/>
  <c r="I5" i="51"/>
  <c r="I4" i="51"/>
  <c r="I3" i="51"/>
  <c r="G92" i="52" l="1"/>
  <c r="K15" i="52"/>
  <c r="L24" i="52"/>
  <c r="G98" i="52"/>
  <c r="G107" i="52"/>
  <c r="G122" i="52"/>
  <c r="G155" i="52"/>
  <c r="G201" i="52" s="1"/>
  <c r="G202" i="52" s="1"/>
  <c r="G192" i="52"/>
  <c r="L3" i="52"/>
  <c r="L4" i="52" s="1"/>
  <c r="L11" i="52"/>
  <c r="L15" i="52" s="1"/>
  <c r="K31" i="52"/>
  <c r="G52" i="52"/>
  <c r="G68" i="52"/>
  <c r="G72" i="52"/>
  <c r="G129" i="52"/>
  <c r="G136" i="52"/>
  <c r="G200" i="52"/>
  <c r="G85" i="52"/>
  <c r="G116" i="52"/>
  <c r="G160" i="52"/>
  <c r="L8" i="52"/>
  <c r="L10" i="52" s="1"/>
  <c r="L16" i="52"/>
  <c r="L18" i="52" s="1"/>
  <c r="K24" i="52"/>
  <c r="K37" i="52"/>
  <c r="K42" i="52" s="1"/>
  <c r="C5" i="50" s="1"/>
  <c r="L5" i="52"/>
  <c r="L7" i="52" s="1"/>
  <c r="K35" i="52"/>
  <c r="L29" i="52"/>
  <c r="L31" i="52" s="1"/>
  <c r="I6" i="51"/>
  <c r="I10" i="51"/>
  <c r="I14" i="51"/>
  <c r="L42" i="52" l="1"/>
  <c r="D5" i="50" s="1"/>
  <c r="D7" i="50" s="1"/>
  <c r="I15" i="51"/>
  <c r="C4" i="50" s="1"/>
  <c r="C7" i="50" s="1"/>
  <c r="E5" i="50" l="1"/>
  <c r="E6" i="50"/>
  <c r="E4" i="50" l="1"/>
  <c r="E7" i="50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V80" i="23" s="1"/>
  <c r="V79" i="23" s="1"/>
  <c r="S96" i="23"/>
  <c r="R96" i="23"/>
  <c r="R72" i="23" s="1"/>
  <c r="Q96" i="23"/>
  <c r="Q80" i="23" s="1"/>
  <c r="Q79" i="23" s="1"/>
  <c r="P96" i="23"/>
  <c r="P80" i="23" s="1"/>
  <c r="P79" i="23" s="1"/>
  <c r="O96" i="23"/>
  <c r="N96" i="23"/>
  <c r="N72" i="23" s="1"/>
  <c r="N71" i="23" s="1"/>
  <c r="M96" i="23"/>
  <c r="M80" i="23" s="1"/>
  <c r="M79" i="23" s="1"/>
  <c r="L96" i="23"/>
  <c r="L80" i="23" s="1"/>
  <c r="L79" i="23" s="1"/>
  <c r="K96" i="23"/>
  <c r="J96" i="23"/>
  <c r="J72" i="23" s="1"/>
  <c r="I96" i="23"/>
  <c r="I80" i="23" s="1"/>
  <c r="I79" i="23" s="1"/>
  <c r="H96" i="23"/>
  <c r="H80" i="23" s="1"/>
  <c r="H79" i="23" s="1"/>
  <c r="G96" i="23"/>
  <c r="F96" i="23"/>
  <c r="F72" i="23" s="1"/>
  <c r="F71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P89" i="23"/>
  <c r="P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F81" i="23" s="1"/>
  <c r="E82" i="23"/>
  <c r="V81" i="23"/>
  <c r="R81" i="23"/>
  <c r="P81" i="23"/>
  <c r="L81" i="23"/>
  <c r="J81" i="23"/>
  <c r="H81" i="23"/>
  <c r="S80" i="23"/>
  <c r="S79" i="23" s="1"/>
  <c r="R80" i="23"/>
  <c r="O80" i="23"/>
  <c r="O79" i="23" s="1"/>
  <c r="N80" i="23"/>
  <c r="N79" i="23" s="1"/>
  <c r="K80" i="23"/>
  <c r="K79" i="23" s="1"/>
  <c r="J80" i="23"/>
  <c r="G80" i="23"/>
  <c r="G79" i="23" s="1"/>
  <c r="F80" i="23"/>
  <c r="F79" i="23" s="1"/>
  <c r="R79" i="23"/>
  <c r="J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R71" i="23"/>
  <c r="L71" i="23"/>
  <c r="J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R40" i="23"/>
  <c r="R31" i="23" s="1"/>
  <c r="Q40" i="23"/>
  <c r="Q31" i="23" s="1"/>
  <c r="P40" i="23"/>
  <c r="O40" i="23"/>
  <c r="N40" i="23"/>
  <c r="N31" i="23" s="1"/>
  <c r="M40" i="23"/>
  <c r="M31" i="23" s="1"/>
  <c r="L40" i="23"/>
  <c r="K40" i="23"/>
  <c r="J40" i="23"/>
  <c r="J31" i="23" s="1"/>
  <c r="I40" i="23"/>
  <c r="I31" i="23" s="1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P31" i="23" s="1"/>
  <c r="O32" i="23"/>
  <c r="N32" i="23"/>
  <c r="M32" i="23"/>
  <c r="L32" i="23"/>
  <c r="K32" i="23"/>
  <c r="J32" i="23"/>
  <c r="I32" i="23"/>
  <c r="H32" i="23"/>
  <c r="H31" i="23" s="1"/>
  <c r="G32" i="23"/>
  <c r="F32" i="23"/>
  <c r="E32" i="23"/>
  <c r="V31" i="23"/>
  <c r="S31" i="23"/>
  <c r="O31" i="23"/>
  <c r="L31" i="23"/>
  <c r="K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S10" i="23"/>
  <c r="S8" i="23" s="1"/>
  <c r="R10" i="23"/>
  <c r="R8" i="23" s="1"/>
  <c r="P10" i="23"/>
  <c r="O10" i="23"/>
  <c r="N10" i="23"/>
  <c r="N8" i="23" s="1"/>
  <c r="L10" i="23"/>
  <c r="K10" i="23"/>
  <c r="J10" i="23"/>
  <c r="J8" i="23" s="1"/>
  <c r="H10" i="23"/>
  <c r="H8" i="23" s="1"/>
  <c r="H4" i="23" s="1"/>
  <c r="G10" i="23"/>
  <c r="F10" i="23"/>
  <c r="F8" i="23" s="1"/>
  <c r="W9" i="23"/>
  <c r="V8" i="23"/>
  <c r="V4" i="23" s="1"/>
  <c r="P8" i="23"/>
  <c r="P4" i="23" s="1"/>
  <c r="O8" i="23"/>
  <c r="L8" i="23"/>
  <c r="K8" i="23"/>
  <c r="G8" i="23"/>
  <c r="W7" i="23"/>
  <c r="W6" i="23"/>
  <c r="V5" i="23"/>
  <c r="S5" i="23"/>
  <c r="S4" i="23" s="1"/>
  <c r="R5" i="23"/>
  <c r="Q5" i="23"/>
  <c r="P5" i="23"/>
  <c r="O5" i="23"/>
  <c r="O4" i="23" s="1"/>
  <c r="N5" i="23"/>
  <c r="M5" i="23"/>
  <c r="L5" i="23"/>
  <c r="K5" i="23"/>
  <c r="J5" i="23"/>
  <c r="I5" i="23"/>
  <c r="H5" i="23"/>
  <c r="G5" i="23"/>
  <c r="F5" i="23"/>
  <c r="E5" i="23"/>
  <c r="K4" i="23"/>
  <c r="G4" i="23"/>
  <c r="Q109" i="19"/>
  <c r="Q108" i="19"/>
  <c r="Q107" i="19"/>
  <c r="Q106" i="19"/>
  <c r="Q105" i="19"/>
  <c r="N104" i="19"/>
  <c r="Q104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O96" i="19"/>
  <c r="O80" i="19" s="1"/>
  <c r="O79" i="19" s="1"/>
  <c r="O52" i="19" s="1"/>
  <c r="N96" i="19"/>
  <c r="N72" i="19" s="1"/>
  <c r="N71" i="19" s="1"/>
  <c r="M96" i="19"/>
  <c r="L96" i="19"/>
  <c r="L80" i="19" s="1"/>
  <c r="L79" i="19" s="1"/>
  <c r="K96" i="19"/>
  <c r="K80" i="19" s="1"/>
  <c r="K79" i="19" s="1"/>
  <c r="J96" i="19"/>
  <c r="J72" i="19" s="1"/>
  <c r="J71" i="19" s="1"/>
  <c r="I96" i="19"/>
  <c r="H96" i="19"/>
  <c r="H80" i="19" s="1"/>
  <c r="H79" i="19" s="1"/>
  <c r="G96" i="19"/>
  <c r="G80" i="19" s="1"/>
  <c r="G79" i="19" s="1"/>
  <c r="F96" i="19"/>
  <c r="F72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M85" i="19" s="1"/>
  <c r="L86" i="19"/>
  <c r="L85" i="19" s="1"/>
  <c r="K86" i="19"/>
  <c r="J86" i="19"/>
  <c r="I86" i="19"/>
  <c r="I85" i="19" s="1"/>
  <c r="H86" i="19"/>
  <c r="H85" i="19" s="1"/>
  <c r="G86" i="19"/>
  <c r="F86" i="19"/>
  <c r="E86" i="19"/>
  <c r="P85" i="19"/>
  <c r="K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N82" i="19"/>
  <c r="N81" i="19" s="1"/>
  <c r="M82" i="19"/>
  <c r="L82" i="19"/>
  <c r="K82" i="19"/>
  <c r="J82" i="19"/>
  <c r="J81" i="19" s="1"/>
  <c r="I82" i="19"/>
  <c r="H82" i="19"/>
  <c r="G82" i="19"/>
  <c r="E82" i="19"/>
  <c r="E81" i="19" s="1"/>
  <c r="P81" i="19"/>
  <c r="O81" i="19"/>
  <c r="M81" i="19"/>
  <c r="L81" i="19"/>
  <c r="K81" i="19"/>
  <c r="I81" i="19"/>
  <c r="H81" i="19"/>
  <c r="G81" i="19"/>
  <c r="N80" i="19"/>
  <c r="M80" i="19"/>
  <c r="J80" i="19"/>
  <c r="I80" i="19"/>
  <c r="F80" i="19"/>
  <c r="E80" i="19"/>
  <c r="N79" i="19"/>
  <c r="M79" i="19"/>
  <c r="J79" i="19"/>
  <c r="I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G75" i="19" s="1"/>
  <c r="F76" i="19"/>
  <c r="E76" i="19"/>
  <c r="P75" i="19"/>
  <c r="O75" i="19"/>
  <c r="N75" i="19"/>
  <c r="M75" i="19"/>
  <c r="L75" i="19"/>
  <c r="K75" i="19"/>
  <c r="J75" i="19"/>
  <c r="I75" i="19"/>
  <c r="H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O72" i="19"/>
  <c r="M72" i="19"/>
  <c r="M71" i="19" s="1"/>
  <c r="I72" i="19"/>
  <c r="H72" i="19"/>
  <c r="H71" i="19" s="1"/>
  <c r="E72" i="19"/>
  <c r="O71" i="19"/>
  <c r="I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O53" i="19"/>
  <c r="N53" i="19"/>
  <c r="N52" i="19" s="1"/>
  <c r="M53" i="19"/>
  <c r="M52" i="19" s="1"/>
  <c r="L53" i="19"/>
  <c r="K53" i="19"/>
  <c r="J53" i="19"/>
  <c r="J52" i="19" s="1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M45" i="19"/>
  <c r="M31" i="19" s="1"/>
  <c r="L45" i="19"/>
  <c r="K45" i="19"/>
  <c r="J45" i="19"/>
  <c r="I45" i="19"/>
  <c r="I31" i="19" s="1"/>
  <c r="H45" i="19"/>
  <c r="G45" i="19"/>
  <c r="E45" i="19"/>
  <c r="E31" i="19" s="1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O31" i="19" s="1"/>
  <c r="N40" i="19"/>
  <c r="M40" i="19"/>
  <c r="L40" i="19"/>
  <c r="L31" i="19" s="1"/>
  <c r="K40" i="19"/>
  <c r="K31" i="19" s="1"/>
  <c r="J40" i="19"/>
  <c r="I40" i="19"/>
  <c r="H40" i="19"/>
  <c r="H31" i="19" s="1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N31" i="19"/>
  <c r="J31" i="19"/>
  <c r="P30" i="19"/>
  <c r="O30" i="19"/>
  <c r="N30" i="19"/>
  <c r="M30" i="19"/>
  <c r="L30" i="19"/>
  <c r="K30" i="19"/>
  <c r="J30" i="19"/>
  <c r="I30" i="19"/>
  <c r="H30" i="19"/>
  <c r="G30" i="19"/>
  <c r="E30" i="19"/>
  <c r="N29" i="19"/>
  <c r="M29" i="19"/>
  <c r="J29" i="19"/>
  <c r="I29" i="19"/>
  <c r="F29" i="19"/>
  <c r="E29" i="19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N22" i="19" s="1"/>
  <c r="M24" i="19"/>
  <c r="L24" i="19"/>
  <c r="K24" i="19"/>
  <c r="J24" i="19"/>
  <c r="J22" i="19" s="1"/>
  <c r="I24" i="19"/>
  <c r="H24" i="19"/>
  <c r="G24" i="19"/>
  <c r="E24" i="19"/>
  <c r="E22" i="19" s="1"/>
  <c r="P23" i="19"/>
  <c r="P22" i="19" s="1"/>
  <c r="O23" i="19"/>
  <c r="N23" i="19"/>
  <c r="M23" i="19"/>
  <c r="M22" i="19" s="1"/>
  <c r="L23" i="19"/>
  <c r="L22" i="19" s="1"/>
  <c r="K23" i="19"/>
  <c r="J23" i="19"/>
  <c r="I23" i="19"/>
  <c r="I22" i="19" s="1"/>
  <c r="H23" i="19"/>
  <c r="H22" i="19" s="1"/>
  <c r="G23" i="19"/>
  <c r="E23" i="19"/>
  <c r="O22" i="19"/>
  <c r="K22" i="19"/>
  <c r="G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L13" i="19" s="1"/>
  <c r="K14" i="19"/>
  <c r="J14" i="19"/>
  <c r="I14" i="19"/>
  <c r="H14" i="19"/>
  <c r="G14" i="19"/>
  <c r="F14" i="19"/>
  <c r="E14" i="19"/>
  <c r="P13" i="19"/>
  <c r="O13" i="19"/>
  <c r="N13" i="19"/>
  <c r="M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P8" i="19" s="1"/>
  <c r="O10" i="19"/>
  <c r="O8" i="19" s="1"/>
  <c r="N10" i="19"/>
  <c r="M10" i="19"/>
  <c r="L10" i="19"/>
  <c r="L8" i="19" s="1"/>
  <c r="K10" i="19"/>
  <c r="K8" i="19" s="1"/>
  <c r="J10" i="19"/>
  <c r="I10" i="19"/>
  <c r="H10" i="19"/>
  <c r="H8" i="19" s="1"/>
  <c r="G10" i="19"/>
  <c r="G8" i="19" s="1"/>
  <c r="F10" i="19"/>
  <c r="E10" i="19"/>
  <c r="F9" i="19"/>
  <c r="Q9" i="19" s="1"/>
  <c r="N8" i="19"/>
  <c r="M8" i="19"/>
  <c r="J8" i="19"/>
  <c r="J4" i="19" s="1"/>
  <c r="J3" i="19" s="1"/>
  <c r="I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M4" i="19" l="1"/>
  <c r="M3" i="19" s="1"/>
  <c r="N4" i="19"/>
  <c r="N3" i="19" s="1"/>
  <c r="O4" i="19"/>
  <c r="O3" i="19" s="1"/>
  <c r="H52" i="19"/>
  <c r="I4" i="19"/>
  <c r="H4" i="19"/>
  <c r="H3" i="19" s="1"/>
  <c r="P4" i="19"/>
  <c r="I52" i="19"/>
  <c r="H29" i="19"/>
  <c r="L29" i="19"/>
  <c r="L4" i="19" s="1"/>
  <c r="L3" i="19" s="1"/>
  <c r="P29" i="19"/>
  <c r="Q32" i="19"/>
  <c r="Q42" i="19"/>
  <c r="Q47" i="19"/>
  <c r="Q54" i="19"/>
  <c r="Q63" i="19"/>
  <c r="G72" i="19"/>
  <c r="G71" i="19" s="1"/>
  <c r="G52" i="19" s="1"/>
  <c r="L72" i="19"/>
  <c r="L71" i="19" s="1"/>
  <c r="L52" i="19" s="1"/>
  <c r="Q73" i="19"/>
  <c r="Q74" i="19"/>
  <c r="Q75" i="19"/>
  <c r="Q76" i="19"/>
  <c r="Q77" i="19"/>
  <c r="P80" i="19"/>
  <c r="P79" i="19" s="1"/>
  <c r="Q79" i="19" s="1"/>
  <c r="Q83" i="19"/>
  <c r="Q89" i="19"/>
  <c r="Q90" i="19"/>
  <c r="Q91" i="19"/>
  <c r="N101" i="19"/>
  <c r="W5" i="23"/>
  <c r="W17" i="23"/>
  <c r="W45" i="23"/>
  <c r="H52" i="23"/>
  <c r="H3" i="23" s="1"/>
  <c r="Q85" i="19"/>
  <c r="W40" i="23"/>
  <c r="E31" i="23"/>
  <c r="W31" i="23" s="1"/>
  <c r="Q86" i="19"/>
  <c r="F8" i="19"/>
  <c r="Q8" i="19" s="1"/>
  <c r="E4" i="19"/>
  <c r="F5" i="19"/>
  <c r="Q5" i="19" s="1"/>
  <c r="Q10" i="19"/>
  <c r="Q11" i="19"/>
  <c r="Q12" i="19"/>
  <c r="Q13" i="19"/>
  <c r="Q14" i="19"/>
  <c r="Q15" i="19"/>
  <c r="F52" i="19"/>
  <c r="G29" i="19"/>
  <c r="G4" i="19" s="1"/>
  <c r="G3" i="19" s="1"/>
  <c r="K29" i="19"/>
  <c r="K4" i="19" s="1"/>
  <c r="K3" i="19" s="1"/>
  <c r="O29" i="19"/>
  <c r="Q40" i="19"/>
  <c r="F45" i="19"/>
  <c r="F31" i="19" s="1"/>
  <c r="Q31" i="19" s="1"/>
  <c r="E53" i="19"/>
  <c r="Q72" i="19"/>
  <c r="K72" i="19"/>
  <c r="K71" i="19" s="1"/>
  <c r="K52" i="19" s="1"/>
  <c r="L4" i="23"/>
  <c r="G53" i="23"/>
  <c r="Q96" i="19"/>
  <c r="Q101" i="19"/>
  <c r="E11" i="23"/>
  <c r="I11" i="23"/>
  <c r="M11" i="23"/>
  <c r="Q11" i="23"/>
  <c r="E12" i="23"/>
  <c r="I12" i="23"/>
  <c r="M12" i="23"/>
  <c r="Q12" i="23"/>
  <c r="W13" i="23"/>
  <c r="W14" i="23"/>
  <c r="W15" i="23"/>
  <c r="F29" i="23"/>
  <c r="F4" i="23" s="1"/>
  <c r="J29" i="23"/>
  <c r="J4" i="23" s="1"/>
  <c r="N29" i="23"/>
  <c r="N4" i="23" s="1"/>
  <c r="R29" i="23"/>
  <c r="R4" i="23" s="1"/>
  <c r="L52" i="23"/>
  <c r="P52" i="23"/>
  <c r="P3" i="23" s="1"/>
  <c r="V52" i="23"/>
  <c r="V3" i="23" s="1"/>
  <c r="E80" i="23"/>
  <c r="E79" i="23" s="1"/>
  <c r="W79" i="23" s="1"/>
  <c r="W82" i="23"/>
  <c r="W83" i="23"/>
  <c r="F89" i="23"/>
  <c r="F85" i="23" s="1"/>
  <c r="J89" i="23"/>
  <c r="J85" i="23" s="1"/>
  <c r="J52" i="23" s="1"/>
  <c r="J3" i="23" s="1"/>
  <c r="N89" i="23"/>
  <c r="N85" i="23" s="1"/>
  <c r="N52" i="23" s="1"/>
  <c r="N3" i="23" s="1"/>
  <c r="R89" i="23"/>
  <c r="R85" i="23" s="1"/>
  <c r="W93" i="23"/>
  <c r="W23" i="23"/>
  <c r="W24" i="23"/>
  <c r="W25" i="23"/>
  <c r="W26" i="23"/>
  <c r="W27" i="23"/>
  <c r="W28" i="23"/>
  <c r="W30" i="23"/>
  <c r="W32" i="23"/>
  <c r="W42" i="23"/>
  <c r="W74" i="23"/>
  <c r="W75" i="23"/>
  <c r="W77" i="23"/>
  <c r="G85" i="23"/>
  <c r="K85" i="23"/>
  <c r="K52" i="23" s="1"/>
  <c r="K3" i="23" s="1"/>
  <c r="O85" i="23"/>
  <c r="S85" i="23"/>
  <c r="S52" i="23" s="1"/>
  <c r="S3" i="23" s="1"/>
  <c r="W90" i="23"/>
  <c r="W91" i="23"/>
  <c r="W71" i="23"/>
  <c r="I52" i="23"/>
  <c r="M52" i="23"/>
  <c r="G52" i="23"/>
  <c r="G3" i="23" s="1"/>
  <c r="O52" i="23"/>
  <c r="O3" i="23" s="1"/>
  <c r="I85" i="23"/>
  <c r="M85" i="23"/>
  <c r="Q85" i="23"/>
  <c r="Q52" i="23" s="1"/>
  <c r="F52" i="23"/>
  <c r="F3" i="23" s="1"/>
  <c r="R52" i="23"/>
  <c r="R3" i="23" s="1"/>
  <c r="E73" i="23"/>
  <c r="W73" i="23" s="1"/>
  <c r="E81" i="23"/>
  <c r="W81" i="23" s="1"/>
  <c r="E89" i="23"/>
  <c r="W89" i="23" s="1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M10" i="23" l="1"/>
  <c r="M8" i="23" s="1"/>
  <c r="M4" i="23" s="1"/>
  <c r="M3" i="23" s="1"/>
  <c r="P52" i="19"/>
  <c r="P3" i="19" s="1"/>
  <c r="Q26" i="19"/>
  <c r="W80" i="23"/>
  <c r="E85" i="23"/>
  <c r="W85" i="23" s="1"/>
  <c r="I10" i="23"/>
  <c r="I8" i="23" s="1"/>
  <c r="I4" i="23" s="1"/>
  <c r="I3" i="23" s="1"/>
  <c r="Q80" i="19"/>
  <c r="Q71" i="19"/>
  <c r="I3" i="19"/>
  <c r="W29" i="23"/>
  <c r="W12" i="23"/>
  <c r="W11" i="23"/>
  <c r="E10" i="23"/>
  <c r="Q45" i="19"/>
  <c r="Q29" i="19"/>
  <c r="F22" i="19"/>
  <c r="Q22" i="19" s="1"/>
  <c r="L3" i="23"/>
  <c r="Q10" i="23"/>
  <c r="Q8" i="23" s="1"/>
  <c r="Q4" i="23" s="1"/>
  <c r="Q3" i="23" s="1"/>
  <c r="Q53" i="19"/>
  <c r="E52" i="19"/>
  <c r="E52" i="23"/>
  <c r="W53" i="23"/>
  <c r="F4" i="19"/>
  <c r="Q28" i="19"/>
  <c r="Q23" i="19"/>
  <c r="Q21" i="19"/>
  <c r="Q20" i="19"/>
  <c r="W10" i="23" l="1"/>
  <c r="E8" i="23"/>
  <c r="Q52" i="19"/>
  <c r="E3" i="19"/>
  <c r="W52" i="23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K72" i="24" s="1"/>
  <c r="K71" i="24" s="1"/>
  <c r="J96" i="24"/>
  <c r="I96" i="24"/>
  <c r="H96" i="24"/>
  <c r="H72" i="24" s="1"/>
  <c r="H71" i="24" s="1"/>
  <c r="G96" i="24"/>
  <c r="G72" i="24" s="1"/>
  <c r="G71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J89" i="24" s="1"/>
  <c r="J85" i="24" s="1"/>
  <c r="I90" i="24"/>
  <c r="I89" i="24" s="1"/>
  <c r="H90" i="24"/>
  <c r="G90" i="24"/>
  <c r="F90" i="24"/>
  <c r="F89" i="24" s="1"/>
  <c r="F85" i="24" s="1"/>
  <c r="E90" i="24"/>
  <c r="G89" i="24"/>
  <c r="M88" i="24"/>
  <c r="M87" i="24"/>
  <c r="L86" i="24"/>
  <c r="K86" i="24"/>
  <c r="J86" i="24"/>
  <c r="I86" i="24"/>
  <c r="H86" i="24"/>
  <c r="G86" i="24"/>
  <c r="G85" i="24" s="1"/>
  <c r="F86" i="24"/>
  <c r="E86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F81" i="24" s="1"/>
  <c r="E82" i="24"/>
  <c r="M82" i="24" s="1"/>
  <c r="L81" i="24"/>
  <c r="K81" i="24"/>
  <c r="J81" i="24"/>
  <c r="H81" i="24"/>
  <c r="G81" i="24"/>
  <c r="L80" i="24"/>
  <c r="K80" i="24"/>
  <c r="K79" i="24" s="1"/>
  <c r="J80" i="24"/>
  <c r="I80" i="24"/>
  <c r="H80" i="24"/>
  <c r="H79" i="24" s="1"/>
  <c r="G80" i="24"/>
  <c r="G79" i="24" s="1"/>
  <c r="F80" i="24"/>
  <c r="E80" i="24"/>
  <c r="L79" i="24"/>
  <c r="J79" i="24"/>
  <c r="I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E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J72" i="24"/>
  <c r="J71" i="24" s="1"/>
  <c r="J52" i="24" s="1"/>
  <c r="I72" i="24"/>
  <c r="F72" i="24"/>
  <c r="F71" i="24" s="1"/>
  <c r="E72" i="24"/>
  <c r="I71" i="24"/>
  <c r="E71" i="24"/>
  <c r="M70" i="24"/>
  <c r="H69" i="24"/>
  <c r="G69" i="24"/>
  <c r="E69" i="24"/>
  <c r="M69" i="24" s="1"/>
  <c r="H68" i="24"/>
  <c r="G68" i="24"/>
  <c r="E68" i="24"/>
  <c r="H67" i="24"/>
  <c r="M67" i="24" s="1"/>
  <c r="G67" i="24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G45" i="24" s="1"/>
  <c r="E46" i="24"/>
  <c r="M46" i="24" s="1"/>
  <c r="L45" i="24"/>
  <c r="K45" i="24"/>
  <c r="J45" i="24"/>
  <c r="J31" i="24" s="1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G31" i="24" s="1"/>
  <c r="F32" i="24"/>
  <c r="E32" i="24"/>
  <c r="K31" i="24"/>
  <c r="F31" i="24"/>
  <c r="L30" i="24"/>
  <c r="K30" i="24"/>
  <c r="J30" i="24"/>
  <c r="I30" i="24"/>
  <c r="H30" i="24"/>
  <c r="G30" i="24"/>
  <c r="F30" i="24"/>
  <c r="E30" i="24"/>
  <c r="M30" i="24" s="1"/>
  <c r="L29" i="24"/>
  <c r="J29" i="24"/>
  <c r="I29" i="24"/>
  <c r="H29" i="24"/>
  <c r="F29" i="24"/>
  <c r="E29" i="24"/>
  <c r="L28" i="24"/>
  <c r="K28" i="24"/>
  <c r="J28" i="24"/>
  <c r="I28" i="24"/>
  <c r="I27" i="24" s="1"/>
  <c r="H28" i="24"/>
  <c r="G28" i="24"/>
  <c r="F28" i="24"/>
  <c r="F27" i="24" s="1"/>
  <c r="F4" i="24" s="1"/>
  <c r="E28" i="24"/>
  <c r="M28" i="24" s="1"/>
  <c r="L27" i="24"/>
  <c r="K27" i="24"/>
  <c r="J27" i="24"/>
  <c r="H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K8" i="24" s="1"/>
  <c r="J10" i="24"/>
  <c r="I10" i="24"/>
  <c r="H10" i="24"/>
  <c r="H8" i="24" s="1"/>
  <c r="G10" i="24"/>
  <c r="G8" i="24" s="1"/>
  <c r="F10" i="24"/>
  <c r="E10" i="24"/>
  <c r="E9" i="24"/>
  <c r="M9" i="24" s="1"/>
  <c r="J8" i="24"/>
  <c r="J4" i="24" s="1"/>
  <c r="J3" i="24" s="1"/>
  <c r="I8" i="24"/>
  <c r="F8" i="24"/>
  <c r="E8" i="24"/>
  <c r="H7" i="24"/>
  <c r="G7" i="24"/>
  <c r="E7" i="24"/>
  <c r="M7" i="24" s="1"/>
  <c r="M6" i="24"/>
  <c r="H6" i="24"/>
  <c r="E6" i="24"/>
  <c r="L5" i="24"/>
  <c r="K5" i="24"/>
  <c r="J5" i="24"/>
  <c r="I5" i="24"/>
  <c r="H5" i="24"/>
  <c r="G5" i="24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G96" i="22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H90" i="22"/>
  <c r="H89" i="22" s="1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F80" i="22"/>
  <c r="F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F73" i="22" s="1"/>
  <c r="E74" i="22"/>
  <c r="I72" i="22"/>
  <c r="I71" i="22" s="1"/>
  <c r="H72" i="22"/>
  <c r="H71" i="22" s="1"/>
  <c r="G72" i="22"/>
  <c r="F72" i="22"/>
  <c r="F71" i="22" s="1"/>
  <c r="E72" i="22"/>
  <c r="J72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J32" i="22" s="1"/>
  <c r="F31" i="22"/>
  <c r="I30" i="22"/>
  <c r="H30" i="22"/>
  <c r="G30" i="22"/>
  <c r="F30" i="22"/>
  <c r="E30" i="22"/>
  <c r="H29" i="22"/>
  <c r="G29" i="22"/>
  <c r="F29" i="22"/>
  <c r="I28" i="22"/>
  <c r="I27" i="22" s="1"/>
  <c r="H28" i="22"/>
  <c r="H27" i="22" s="1"/>
  <c r="G28" i="22"/>
  <c r="F28" i="22"/>
  <c r="E28" i="22"/>
  <c r="J28" i="22" s="1"/>
  <c r="G27" i="22"/>
  <c r="F27" i="22"/>
  <c r="I26" i="22"/>
  <c r="H26" i="22"/>
  <c r="G26" i="22"/>
  <c r="G25" i="22" s="1"/>
  <c r="F26" i="22"/>
  <c r="F25" i="22" s="1"/>
  <c r="E26" i="22"/>
  <c r="I25" i="22"/>
  <c r="H25" i="22"/>
  <c r="E25" i="22"/>
  <c r="I24" i="22"/>
  <c r="I22" i="22" s="1"/>
  <c r="H24" i="22"/>
  <c r="G24" i="22"/>
  <c r="F24" i="22"/>
  <c r="E24" i="22"/>
  <c r="J24" i="22" s="1"/>
  <c r="I23" i="22"/>
  <c r="H23" i="22"/>
  <c r="G23" i="22"/>
  <c r="F23" i="22"/>
  <c r="J23" i="22" s="1"/>
  <c r="E23" i="22"/>
  <c r="H22" i="22"/>
  <c r="G22" i="22"/>
  <c r="I21" i="22"/>
  <c r="H21" i="22"/>
  <c r="H20" i="22" s="1"/>
  <c r="G21" i="22"/>
  <c r="F21" i="22"/>
  <c r="E21" i="22"/>
  <c r="I20" i="22"/>
  <c r="G20" i="22"/>
  <c r="F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H14" i="22"/>
  <c r="G14" i="22"/>
  <c r="G13" i="22" s="1"/>
  <c r="F14" i="22"/>
  <c r="E14" i="22"/>
  <c r="I13" i="22"/>
  <c r="H13" i="22"/>
  <c r="E13" i="22"/>
  <c r="I12" i="22"/>
  <c r="H12" i="22"/>
  <c r="G12" i="22"/>
  <c r="F12" i="22"/>
  <c r="E12" i="22"/>
  <c r="J12" i="22" s="1"/>
  <c r="H11" i="22"/>
  <c r="G11" i="22"/>
  <c r="F11" i="22"/>
  <c r="F10" i="22" s="1"/>
  <c r="F8" i="22" s="1"/>
  <c r="H10" i="22"/>
  <c r="H8" i="22" s="1"/>
  <c r="G10" i="22"/>
  <c r="G8" i="22" s="1"/>
  <c r="J9" i="22"/>
  <c r="J7" i="22"/>
  <c r="J6" i="22"/>
  <c r="I5" i="22"/>
  <c r="H5" i="22"/>
  <c r="H4" i="22" s="1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Q72" i="20" s="1"/>
  <c r="Q71" i="20" s="1"/>
  <c r="P96" i="20"/>
  <c r="O96" i="20"/>
  <c r="N96" i="20"/>
  <c r="M96" i="20"/>
  <c r="M72" i="20" s="1"/>
  <c r="M71" i="20" s="1"/>
  <c r="L96" i="20"/>
  <c r="K96" i="20"/>
  <c r="J96" i="20"/>
  <c r="I96" i="20"/>
  <c r="I72" i="20" s="1"/>
  <c r="I71" i="20" s="1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V91" i="20" s="1"/>
  <c r="E91" i="20"/>
  <c r="U90" i="20"/>
  <c r="U89" i="20" s="1"/>
  <c r="T90" i="20"/>
  <c r="T89" i="20" s="1"/>
  <c r="S90" i="20"/>
  <c r="S89" i="20" s="1"/>
  <c r="R90" i="20"/>
  <c r="Q90" i="20"/>
  <c r="Q89" i="20" s="1"/>
  <c r="P90" i="20"/>
  <c r="P89" i="20" s="1"/>
  <c r="O90" i="20"/>
  <c r="O89" i="20" s="1"/>
  <c r="N90" i="20"/>
  <c r="M90" i="20"/>
  <c r="M89" i="20" s="1"/>
  <c r="L90" i="20"/>
  <c r="L89" i="20" s="1"/>
  <c r="K90" i="20"/>
  <c r="K89" i="20" s="1"/>
  <c r="J90" i="20"/>
  <c r="I90" i="20"/>
  <c r="I89" i="20" s="1"/>
  <c r="I85" i="20" s="1"/>
  <c r="H90" i="20"/>
  <c r="H89" i="20" s="1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P80" i="20"/>
  <c r="O80" i="20"/>
  <c r="O79" i="20" s="1"/>
  <c r="N80" i="20"/>
  <c r="N79" i="20" s="1"/>
  <c r="L80" i="20"/>
  <c r="K80" i="20"/>
  <c r="J80" i="20"/>
  <c r="J79" i="20" s="1"/>
  <c r="H80" i="20"/>
  <c r="G80" i="20"/>
  <c r="G79" i="20" s="1"/>
  <c r="F80" i="20"/>
  <c r="T79" i="20"/>
  <c r="S79" i="20"/>
  <c r="P79" i="20"/>
  <c r="L79" i="20"/>
  <c r="K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R73" i="20"/>
  <c r="N73" i="20"/>
  <c r="J73" i="20"/>
  <c r="F73" i="20"/>
  <c r="U72" i="20"/>
  <c r="U71" i="20" s="1"/>
  <c r="T72" i="20"/>
  <c r="T71" i="20" s="1"/>
  <c r="S72" i="20"/>
  <c r="R72" i="20"/>
  <c r="R71" i="20" s="1"/>
  <c r="P72" i="20"/>
  <c r="P71" i="20" s="1"/>
  <c r="O72" i="20"/>
  <c r="N72" i="20"/>
  <c r="N71" i="20" s="1"/>
  <c r="L72" i="20"/>
  <c r="L71" i="20" s="1"/>
  <c r="K72" i="20"/>
  <c r="J72" i="20"/>
  <c r="J71" i="20" s="1"/>
  <c r="H72" i="20"/>
  <c r="H71" i="20" s="1"/>
  <c r="G72" i="20"/>
  <c r="F72" i="20"/>
  <c r="F71" i="20" s="1"/>
  <c r="S71" i="20"/>
  <c r="O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F68" i="20"/>
  <c r="E68" i="20"/>
  <c r="V68" i="20" s="1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H53" i="20"/>
  <c r="G53" i="20"/>
  <c r="F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R45" i="20" s="1"/>
  <c r="R31" i="20" s="1"/>
  <c r="Q46" i="20"/>
  <c r="Q45" i="20" s="1"/>
  <c r="P46" i="20"/>
  <c r="O46" i="20"/>
  <c r="N46" i="20"/>
  <c r="N45" i="20" s="1"/>
  <c r="M46" i="20"/>
  <c r="M45" i="20" s="1"/>
  <c r="L46" i="20"/>
  <c r="L45" i="20" s="1"/>
  <c r="L31" i="20" s="1"/>
  <c r="K46" i="20"/>
  <c r="J46" i="20"/>
  <c r="J45" i="20" s="1"/>
  <c r="I46" i="20"/>
  <c r="I45" i="20" s="1"/>
  <c r="G46" i="20"/>
  <c r="G45" i="20" s="1"/>
  <c r="F46" i="20"/>
  <c r="E46" i="20"/>
  <c r="S45" i="20"/>
  <c r="P45" i="20"/>
  <c r="P31" i="20" s="1"/>
  <c r="O45" i="20"/>
  <c r="K45" i="20"/>
  <c r="H45" i="20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S31" i="20" s="1"/>
  <c r="R32" i="20"/>
  <c r="Q32" i="20"/>
  <c r="P32" i="20"/>
  <c r="O32" i="20"/>
  <c r="O31" i="20" s="1"/>
  <c r="N32" i="20"/>
  <c r="M32" i="20"/>
  <c r="L32" i="20"/>
  <c r="K32" i="20"/>
  <c r="K31" i="20" s="1"/>
  <c r="J32" i="20"/>
  <c r="J31" i="20" s="1"/>
  <c r="I32" i="20"/>
  <c r="H32" i="20"/>
  <c r="G32" i="20"/>
  <c r="G31" i="20" s="1"/>
  <c r="F32" i="20"/>
  <c r="E32" i="20"/>
  <c r="N31" i="20"/>
  <c r="H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T22" i="20" s="1"/>
  <c r="P24" i="20"/>
  <c r="H24" i="20"/>
  <c r="T23" i="20"/>
  <c r="P23" i="20"/>
  <c r="P22" i="20" s="1"/>
  <c r="H23" i="20"/>
  <c r="H22" i="20"/>
  <c r="T21" i="20"/>
  <c r="P21" i="20"/>
  <c r="P20" i="20" s="1"/>
  <c r="H21" i="20"/>
  <c r="T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S15" i="20"/>
  <c r="Q15" i="20"/>
  <c r="P15" i="20"/>
  <c r="O15" i="20"/>
  <c r="N15" i="20"/>
  <c r="M15" i="20"/>
  <c r="L15" i="20"/>
  <c r="K15" i="20"/>
  <c r="J15" i="20"/>
  <c r="I15" i="20"/>
  <c r="H15" i="20"/>
  <c r="G15" i="20"/>
  <c r="E15" i="20"/>
  <c r="U14" i="20"/>
  <c r="U13" i="20" s="1"/>
  <c r="T14" i="20"/>
  <c r="T13" i="20" s="1"/>
  <c r="S14" i="20"/>
  <c r="R14" i="20"/>
  <c r="Q14" i="20"/>
  <c r="Q13" i="20" s="1"/>
  <c r="P14" i="20"/>
  <c r="P13" i="20" s="1"/>
  <c r="N14" i="20"/>
  <c r="M14" i="20"/>
  <c r="M13" i="20" s="1"/>
  <c r="L14" i="20"/>
  <c r="L13" i="20" s="1"/>
  <c r="J14" i="20"/>
  <c r="I14" i="20"/>
  <c r="H14" i="20"/>
  <c r="H13" i="20" s="1"/>
  <c r="F14" i="20"/>
  <c r="E14" i="20"/>
  <c r="S13" i="20"/>
  <c r="N13" i="20"/>
  <c r="J13" i="20"/>
  <c r="I13" i="20"/>
  <c r="U12" i="20"/>
  <c r="T12" i="20"/>
  <c r="T10" i="20" s="1"/>
  <c r="T8" i="20" s="1"/>
  <c r="S12" i="20"/>
  <c r="R12" i="20"/>
  <c r="Q12" i="20"/>
  <c r="P12" i="20"/>
  <c r="P10" i="20" s="1"/>
  <c r="P8" i="20" s="1"/>
  <c r="O12" i="20"/>
  <c r="N12" i="20"/>
  <c r="M12" i="20"/>
  <c r="L12" i="20"/>
  <c r="K12" i="20"/>
  <c r="J12" i="20"/>
  <c r="I12" i="20"/>
  <c r="H12" i="20"/>
  <c r="G12" i="20"/>
  <c r="F12" i="20"/>
  <c r="F10" i="20" s="1"/>
  <c r="F8" i="20" s="1"/>
  <c r="E12" i="20"/>
  <c r="U11" i="20"/>
  <c r="U10" i="20" s="1"/>
  <c r="T11" i="20"/>
  <c r="S11" i="20"/>
  <c r="S10" i="20" s="1"/>
  <c r="R11" i="20"/>
  <c r="Q11" i="20"/>
  <c r="P11" i="20"/>
  <c r="O11" i="20"/>
  <c r="O10" i="20" s="1"/>
  <c r="N11" i="20"/>
  <c r="M11" i="20"/>
  <c r="L11" i="20"/>
  <c r="K11" i="20"/>
  <c r="K10" i="20" s="1"/>
  <c r="K8" i="20" s="1"/>
  <c r="J11" i="20"/>
  <c r="I11" i="20"/>
  <c r="H11" i="20"/>
  <c r="G11" i="20"/>
  <c r="G10" i="20" s="1"/>
  <c r="G8" i="20" s="1"/>
  <c r="F11" i="20"/>
  <c r="E11" i="20"/>
  <c r="V11" i="20" s="1"/>
  <c r="R10" i="20"/>
  <c r="Q10" i="20"/>
  <c r="N10" i="20"/>
  <c r="M10" i="20"/>
  <c r="L10" i="20"/>
  <c r="J10" i="20"/>
  <c r="I10" i="20"/>
  <c r="H10" i="20"/>
  <c r="U9" i="20"/>
  <c r="U8" i="20" s="1"/>
  <c r="T9" i="20"/>
  <c r="S9" i="20"/>
  <c r="R9" i="20"/>
  <c r="R8" i="20" s="1"/>
  <c r="Q9" i="20"/>
  <c r="Q8" i="20" s="1"/>
  <c r="P9" i="20"/>
  <c r="O9" i="20"/>
  <c r="N9" i="20"/>
  <c r="N8" i="20" s="1"/>
  <c r="M9" i="20"/>
  <c r="M8" i="20" s="1"/>
  <c r="L9" i="20"/>
  <c r="K9" i="20"/>
  <c r="J9" i="20"/>
  <c r="J8" i="20" s="1"/>
  <c r="I9" i="20"/>
  <c r="I8" i="20" s="1"/>
  <c r="F9" i="20"/>
  <c r="E9" i="20"/>
  <c r="S8" i="20"/>
  <c r="O8" i="20"/>
  <c r="L8" i="20"/>
  <c r="H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G5" i="20" s="1"/>
  <c r="F6" i="20"/>
  <c r="F5" i="20" s="1"/>
  <c r="E6" i="20"/>
  <c r="R5" i="20"/>
  <c r="P5" i="20"/>
  <c r="P4" i="20" s="1"/>
  <c r="M5" i="20"/>
  <c r="L5" i="20"/>
  <c r="I5" i="20"/>
  <c r="H5" i="20"/>
  <c r="H4" i="20" s="1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S72" i="25" s="1"/>
  <c r="S71" i="25" s="1"/>
  <c r="R96" i="25"/>
  <c r="Q96" i="25"/>
  <c r="P96" i="25"/>
  <c r="P11" i="25" s="1"/>
  <c r="O96" i="25"/>
  <c r="O72" i="25" s="1"/>
  <c r="O71" i="25" s="1"/>
  <c r="N96" i="25"/>
  <c r="M96" i="25"/>
  <c r="L96" i="25"/>
  <c r="L11" i="25" s="1"/>
  <c r="K96" i="25"/>
  <c r="K72" i="25" s="1"/>
  <c r="K71" i="25" s="1"/>
  <c r="J96" i="25"/>
  <c r="I96" i="25"/>
  <c r="H96" i="25"/>
  <c r="H11" i="25" s="1"/>
  <c r="G96" i="25"/>
  <c r="G72" i="25" s="1"/>
  <c r="G7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H90" i="25"/>
  <c r="H89" i="25" s="1"/>
  <c r="G90" i="25"/>
  <c r="F90" i="25"/>
  <c r="F89" i="25" s="1"/>
  <c r="E90" i="25"/>
  <c r="W90" i="25" s="1"/>
  <c r="V89" i="25"/>
  <c r="U89" i="25"/>
  <c r="T89" i="25"/>
  <c r="S89" i="25"/>
  <c r="O89" i="25"/>
  <c r="K89" i="25"/>
  <c r="G89" i="25"/>
  <c r="W88" i="25"/>
  <c r="W87" i="25"/>
  <c r="V86" i="25"/>
  <c r="S86" i="25"/>
  <c r="S85" i="25" s="1"/>
  <c r="R86" i="25"/>
  <c r="Q86" i="25"/>
  <c r="P86" i="25"/>
  <c r="O86" i="25"/>
  <c r="N86" i="25"/>
  <c r="M86" i="25"/>
  <c r="L86" i="25"/>
  <c r="K86" i="25"/>
  <c r="K85" i="25" s="1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U81" i="25"/>
  <c r="S81" i="25"/>
  <c r="O81" i="25"/>
  <c r="M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Q79" i="25" s="1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I79" i="25" s="1"/>
  <c r="H80" i="25"/>
  <c r="H79" i="25" s="1"/>
  <c r="G80" i="25"/>
  <c r="G79" i="25" s="1"/>
  <c r="F80" i="25"/>
  <c r="F79" i="25" s="1"/>
  <c r="E80" i="25"/>
  <c r="U79" i="25"/>
  <c r="S79" i="25"/>
  <c r="M79" i="25"/>
  <c r="K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Q75" i="25" s="1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G75" i="25" s="1"/>
  <c r="F76" i="25"/>
  <c r="F75" i="25" s="1"/>
  <c r="E76" i="25"/>
  <c r="U75" i="25"/>
  <c r="S75" i="25"/>
  <c r="M75" i="25"/>
  <c r="K75" i="25"/>
  <c r="E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W74" i="25" s="1"/>
  <c r="E74" i="25"/>
  <c r="U73" i="25"/>
  <c r="S73" i="25"/>
  <c r="Q73" i="25"/>
  <c r="M73" i="25"/>
  <c r="K73" i="25"/>
  <c r="I73" i="25"/>
  <c r="E73" i="25"/>
  <c r="V72" i="25"/>
  <c r="V71" i="25" s="1"/>
  <c r="U72" i="25"/>
  <c r="U71" i="25" s="1"/>
  <c r="R72" i="25"/>
  <c r="R71" i="25" s="1"/>
  <c r="Q72" i="25"/>
  <c r="N72" i="25"/>
  <c r="N71" i="25" s="1"/>
  <c r="M72" i="25"/>
  <c r="M71" i="25" s="1"/>
  <c r="J72" i="25"/>
  <c r="J71" i="25" s="1"/>
  <c r="I72" i="25"/>
  <c r="I71" i="25" s="1"/>
  <c r="F72" i="25"/>
  <c r="F71" i="25" s="1"/>
  <c r="E72" i="25"/>
  <c r="E71" i="25" s="1"/>
  <c r="Q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3" i="25" s="1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Q31" i="25" s="1"/>
  <c r="P32" i="25"/>
  <c r="O32" i="25"/>
  <c r="N32" i="25"/>
  <c r="N31" i="25" s="1"/>
  <c r="M32" i="25"/>
  <c r="M31" i="25" s="1"/>
  <c r="L32" i="25"/>
  <c r="K32" i="25"/>
  <c r="J32" i="25"/>
  <c r="J31" i="25" s="1"/>
  <c r="I32" i="25"/>
  <c r="I31" i="25" s="1"/>
  <c r="H32" i="25"/>
  <c r="G32" i="25"/>
  <c r="F32" i="25"/>
  <c r="F31" i="25" s="1"/>
  <c r="E32" i="25"/>
  <c r="W32" i="25" s="1"/>
  <c r="V31" i="25"/>
  <c r="T31" i="25"/>
  <c r="S31" i="25"/>
  <c r="P31" i="25"/>
  <c r="O31" i="25"/>
  <c r="L31" i="25"/>
  <c r="K31" i="25"/>
  <c r="H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Q4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W28" i="25" s="1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W26" i="25" s="1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R22" i="25"/>
  <c r="Q22" i="25"/>
  <c r="N22" i="25"/>
  <c r="M22" i="25"/>
  <c r="J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U13" i="25"/>
  <c r="T13" i="25"/>
  <c r="Q13" i="25"/>
  <c r="P13" i="25"/>
  <c r="M13" i="25"/>
  <c r="L13" i="25"/>
  <c r="I13" i="25"/>
  <c r="H13" i="25"/>
  <c r="E13" i="25"/>
  <c r="V12" i="25"/>
  <c r="U12" i="25"/>
  <c r="R12" i="25"/>
  <c r="Q12" i="25"/>
  <c r="Q10" i="25" s="1"/>
  <c r="Q8" i="25" s="1"/>
  <c r="N12" i="25"/>
  <c r="M12" i="25"/>
  <c r="M10" i="25" s="1"/>
  <c r="M8" i="25" s="1"/>
  <c r="J12" i="25"/>
  <c r="I12" i="25"/>
  <c r="I10" i="25" s="1"/>
  <c r="I8" i="25" s="1"/>
  <c r="I4" i="25" s="1"/>
  <c r="F12" i="25"/>
  <c r="E12" i="25"/>
  <c r="V11" i="25"/>
  <c r="V10" i="25" s="1"/>
  <c r="V8" i="25" s="1"/>
  <c r="U11" i="25"/>
  <c r="S11" i="25"/>
  <c r="R11" i="25"/>
  <c r="R10" i="25" s="1"/>
  <c r="R8" i="25" s="1"/>
  <c r="R4" i="25" s="1"/>
  <c r="Q11" i="25"/>
  <c r="O11" i="25"/>
  <c r="N11" i="25"/>
  <c r="N10" i="25" s="1"/>
  <c r="N8" i="25" s="1"/>
  <c r="M11" i="25"/>
  <c r="K11" i="25"/>
  <c r="J11" i="25"/>
  <c r="J10" i="25" s="1"/>
  <c r="J8" i="25" s="1"/>
  <c r="I11" i="25"/>
  <c r="G11" i="25"/>
  <c r="F11" i="25"/>
  <c r="F10" i="25" s="1"/>
  <c r="F8" i="25" s="1"/>
  <c r="E11" i="25"/>
  <c r="U10" i="25"/>
  <c r="U8" i="25" s="1"/>
  <c r="U4" i="25" s="1"/>
  <c r="U3" i="25" s="1"/>
  <c r="T10" i="25"/>
  <c r="T8" i="25" s="1"/>
  <c r="W9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M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29" i="31" s="1"/>
  <c r="T96" i="31"/>
  <c r="S96" i="31"/>
  <c r="R96" i="31"/>
  <c r="P96" i="31"/>
  <c r="P29" i="31" s="1"/>
  <c r="N96" i="31"/>
  <c r="M96" i="31"/>
  <c r="M80" i="31" s="1"/>
  <c r="M79" i="31" s="1"/>
  <c r="L96" i="31"/>
  <c r="J96" i="31"/>
  <c r="I96" i="31"/>
  <c r="I72" i="31" s="1"/>
  <c r="I71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L91" i="31"/>
  <c r="I91" i="31"/>
  <c r="H91" i="31"/>
  <c r="F91" i="31"/>
  <c r="E91" i="31"/>
  <c r="V91" i="31" s="1"/>
  <c r="U90" i="31"/>
  <c r="U89" i="31" s="1"/>
  <c r="T90" i="31"/>
  <c r="S90" i="31"/>
  <c r="S89" i="31" s="1"/>
  <c r="R90" i="31"/>
  <c r="P90" i="31"/>
  <c r="O90" i="31"/>
  <c r="N90" i="31"/>
  <c r="N89" i="31" s="1"/>
  <c r="M90" i="31"/>
  <c r="L90" i="31"/>
  <c r="I90" i="31"/>
  <c r="H90" i="31"/>
  <c r="H89" i="31" s="1"/>
  <c r="F90" i="31"/>
  <c r="E90" i="31"/>
  <c r="E89" i="31" s="1"/>
  <c r="R89" i="31"/>
  <c r="Q89" i="31"/>
  <c r="Q85" i="31" s="1"/>
  <c r="M89" i="31"/>
  <c r="L89" i="31"/>
  <c r="K89" i="31"/>
  <c r="J89" i="31"/>
  <c r="I89" i="31"/>
  <c r="G89" i="31"/>
  <c r="V88" i="31"/>
  <c r="V87" i="31"/>
  <c r="U86" i="31"/>
  <c r="T86" i="31"/>
  <c r="S86" i="31"/>
  <c r="R86" i="31"/>
  <c r="P86" i="31"/>
  <c r="N86" i="31"/>
  <c r="M86" i="31"/>
  <c r="M85" i="31" s="1"/>
  <c r="L86" i="31"/>
  <c r="I86" i="31"/>
  <c r="H86" i="31"/>
  <c r="F86" i="31"/>
  <c r="E86" i="31"/>
  <c r="N85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S82" i="31"/>
  <c r="S81" i="31" s="1"/>
  <c r="R82" i="31"/>
  <c r="R81" i="31" s="1"/>
  <c r="Q82" i="31"/>
  <c r="P82" i="31"/>
  <c r="O82" i="31"/>
  <c r="O81" i="31" s="1"/>
  <c r="N82" i="31"/>
  <c r="N81" i="31" s="1"/>
  <c r="M82" i="31"/>
  <c r="M81" i="31" s="1"/>
  <c r="K82" i="31"/>
  <c r="K81" i="31" s="1"/>
  <c r="J82" i="31"/>
  <c r="J81" i="31" s="1"/>
  <c r="J52" i="31" s="1"/>
  <c r="I82" i="31"/>
  <c r="H82" i="31"/>
  <c r="F82" i="31"/>
  <c r="E82" i="31"/>
  <c r="E81" i="31" s="1"/>
  <c r="U81" i="31"/>
  <c r="T81" i="31"/>
  <c r="Q81" i="31"/>
  <c r="P81" i="31"/>
  <c r="I81" i="31"/>
  <c r="H81" i="31"/>
  <c r="F81" i="31"/>
  <c r="U80" i="31"/>
  <c r="S80" i="31"/>
  <c r="R80" i="31"/>
  <c r="R79" i="31" s="1"/>
  <c r="Q80" i="31"/>
  <c r="O80" i="31"/>
  <c r="N80" i="31"/>
  <c r="N79" i="31" s="1"/>
  <c r="L80" i="31"/>
  <c r="L79" i="31" s="1"/>
  <c r="H80" i="31"/>
  <c r="H79" i="31" s="1"/>
  <c r="E80" i="31"/>
  <c r="E79" i="31" s="1"/>
  <c r="U79" i="31"/>
  <c r="S79" i="3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R75" i="31" s="1"/>
  <c r="Q76" i="31"/>
  <c r="Q75" i="31" s="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T71" i="31" s="1"/>
  <c r="S72" i="31"/>
  <c r="R72" i="31"/>
  <c r="Q72" i="31"/>
  <c r="Q71" i="31" s="1"/>
  <c r="P72" i="31"/>
  <c r="M72" i="31"/>
  <c r="M71" i="31" s="1"/>
  <c r="L72" i="31"/>
  <c r="L71" i="31" s="1"/>
  <c r="H72" i="31"/>
  <c r="F72" i="31"/>
  <c r="E72" i="31"/>
  <c r="S71" i="31"/>
  <c r="R71" i="31"/>
  <c r="P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V63" i="31"/>
  <c r="F63" i="3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O31" i="31" s="1"/>
  <c r="N45" i="31"/>
  <c r="K45" i="31"/>
  <c r="K31" i="31" s="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R40" i="31"/>
  <c r="P40" i="31"/>
  <c r="N40" i="31"/>
  <c r="M40" i="31"/>
  <c r="L40" i="31"/>
  <c r="I40" i="31"/>
  <c r="I31" i="31" s="1"/>
  <c r="H40" i="31"/>
  <c r="F40" i="31"/>
  <c r="V39" i="31"/>
  <c r="V38" i="31"/>
  <c r="V37" i="31"/>
  <c r="V36" i="31"/>
  <c r="V35" i="31"/>
  <c r="V34" i="31"/>
  <c r="V33" i="31"/>
  <c r="U32" i="31"/>
  <c r="T32" i="31"/>
  <c r="S32" i="31"/>
  <c r="S31" i="31" s="1"/>
  <c r="R32" i="31"/>
  <c r="P32" i="31"/>
  <c r="N32" i="31"/>
  <c r="M32" i="31"/>
  <c r="M31" i="31" s="1"/>
  <c r="L32" i="31"/>
  <c r="J32" i="31"/>
  <c r="I32" i="31"/>
  <c r="H32" i="31"/>
  <c r="H31" i="31" s="1"/>
  <c r="F32" i="31"/>
  <c r="E32" i="31"/>
  <c r="R31" i="31"/>
  <c r="N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S29" i="31"/>
  <c r="R29" i="31"/>
  <c r="Q29" i="31"/>
  <c r="N29" i="31"/>
  <c r="M29" i="31"/>
  <c r="L29" i="31"/>
  <c r="K29" i="31"/>
  <c r="I29" i="31"/>
  <c r="H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I28" i="31"/>
  <c r="I27" i="31" s="1"/>
  <c r="H28" i="31"/>
  <c r="H27" i="31" s="1"/>
  <c r="F28" i="31"/>
  <c r="F27" i="31" s="1"/>
  <c r="E28" i="31"/>
  <c r="R27" i="31"/>
  <c r="O27" i="31"/>
  <c r="N27" i="31"/>
  <c r="J27" i="31"/>
  <c r="U26" i="31"/>
  <c r="U25" i="31" s="1"/>
  <c r="T26" i="31"/>
  <c r="T25" i="31" s="1"/>
  <c r="S26" i="31"/>
  <c r="S25" i="31" s="1"/>
  <c r="R26" i="31"/>
  <c r="R25" i="31" s="1"/>
  <c r="Q26" i="31"/>
  <c r="Q25" i="31" s="1"/>
  <c r="P26" i="31"/>
  <c r="P25" i="31" s="1"/>
  <c r="O26" i="31"/>
  <c r="O25" i="31" s="1"/>
  <c r="N26" i="31"/>
  <c r="M26" i="31"/>
  <c r="M25" i="31" s="1"/>
  <c r="K26" i="31"/>
  <c r="J26" i="31"/>
  <c r="J25" i="31" s="1"/>
  <c r="I26" i="31"/>
  <c r="I25" i="31" s="1"/>
  <c r="H26" i="31"/>
  <c r="H25" i="31" s="1"/>
  <c r="F26" i="31"/>
  <c r="E26" i="31"/>
  <c r="N25" i="31"/>
  <c r="K25" i="31"/>
  <c r="F25" i="31"/>
  <c r="U24" i="31"/>
  <c r="U22" i="31" s="1"/>
  <c r="T24" i="31"/>
  <c r="S24" i="31"/>
  <c r="R24" i="31"/>
  <c r="Q24" i="31"/>
  <c r="P24" i="31"/>
  <c r="O24" i="31"/>
  <c r="N24" i="31"/>
  <c r="M24" i="31"/>
  <c r="M22" i="31" s="1"/>
  <c r="K24" i="31"/>
  <c r="J24" i="31"/>
  <c r="I24" i="31"/>
  <c r="H24" i="31"/>
  <c r="F24" i="31"/>
  <c r="E24" i="31"/>
  <c r="U23" i="31"/>
  <c r="T23" i="3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Q22" i="31"/>
  <c r="P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Q14" i="31"/>
  <c r="P14" i="31"/>
  <c r="O14" i="31"/>
  <c r="O13" i="31" s="1"/>
  <c r="O4" i="31" s="1"/>
  <c r="N14" i="31"/>
  <c r="N13" i="31" s="1"/>
  <c r="M14" i="31"/>
  <c r="M13" i="31" s="1"/>
  <c r="L14" i="31"/>
  <c r="K14" i="31"/>
  <c r="K13" i="31" s="1"/>
  <c r="J14" i="31"/>
  <c r="I14" i="31"/>
  <c r="H14" i="31"/>
  <c r="G14" i="31"/>
  <c r="F14" i="31"/>
  <c r="E14" i="31"/>
  <c r="R13" i="31"/>
  <c r="Q13" i="31"/>
  <c r="J13" i="31"/>
  <c r="I13" i="31"/>
  <c r="U12" i="31"/>
  <c r="T12" i="31"/>
  <c r="S12" i="31"/>
  <c r="S10" i="31" s="1"/>
  <c r="S8" i="31" s="1"/>
  <c r="R12" i="31"/>
  <c r="Q12" i="31"/>
  <c r="P12" i="31"/>
  <c r="M12" i="31"/>
  <c r="L12" i="31"/>
  <c r="I12" i="31"/>
  <c r="H12" i="31"/>
  <c r="F12" i="31"/>
  <c r="E12" i="31"/>
  <c r="U11" i="31"/>
  <c r="U10" i="31" s="1"/>
  <c r="U8" i="31" s="1"/>
  <c r="S11" i="31"/>
  <c r="R11" i="31"/>
  <c r="R10" i="31" s="1"/>
  <c r="R8" i="31" s="1"/>
  <c r="Q11" i="31"/>
  <c r="M11" i="31"/>
  <c r="M10" i="31" s="1"/>
  <c r="L11" i="31"/>
  <c r="L10" i="31" s="1"/>
  <c r="L8" i="31" s="1"/>
  <c r="H11" i="31"/>
  <c r="F11" i="31"/>
  <c r="E11" i="31"/>
  <c r="E10" i="31" s="1"/>
  <c r="O10" i="31"/>
  <c r="K10" i="31"/>
  <c r="J10" i="31"/>
  <c r="J8" i="31" s="1"/>
  <c r="H10" i="31"/>
  <c r="H8" i="31" s="1"/>
  <c r="G10" i="31"/>
  <c r="G8" i="31" s="1"/>
  <c r="Q9" i="31"/>
  <c r="P9" i="31"/>
  <c r="M9" i="31"/>
  <c r="E9" i="31"/>
  <c r="O8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U4" i="31" s="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J76" i="21" s="1"/>
  <c r="J75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J96" i="21"/>
  <c r="J80" i="21" s="1"/>
  <c r="J79" i="21" s="1"/>
  <c r="I96" i="21"/>
  <c r="H96" i="21"/>
  <c r="G96" i="21"/>
  <c r="F96" i="21"/>
  <c r="F72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I89" i="21" s="1"/>
  <c r="I85" i="21" s="1"/>
  <c r="H91" i="21"/>
  <c r="G91" i="21"/>
  <c r="F91" i="21"/>
  <c r="E91" i="21"/>
  <c r="K90" i="21"/>
  <c r="K89" i="21" s="1"/>
  <c r="K85" i="21" s="1"/>
  <c r="J90" i="21"/>
  <c r="I90" i="21"/>
  <c r="H90" i="21"/>
  <c r="G90" i="21"/>
  <c r="G89" i="21" s="1"/>
  <c r="G85" i="21" s="1"/>
  <c r="F90" i="21"/>
  <c r="E90" i="21"/>
  <c r="J89" i="21"/>
  <c r="J85" i="21" s="1"/>
  <c r="F89" i="2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F82" i="21"/>
  <c r="E82" i="21"/>
  <c r="K81" i="21"/>
  <c r="J81" i="21"/>
  <c r="G81" i="21"/>
  <c r="F81" i="21"/>
  <c r="E81" i="21"/>
  <c r="I80" i="21"/>
  <c r="I79" i="21" s="1"/>
  <c r="F80" i="21"/>
  <c r="F79" i="21" s="1"/>
  <c r="E80" i="21"/>
  <c r="E79" i="21"/>
  <c r="L78" i="21"/>
  <c r="K77" i="21"/>
  <c r="J77" i="21"/>
  <c r="I77" i="21"/>
  <c r="H77" i="21"/>
  <c r="G77" i="21"/>
  <c r="F77" i="21"/>
  <c r="E77" i="21"/>
  <c r="L77" i="21" s="1"/>
  <c r="K76" i="21"/>
  <c r="I76" i="21"/>
  <c r="I75" i="21" s="1"/>
  <c r="I52" i="21" s="1"/>
  <c r="H76" i="21"/>
  <c r="H75" i="21" s="1"/>
  <c r="G76" i="21"/>
  <c r="F76" i="21"/>
  <c r="F75" i="21" s="1"/>
  <c r="E76" i="21"/>
  <c r="K75" i="21"/>
  <c r="G75" i="21"/>
  <c r="E75" i="21"/>
  <c r="K74" i="21"/>
  <c r="J74" i="21"/>
  <c r="J73" i="21" s="1"/>
  <c r="I74" i="21"/>
  <c r="H74" i="21"/>
  <c r="H73" i="21" s="1"/>
  <c r="G74" i="21"/>
  <c r="F74" i="21"/>
  <c r="E74" i="21"/>
  <c r="K73" i="21"/>
  <c r="I73" i="21"/>
  <c r="G73" i="21"/>
  <c r="F73" i="21"/>
  <c r="E73" i="21"/>
  <c r="J72" i="21"/>
  <c r="I72" i="21"/>
  <c r="I71" i="21" s="1"/>
  <c r="G72" i="21"/>
  <c r="E72" i="21"/>
  <c r="J71" i="21"/>
  <c r="G71" i="21"/>
  <c r="F71" i="21"/>
  <c r="E71" i="21"/>
  <c r="E52" i="21" s="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J31" i="21" s="1"/>
  <c r="H46" i="21"/>
  <c r="H45" i="21" s="1"/>
  <c r="K45" i="21"/>
  <c r="I45" i="21"/>
  <c r="G45" i="21"/>
  <c r="F45" i="21"/>
  <c r="F31" i="21" s="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F32" i="21"/>
  <c r="E32" i="21"/>
  <c r="L32" i="21" s="1"/>
  <c r="K30" i="21"/>
  <c r="J30" i="21"/>
  <c r="I30" i="21"/>
  <c r="G30" i="21"/>
  <c r="F30" i="21"/>
  <c r="E30" i="21"/>
  <c r="J29" i="21"/>
  <c r="I29" i="21"/>
  <c r="H29" i="21"/>
  <c r="F29" i="21"/>
  <c r="E29" i="21"/>
  <c r="K28" i="21"/>
  <c r="K27" i="21" s="1"/>
  <c r="J28" i="21"/>
  <c r="I28" i="21"/>
  <c r="G28" i="21"/>
  <c r="G27" i="21" s="1"/>
  <c r="F28" i="21"/>
  <c r="E28" i="21"/>
  <c r="J27" i="21"/>
  <c r="I27" i="21"/>
  <c r="F27" i="21"/>
  <c r="E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I24" i="21"/>
  <c r="G24" i="21"/>
  <c r="F24" i="21"/>
  <c r="E24" i="21"/>
  <c r="K23" i="21"/>
  <c r="K22" i="21" s="1"/>
  <c r="J23" i="21"/>
  <c r="I23" i="21"/>
  <c r="G23" i="21"/>
  <c r="G22" i="21" s="1"/>
  <c r="F23" i="21"/>
  <c r="F22" i="21" s="1"/>
  <c r="E23" i="21"/>
  <c r="J22" i="21"/>
  <c r="I22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L18" i="21" s="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L15" i="21" s="1"/>
  <c r="E15" i="21"/>
  <c r="K14" i="21"/>
  <c r="K13" i="21" s="1"/>
  <c r="J14" i="21"/>
  <c r="J13" i="21" s="1"/>
  <c r="I14" i="21"/>
  <c r="I13" i="21" s="1"/>
  <c r="G14" i="21"/>
  <c r="G13" i="21" s="1"/>
  <c r="F14" i="21"/>
  <c r="E14" i="21"/>
  <c r="E13" i="21" s="1"/>
  <c r="K12" i="21"/>
  <c r="J12" i="21"/>
  <c r="I12" i="21"/>
  <c r="H12" i="21"/>
  <c r="G12" i="21"/>
  <c r="F12" i="21"/>
  <c r="E12" i="21"/>
  <c r="J11" i="21"/>
  <c r="J10" i="21" s="1"/>
  <c r="J8" i="21" s="1"/>
  <c r="J4" i="21" s="1"/>
  <c r="I11" i="21"/>
  <c r="F11" i="21"/>
  <c r="E11" i="21"/>
  <c r="I10" i="21"/>
  <c r="I8" i="21" s="1"/>
  <c r="I4" i="21" s="1"/>
  <c r="E10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12" i="26" s="1"/>
  <c r="Q96" i="26"/>
  <c r="P96" i="26"/>
  <c r="O96" i="26"/>
  <c r="O72" i="26" s="1"/>
  <c r="O71" i="26" s="1"/>
  <c r="N96" i="26"/>
  <c r="N12" i="26" s="1"/>
  <c r="M96" i="26"/>
  <c r="L96" i="26"/>
  <c r="K96" i="26"/>
  <c r="K72" i="26" s="1"/>
  <c r="K71" i="26" s="1"/>
  <c r="J96" i="26"/>
  <c r="J12" i="26" s="1"/>
  <c r="I96" i="26"/>
  <c r="H96" i="26"/>
  <c r="G96" i="26"/>
  <c r="G72" i="26" s="1"/>
  <c r="F96" i="26"/>
  <c r="F12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F89" i="26" s="1"/>
  <c r="F85" i="26" s="1"/>
  <c r="E91" i="26"/>
  <c r="R90" i="26"/>
  <c r="Q90" i="26"/>
  <c r="P90" i="26"/>
  <c r="O90" i="26"/>
  <c r="O89" i="26" s="1"/>
  <c r="N90" i="26"/>
  <c r="M90" i="26"/>
  <c r="L90" i="26"/>
  <c r="L89" i="26" s="1"/>
  <c r="K90" i="26"/>
  <c r="K89" i="26" s="1"/>
  <c r="J90" i="26"/>
  <c r="I90" i="26"/>
  <c r="H90" i="26"/>
  <c r="G90" i="26"/>
  <c r="G89" i="26" s="1"/>
  <c r="F90" i="26"/>
  <c r="E90" i="26"/>
  <c r="R89" i="26"/>
  <c r="P89" i="26"/>
  <c r="P85" i="26" s="1"/>
  <c r="J89" i="26"/>
  <c r="H89" i="26"/>
  <c r="H85" i="26" s="1"/>
  <c r="S88" i="26"/>
  <c r="S87" i="26"/>
  <c r="R86" i="26"/>
  <c r="R85" i="26" s="1"/>
  <c r="Q86" i="26"/>
  <c r="P86" i="26"/>
  <c r="O86" i="26"/>
  <c r="N86" i="26"/>
  <c r="M86" i="26"/>
  <c r="L86" i="26"/>
  <c r="L85" i="26" s="1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G74" i="26"/>
  <c r="G73" i="26" s="1"/>
  <c r="F74" i="26"/>
  <c r="F73" i="26" s="1"/>
  <c r="E74" i="26"/>
  <c r="Q73" i="26"/>
  <c r="N73" i="26"/>
  <c r="M73" i="26"/>
  <c r="J73" i="26"/>
  <c r="H73" i="26"/>
  <c r="Q72" i="26"/>
  <c r="Q71" i="26" s="1"/>
  <c r="P72" i="26"/>
  <c r="M72" i="26"/>
  <c r="M71" i="26" s="1"/>
  <c r="L72" i="26"/>
  <c r="L71" i="26" s="1"/>
  <c r="I72" i="26"/>
  <c r="H72" i="26"/>
  <c r="E72" i="26"/>
  <c r="E71" i="26" s="1"/>
  <c r="P71" i="26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J53" i="26" s="1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O53" i="26" s="1"/>
  <c r="N55" i="26"/>
  <c r="M55" i="26"/>
  <c r="L55" i="26"/>
  <c r="L53" i="26" s="1"/>
  <c r="K55" i="26"/>
  <c r="K53" i="26" s="1"/>
  <c r="J55" i="26"/>
  <c r="I55" i="26"/>
  <c r="H55" i="26"/>
  <c r="G55" i="26"/>
  <c r="G53" i="26" s="1"/>
  <c r="F55" i="26"/>
  <c r="E55" i="26"/>
  <c r="R54" i="26"/>
  <c r="R53" i="26" s="1"/>
  <c r="Q54" i="26"/>
  <c r="Q53" i="26" s="1"/>
  <c r="P54" i="26"/>
  <c r="P53" i="26" s="1"/>
  <c r="O54" i="26"/>
  <c r="N54" i="26"/>
  <c r="M54" i="26"/>
  <c r="M53" i="26" s="1"/>
  <c r="L54" i="26"/>
  <c r="K54" i="26"/>
  <c r="J54" i="26"/>
  <c r="I54" i="26"/>
  <c r="I53" i="26" s="1"/>
  <c r="H54" i="26"/>
  <c r="G54" i="26"/>
  <c r="F54" i="26"/>
  <c r="F53" i="26" s="1"/>
  <c r="E54" i="26"/>
  <c r="N53" i="26"/>
  <c r="H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L31" i="26" s="1"/>
  <c r="K40" i="26"/>
  <c r="J40" i="26"/>
  <c r="I40" i="26"/>
  <c r="H40" i="26"/>
  <c r="H31" i="26" s="1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Q31" i="26" s="1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E32" i="26"/>
  <c r="S32" i="26" s="1"/>
  <c r="N31" i="26"/>
  <c r="F31" i="26"/>
  <c r="R30" i="26"/>
  <c r="Q30" i="26"/>
  <c r="N30" i="26"/>
  <c r="M30" i="26"/>
  <c r="H30" i="26"/>
  <c r="R29" i="26"/>
  <c r="Q29" i="26"/>
  <c r="P29" i="26"/>
  <c r="N29" i="26"/>
  <c r="M29" i="26"/>
  <c r="L29" i="26"/>
  <c r="J29" i="26"/>
  <c r="I29" i="26"/>
  <c r="H29" i="26"/>
  <c r="F29" i="26"/>
  <c r="E29" i="26"/>
  <c r="R28" i="26"/>
  <c r="R27" i="26" s="1"/>
  <c r="Q28" i="26"/>
  <c r="N28" i="26"/>
  <c r="M28" i="26"/>
  <c r="M27" i="26" s="1"/>
  <c r="H28" i="26"/>
  <c r="H27" i="26" s="1"/>
  <c r="Q27" i="26"/>
  <c r="N27" i="26"/>
  <c r="R26" i="26"/>
  <c r="Q26" i="26"/>
  <c r="Q25" i="26" s="1"/>
  <c r="N26" i="26"/>
  <c r="N25" i="26" s="1"/>
  <c r="M26" i="26"/>
  <c r="H26" i="26"/>
  <c r="R25" i="26"/>
  <c r="M25" i="26"/>
  <c r="H25" i="26"/>
  <c r="R24" i="26"/>
  <c r="Q24" i="26"/>
  <c r="N24" i="26"/>
  <c r="M24" i="26"/>
  <c r="H24" i="26"/>
  <c r="R23" i="26"/>
  <c r="Q23" i="26"/>
  <c r="N23" i="26"/>
  <c r="N22" i="26" s="1"/>
  <c r="M23" i="26"/>
  <c r="M22" i="26" s="1"/>
  <c r="H23" i="26"/>
  <c r="R22" i="26"/>
  <c r="Q22" i="26"/>
  <c r="H22" i="26"/>
  <c r="R21" i="26"/>
  <c r="R20" i="26" s="1"/>
  <c r="Q21" i="26"/>
  <c r="Q20" i="26" s="1"/>
  <c r="N21" i="26"/>
  <c r="M21" i="26"/>
  <c r="H21" i="26"/>
  <c r="H20" i="26" s="1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P13" i="26" s="1"/>
  <c r="O15" i="26"/>
  <c r="N15" i="26"/>
  <c r="M15" i="26"/>
  <c r="L15" i="26"/>
  <c r="I15" i="26"/>
  <c r="H15" i="26"/>
  <c r="H13" i="26" s="1"/>
  <c r="R14" i="26"/>
  <c r="R13" i="26" s="1"/>
  <c r="Q14" i="26"/>
  <c r="Q13" i="26" s="1"/>
  <c r="P14" i="26"/>
  <c r="O14" i="26"/>
  <c r="N14" i="26"/>
  <c r="N13" i="26" s="1"/>
  <c r="M14" i="26"/>
  <c r="M13" i="26" s="1"/>
  <c r="J14" i="26"/>
  <c r="I14" i="26"/>
  <c r="I13" i="26" s="1"/>
  <c r="H14" i="26"/>
  <c r="E14" i="26"/>
  <c r="O13" i="26"/>
  <c r="Q12" i="26"/>
  <c r="P12" i="26"/>
  <c r="O12" i="26"/>
  <c r="M12" i="26"/>
  <c r="L12" i="26"/>
  <c r="K12" i="26"/>
  <c r="I12" i="26"/>
  <c r="H12" i="26"/>
  <c r="G12" i="26"/>
  <c r="E12" i="26"/>
  <c r="R11" i="26"/>
  <c r="Q11" i="26"/>
  <c r="P11" i="26"/>
  <c r="O11" i="26"/>
  <c r="O10" i="26" s="1"/>
  <c r="N11" i="26"/>
  <c r="M11" i="26"/>
  <c r="L11" i="26"/>
  <c r="K11" i="26"/>
  <c r="K10" i="26" s="1"/>
  <c r="J11" i="26"/>
  <c r="I11" i="26"/>
  <c r="H11" i="26"/>
  <c r="G11" i="26"/>
  <c r="G10" i="26" s="1"/>
  <c r="F11" i="26"/>
  <c r="E11" i="26"/>
  <c r="Q10" i="26"/>
  <c r="P10" i="26"/>
  <c r="M10" i="26"/>
  <c r="L10" i="26"/>
  <c r="I10" i="26"/>
  <c r="H10" i="26"/>
  <c r="E10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Q8" i="26"/>
  <c r="P8" i="26"/>
  <c r="M8" i="26"/>
  <c r="L8" i="26"/>
  <c r="I8" i="26"/>
  <c r="H8" i="26"/>
  <c r="E8" i="26"/>
  <c r="R7" i="26"/>
  <c r="Q7" i="26"/>
  <c r="P7" i="26"/>
  <c r="O7" i="26"/>
  <c r="N7" i="26"/>
  <c r="N5" i="26" s="1"/>
  <c r="M7" i="26"/>
  <c r="L7" i="26"/>
  <c r="K7" i="26"/>
  <c r="K5" i="26" s="1"/>
  <c r="J7" i="26"/>
  <c r="J5" i="26" s="1"/>
  <c r="I7" i="26"/>
  <c r="H7" i="26"/>
  <c r="G7" i="26"/>
  <c r="F7" i="26"/>
  <c r="F5" i="26" s="1"/>
  <c r="E7" i="26"/>
  <c r="R6" i="26"/>
  <c r="Q6" i="26"/>
  <c r="Q5" i="26" s="1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M5" i="26"/>
  <c r="M4" i="26" s="1"/>
  <c r="I5" i="26"/>
  <c r="G5" i="26"/>
  <c r="M7" i="32"/>
  <c r="R7" i="32"/>
  <c r="AA7" i="32"/>
  <c r="D7" i="32"/>
  <c r="AB6" i="32"/>
  <c r="AB7" i="32" s="1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L4" i="32"/>
  <c r="L7" i="32" s="1"/>
  <c r="H4" i="32"/>
  <c r="H7" i="32" s="1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Q4" i="26" l="1"/>
  <c r="N8" i="26"/>
  <c r="N4" i="26" s="1"/>
  <c r="N3" i="26" s="1"/>
  <c r="J13" i="26"/>
  <c r="G8" i="26"/>
  <c r="K8" i="26"/>
  <c r="O8" i="26"/>
  <c r="F10" i="26"/>
  <c r="F8" i="26" s="1"/>
  <c r="S8" i="26" s="1"/>
  <c r="J10" i="26"/>
  <c r="J8" i="26" s="1"/>
  <c r="N10" i="26"/>
  <c r="R10" i="26"/>
  <c r="R8" i="26" s="1"/>
  <c r="R4" i="26" s="1"/>
  <c r="N52" i="26"/>
  <c r="H4" i="26"/>
  <c r="I31" i="26"/>
  <c r="S7" i="26"/>
  <c r="S9" i="26"/>
  <c r="S11" i="26"/>
  <c r="L14" i="26"/>
  <c r="L13" i="26" s="1"/>
  <c r="G15" i="26"/>
  <c r="K15" i="26"/>
  <c r="S19" i="26"/>
  <c r="E31" i="26"/>
  <c r="G31" i="26"/>
  <c r="K31" i="26"/>
  <c r="O31" i="26"/>
  <c r="S70" i="26"/>
  <c r="S75" i="26"/>
  <c r="S80" i="26"/>
  <c r="S86" i="26"/>
  <c r="Q85" i="26"/>
  <c r="S93" i="26"/>
  <c r="S96" i="26"/>
  <c r="S104" i="26"/>
  <c r="S108" i="26"/>
  <c r="L12" i="21"/>
  <c r="H14" i="21"/>
  <c r="H13" i="21" s="1"/>
  <c r="L16" i="21"/>
  <c r="L45" i="21"/>
  <c r="L47" i="21"/>
  <c r="F13" i="31"/>
  <c r="V15" i="31"/>
  <c r="G30" i="31"/>
  <c r="G15" i="31"/>
  <c r="V16" i="31"/>
  <c r="K22" i="31"/>
  <c r="K4" i="31" s="1"/>
  <c r="K3" i="31" s="1"/>
  <c r="T22" i="31"/>
  <c r="F31" i="31"/>
  <c r="V42" i="31"/>
  <c r="Q52" i="31"/>
  <c r="V83" i="31"/>
  <c r="V86" i="31"/>
  <c r="E85" i="31"/>
  <c r="L85" i="31"/>
  <c r="R85" i="31"/>
  <c r="S85" i="31"/>
  <c r="F4" i="25"/>
  <c r="V4" i="25"/>
  <c r="I85" i="25"/>
  <c r="Q85" i="25"/>
  <c r="R13" i="20"/>
  <c r="L73" i="21"/>
  <c r="L75" i="21"/>
  <c r="G80" i="21"/>
  <c r="G79" i="21" s="1"/>
  <c r="G29" i="21"/>
  <c r="K80" i="21"/>
  <c r="K79" i="21" s="1"/>
  <c r="K72" i="21"/>
  <c r="K71" i="21" s="1"/>
  <c r="K52" i="21" s="1"/>
  <c r="K29" i="21"/>
  <c r="G13" i="31"/>
  <c r="S4" i="31"/>
  <c r="F85" i="31"/>
  <c r="I52" i="25"/>
  <c r="I3" i="25" s="1"/>
  <c r="H10" i="25"/>
  <c r="H8" i="25" s="1"/>
  <c r="H4" i="25" s="1"/>
  <c r="F14" i="26"/>
  <c r="F13" i="26" s="1"/>
  <c r="S40" i="26"/>
  <c r="M31" i="26"/>
  <c r="F72" i="26"/>
  <c r="F71" i="26" s="1"/>
  <c r="J72" i="26"/>
  <c r="J71" i="26" s="1"/>
  <c r="N72" i="26"/>
  <c r="N71" i="26" s="1"/>
  <c r="R72" i="26"/>
  <c r="R71" i="26" s="1"/>
  <c r="R52" i="26" s="1"/>
  <c r="S77" i="26"/>
  <c r="S83" i="26"/>
  <c r="S91" i="26"/>
  <c r="E8" i="21"/>
  <c r="E4" i="21" s="1"/>
  <c r="F10" i="21"/>
  <c r="F8" i="21" s="1"/>
  <c r="G11" i="21"/>
  <c r="G10" i="21" s="1"/>
  <c r="G8" i="21" s="1"/>
  <c r="G4" i="21" s="1"/>
  <c r="K11" i="21"/>
  <c r="K10" i="21" s="1"/>
  <c r="K8" i="21" s="1"/>
  <c r="K4" i="21" s="1"/>
  <c r="L14" i="21"/>
  <c r="L76" i="21"/>
  <c r="L89" i="21"/>
  <c r="H89" i="21"/>
  <c r="H85" i="21" s="1"/>
  <c r="L91" i="21"/>
  <c r="L93" i="21"/>
  <c r="L96" i="21"/>
  <c r="L109" i="21"/>
  <c r="M8" i="31"/>
  <c r="V68" i="31"/>
  <c r="E53" i="31"/>
  <c r="V53" i="31" s="1"/>
  <c r="V77" i="31"/>
  <c r="N4" i="25"/>
  <c r="H52" i="26"/>
  <c r="S10" i="26"/>
  <c r="S12" i="26"/>
  <c r="S46" i="26"/>
  <c r="S6" i="26"/>
  <c r="G14" i="26"/>
  <c r="G13" i="26" s="1"/>
  <c r="K14" i="26"/>
  <c r="F15" i="26"/>
  <c r="J15" i="26"/>
  <c r="F18" i="26"/>
  <c r="S18" i="26" s="1"/>
  <c r="G29" i="26"/>
  <c r="S29" i="26" s="1"/>
  <c r="K29" i="26"/>
  <c r="O29" i="26"/>
  <c r="S47" i="26"/>
  <c r="S74" i="26"/>
  <c r="S90" i="26"/>
  <c r="I89" i="26"/>
  <c r="I85" i="26" s="1"/>
  <c r="I52" i="26" s="1"/>
  <c r="M89" i="26"/>
  <c r="M85" i="26" s="1"/>
  <c r="M52" i="26" s="1"/>
  <c r="M3" i="26" s="1"/>
  <c r="Q89" i="26"/>
  <c r="H11" i="21"/>
  <c r="H10" i="21" s="1"/>
  <c r="H8" i="21" s="1"/>
  <c r="L8" i="21" s="1"/>
  <c r="F13" i="21"/>
  <c r="L13" i="21" s="1"/>
  <c r="L29" i="21"/>
  <c r="G31" i="21"/>
  <c r="L42" i="21"/>
  <c r="I31" i="21"/>
  <c r="I3" i="21" s="1"/>
  <c r="F85" i="21"/>
  <c r="L85" i="21" s="1"/>
  <c r="Q10" i="31"/>
  <c r="Q8" i="31" s="1"/>
  <c r="Q4" i="31" s="1"/>
  <c r="Q3" i="31" s="1"/>
  <c r="V18" i="31"/>
  <c r="J31" i="31"/>
  <c r="U31" i="31"/>
  <c r="R52" i="31"/>
  <c r="F52" i="31"/>
  <c r="V90" i="31"/>
  <c r="F89" i="31"/>
  <c r="I80" i="31"/>
  <c r="I79" i="31" s="1"/>
  <c r="I11" i="31"/>
  <c r="I10" i="31" s="1"/>
  <c r="I8" i="31" s="1"/>
  <c r="I4" i="31" s="1"/>
  <c r="N11" i="31"/>
  <c r="N72" i="31"/>
  <c r="N71" i="31" s="1"/>
  <c r="N52" i="31" s="1"/>
  <c r="N12" i="31"/>
  <c r="V12" i="31" s="1"/>
  <c r="T29" i="31"/>
  <c r="T80" i="31"/>
  <c r="T79" i="31" s="1"/>
  <c r="T11" i="31"/>
  <c r="T10" i="31" s="1"/>
  <c r="T8" i="31" s="1"/>
  <c r="T4" i="25"/>
  <c r="J4" i="25"/>
  <c r="O10" i="25"/>
  <c r="O8" i="25" s="1"/>
  <c r="O4" i="25" s="1"/>
  <c r="M52" i="25"/>
  <c r="M3" i="25" s="1"/>
  <c r="Q52" i="25"/>
  <c r="Q3" i="25" s="1"/>
  <c r="J4" i="31"/>
  <c r="J3" i="31" s="1"/>
  <c r="P11" i="31"/>
  <c r="P10" i="31" s="1"/>
  <c r="P8" i="31" s="1"/>
  <c r="P4" i="31" s="1"/>
  <c r="P3" i="31" s="1"/>
  <c r="V14" i="31"/>
  <c r="V29" i="31"/>
  <c r="V32" i="31"/>
  <c r="P31" i="31"/>
  <c r="V46" i="31"/>
  <c r="V48" i="31"/>
  <c r="V74" i="31"/>
  <c r="V76" i="31"/>
  <c r="P80" i="31"/>
  <c r="P79" i="31" s="1"/>
  <c r="P52" i="31" s="1"/>
  <c r="P85" i="31"/>
  <c r="U85" i="31"/>
  <c r="V93" i="31"/>
  <c r="W11" i="25"/>
  <c r="H12" i="25"/>
  <c r="L12" i="25"/>
  <c r="L10" i="25" s="1"/>
  <c r="L8" i="25" s="1"/>
  <c r="L4" i="25" s="1"/>
  <c r="P12" i="25"/>
  <c r="P10" i="25" s="1"/>
  <c r="P8" i="25" s="1"/>
  <c r="P4" i="25" s="1"/>
  <c r="W14" i="25"/>
  <c r="W29" i="25"/>
  <c r="W40" i="25"/>
  <c r="H72" i="25"/>
  <c r="H71" i="25" s="1"/>
  <c r="L72" i="25"/>
  <c r="L71" i="25" s="1"/>
  <c r="P72" i="25"/>
  <c r="P71" i="25" s="1"/>
  <c r="W75" i="25"/>
  <c r="W79" i="25"/>
  <c r="W83" i="25"/>
  <c r="V85" i="25"/>
  <c r="W96" i="25"/>
  <c r="V9" i="20"/>
  <c r="R82" i="20"/>
  <c r="R81" i="20" s="1"/>
  <c r="R15" i="20"/>
  <c r="H4" i="24"/>
  <c r="W20" i="25"/>
  <c r="W22" i="25"/>
  <c r="W77" i="25"/>
  <c r="W86" i="25"/>
  <c r="W93" i="25"/>
  <c r="W101" i="25"/>
  <c r="V6" i="20"/>
  <c r="V7" i="20"/>
  <c r="F31" i="20"/>
  <c r="V96" i="31"/>
  <c r="E10" i="25"/>
  <c r="W13" i="25"/>
  <c r="W15" i="25"/>
  <c r="W18" i="25"/>
  <c r="W47" i="25"/>
  <c r="L40" i="21"/>
  <c r="L53" i="21"/>
  <c r="L74" i="21"/>
  <c r="L86" i="21"/>
  <c r="L90" i="21"/>
  <c r="E13" i="31"/>
  <c r="H13" i="31"/>
  <c r="H4" i="31" s="1"/>
  <c r="H3" i="31" s="1"/>
  <c r="L13" i="31"/>
  <c r="P13" i="31"/>
  <c r="T13" i="31"/>
  <c r="L21" i="31"/>
  <c r="L20" i="31" s="1"/>
  <c r="E29" i="31"/>
  <c r="T31" i="31"/>
  <c r="E45" i="31"/>
  <c r="V45" i="31" s="1"/>
  <c r="K52" i="31"/>
  <c r="O89" i="31"/>
  <c r="O85" i="31" s="1"/>
  <c r="T89" i="31"/>
  <c r="T85" i="31" s="1"/>
  <c r="V101" i="31"/>
  <c r="W5" i="25"/>
  <c r="G12" i="25"/>
  <c r="G10" i="25" s="1"/>
  <c r="G8" i="25" s="1"/>
  <c r="G4" i="25" s="1"/>
  <c r="K12" i="25"/>
  <c r="K10" i="25" s="1"/>
  <c r="K8" i="25" s="1"/>
  <c r="K4" i="25" s="1"/>
  <c r="O12" i="25"/>
  <c r="S12" i="25"/>
  <c r="S10" i="25" s="1"/>
  <c r="S8" i="25" s="1"/>
  <c r="S4" i="25" s="1"/>
  <c r="W21" i="25"/>
  <c r="W23" i="25"/>
  <c r="E25" i="25"/>
  <c r="W25" i="25" s="1"/>
  <c r="E27" i="25"/>
  <c r="W27" i="25" s="1"/>
  <c r="E31" i="25"/>
  <c r="W31" i="25" s="1"/>
  <c r="W45" i="25"/>
  <c r="G52" i="25"/>
  <c r="K52" i="25"/>
  <c r="O52" i="25"/>
  <c r="S52" i="25"/>
  <c r="W76" i="25"/>
  <c r="W80" i="25"/>
  <c r="W82" i="25"/>
  <c r="E89" i="25"/>
  <c r="E85" i="25" s="1"/>
  <c r="E52" i="25" s="1"/>
  <c r="F85" i="25"/>
  <c r="J85" i="25"/>
  <c r="N85" i="25"/>
  <c r="R85" i="25"/>
  <c r="E10" i="20"/>
  <c r="E13" i="20"/>
  <c r="V46" i="20"/>
  <c r="E45" i="20"/>
  <c r="V45" i="20" s="1"/>
  <c r="E53" i="20"/>
  <c r="G4" i="22"/>
  <c r="G4" i="24"/>
  <c r="F52" i="24"/>
  <c r="F3" i="24" s="1"/>
  <c r="V32" i="20"/>
  <c r="V40" i="20"/>
  <c r="V74" i="20"/>
  <c r="E80" i="20"/>
  <c r="E79" i="20" s="1"/>
  <c r="I80" i="20"/>
  <c r="I79" i="20" s="1"/>
  <c r="M80" i="20"/>
  <c r="M79" i="20" s="1"/>
  <c r="M52" i="20" s="1"/>
  <c r="Q80" i="20"/>
  <c r="Q79" i="20" s="1"/>
  <c r="Q52" i="20" s="1"/>
  <c r="V83" i="20"/>
  <c r="F89" i="20"/>
  <c r="V90" i="20"/>
  <c r="M85" i="20"/>
  <c r="Q85" i="20"/>
  <c r="U85" i="20"/>
  <c r="V93" i="20"/>
  <c r="J14" i="22"/>
  <c r="J18" i="22"/>
  <c r="J21" i="22"/>
  <c r="E22" i="22"/>
  <c r="J22" i="22" s="1"/>
  <c r="J26" i="22"/>
  <c r="J30" i="22"/>
  <c r="J42" i="22"/>
  <c r="J76" i="22"/>
  <c r="F85" i="22"/>
  <c r="F52" i="22" s="1"/>
  <c r="J90" i="22"/>
  <c r="I89" i="22"/>
  <c r="I85" i="22" s="1"/>
  <c r="E5" i="24"/>
  <c r="M5" i="24" s="1"/>
  <c r="M10" i="24"/>
  <c r="M11" i="24"/>
  <c r="M12" i="24"/>
  <c r="M13" i="24"/>
  <c r="M14" i="24"/>
  <c r="M15" i="24"/>
  <c r="K18" i="24"/>
  <c r="M20" i="24"/>
  <c r="M21" i="24"/>
  <c r="M22" i="24"/>
  <c r="M23" i="24"/>
  <c r="M24" i="24"/>
  <c r="M25" i="24"/>
  <c r="M26" i="24"/>
  <c r="G29" i="24"/>
  <c r="K29" i="24"/>
  <c r="K4" i="24" s="1"/>
  <c r="M32" i="24"/>
  <c r="I31" i="24"/>
  <c r="M42" i="24"/>
  <c r="M68" i="24"/>
  <c r="M80" i="24"/>
  <c r="H89" i="24"/>
  <c r="H85" i="24" s="1"/>
  <c r="H52" i="24" s="1"/>
  <c r="L89" i="24"/>
  <c r="L85" i="24" s="1"/>
  <c r="L52" i="24" s="1"/>
  <c r="L3" i="24" s="1"/>
  <c r="M96" i="24"/>
  <c r="M101" i="24"/>
  <c r="I31" i="20"/>
  <c r="M31" i="20"/>
  <c r="Q31" i="20"/>
  <c r="V54" i="20"/>
  <c r="V76" i="20"/>
  <c r="E11" i="22"/>
  <c r="I11" i="22"/>
  <c r="I10" i="22" s="1"/>
  <c r="I8" i="22" s="1"/>
  <c r="I4" i="22" s="1"/>
  <c r="J15" i="22"/>
  <c r="F22" i="22"/>
  <c r="F4" i="22" s="1"/>
  <c r="E27" i="22"/>
  <c r="J27" i="22" s="1"/>
  <c r="E31" i="22"/>
  <c r="J31" i="22" s="1"/>
  <c r="J47" i="22"/>
  <c r="J74" i="22"/>
  <c r="E80" i="22"/>
  <c r="E79" i="22" s="1"/>
  <c r="J79" i="22" s="1"/>
  <c r="I80" i="22"/>
  <c r="I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N85" i="20"/>
  <c r="I52" i="22"/>
  <c r="I3" i="22" s="1"/>
  <c r="M8" i="24"/>
  <c r="M18" i="24"/>
  <c r="I4" i="24"/>
  <c r="I3" i="24" s="1"/>
  <c r="M45" i="24"/>
  <c r="M79" i="24"/>
  <c r="W8" i="23"/>
  <c r="E4" i="23"/>
  <c r="V12" i="20"/>
  <c r="G14" i="20"/>
  <c r="G13" i="20" s="1"/>
  <c r="K14" i="20"/>
  <c r="K13" i="20" s="1"/>
  <c r="O14" i="20"/>
  <c r="O13" i="20" s="1"/>
  <c r="F15" i="20"/>
  <c r="F13" i="20" s="1"/>
  <c r="V29" i="20"/>
  <c r="E31" i="20"/>
  <c r="J53" i="20"/>
  <c r="K53" i="20"/>
  <c r="E72" i="20"/>
  <c r="V72" i="20" s="1"/>
  <c r="V77" i="20"/>
  <c r="G85" i="20"/>
  <c r="K85" i="20"/>
  <c r="O85" i="20"/>
  <c r="S85" i="20"/>
  <c r="H85" i="20"/>
  <c r="L85" i="20"/>
  <c r="P85" i="20"/>
  <c r="T85" i="20"/>
  <c r="T52" i="20" s="1"/>
  <c r="T3" i="20" s="1"/>
  <c r="J5" i="22"/>
  <c r="J13" i="22"/>
  <c r="J20" i="22"/>
  <c r="J25" i="22"/>
  <c r="E29" i="22"/>
  <c r="J29" i="22" s="1"/>
  <c r="J45" i="22"/>
  <c r="H85" i="22"/>
  <c r="H52" i="22" s="1"/>
  <c r="H3" i="22" s="1"/>
  <c r="J93" i="22"/>
  <c r="J101" i="22"/>
  <c r="M40" i="24"/>
  <c r="E53" i="24"/>
  <c r="M71" i="24"/>
  <c r="M74" i="24"/>
  <c r="M75" i="24"/>
  <c r="M86" i="24"/>
  <c r="V9" i="31"/>
  <c r="S65" i="26"/>
  <c r="S67" i="26"/>
  <c r="S68" i="26"/>
  <c r="V6" i="31"/>
  <c r="V7" i="31"/>
  <c r="H3" i="26"/>
  <c r="S69" i="26"/>
  <c r="S54" i="26"/>
  <c r="S56" i="26"/>
  <c r="S58" i="26"/>
  <c r="S60" i="26"/>
  <c r="S62" i="26"/>
  <c r="S64" i="26"/>
  <c r="S66" i="26"/>
  <c r="Q52" i="26"/>
  <c r="Q3" i="26" s="1"/>
  <c r="E53" i="26"/>
  <c r="S53" i="26" s="1"/>
  <c r="S55" i="26"/>
  <c r="S57" i="26"/>
  <c r="S59" i="26"/>
  <c r="S61" i="26"/>
  <c r="S63" i="26"/>
  <c r="K52" i="24"/>
  <c r="I85" i="24"/>
  <c r="I52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U52" i="20"/>
  <c r="V10" i="20"/>
  <c r="H52" i="20"/>
  <c r="H3" i="20" s="1"/>
  <c r="P52" i="20"/>
  <c r="P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F73" i="25"/>
  <c r="W73" i="25" s="1"/>
  <c r="F81" i="25"/>
  <c r="W81" i="25" s="1"/>
  <c r="V40" i="31"/>
  <c r="V5" i="31"/>
  <c r="M4" i="31"/>
  <c r="R4" i="31"/>
  <c r="R3" i="31" s="1"/>
  <c r="V13" i="31"/>
  <c r="M52" i="31"/>
  <c r="V75" i="31"/>
  <c r="O52" i="31"/>
  <c r="O3" i="31" s="1"/>
  <c r="S52" i="31"/>
  <c r="S3" i="31" s="1"/>
  <c r="H85" i="31"/>
  <c r="H52" i="31"/>
  <c r="U52" i="31"/>
  <c r="U3" i="31" s="1"/>
  <c r="E8" i="31"/>
  <c r="I52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/>
  <c r="K3" i="21"/>
  <c r="L30" i="21"/>
  <c r="J52" i="21"/>
  <c r="L80" i="21"/>
  <c r="J3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W7" i="32" s="1"/>
  <c r="G6" i="32"/>
  <c r="S6" i="32"/>
  <c r="J6" i="32"/>
  <c r="T52" i="31" l="1"/>
  <c r="V85" i="31"/>
  <c r="R3" i="26"/>
  <c r="F3" i="22"/>
  <c r="S30" i="26"/>
  <c r="G22" i="26"/>
  <c r="G4" i="26" s="1"/>
  <c r="G52" i="26"/>
  <c r="L23" i="21"/>
  <c r="F4" i="31"/>
  <c r="F3" i="31" s="1"/>
  <c r="V80" i="31"/>
  <c r="P3" i="25"/>
  <c r="F52" i="25"/>
  <c r="F3" i="25" s="1"/>
  <c r="K4" i="20"/>
  <c r="S52" i="20"/>
  <c r="U22" i="20"/>
  <c r="U4" i="20" s="1"/>
  <c r="V79" i="20"/>
  <c r="F52" i="20"/>
  <c r="W4" i="23"/>
  <c r="E3" i="23"/>
  <c r="W3" i="23" s="1"/>
  <c r="M29" i="24"/>
  <c r="H3" i="24"/>
  <c r="G3" i="25"/>
  <c r="V15" i="20"/>
  <c r="W72" i="25"/>
  <c r="V14" i="20"/>
  <c r="N10" i="31"/>
  <c r="N8" i="31" s="1"/>
  <c r="N4" i="31" s="1"/>
  <c r="N3" i="31" s="1"/>
  <c r="V11" i="31"/>
  <c r="K13" i="26"/>
  <c r="L10" i="21"/>
  <c r="S3" i="25"/>
  <c r="W10" i="25"/>
  <c r="E8" i="25"/>
  <c r="S72" i="26"/>
  <c r="L3" i="25"/>
  <c r="H4" i="21"/>
  <c r="V25" i="31"/>
  <c r="V79" i="31"/>
  <c r="W89" i="25"/>
  <c r="W85" i="25"/>
  <c r="K3" i="24"/>
  <c r="J11" i="22"/>
  <c r="E10" i="22"/>
  <c r="O3" i="25"/>
  <c r="F4" i="21"/>
  <c r="F3" i="21" s="1"/>
  <c r="S14" i="26"/>
  <c r="V72" i="31"/>
  <c r="G4" i="20"/>
  <c r="G3" i="20" s="1"/>
  <c r="U31" i="20"/>
  <c r="V31" i="20" s="1"/>
  <c r="J7" i="32"/>
  <c r="L22" i="26"/>
  <c r="L4" i="26" s="1"/>
  <c r="L3" i="26" s="1"/>
  <c r="L82" i="21"/>
  <c r="O52" i="26"/>
  <c r="E85" i="26"/>
  <c r="S85" i="26" s="1"/>
  <c r="H52" i="21"/>
  <c r="L52" i="21" s="1"/>
  <c r="G4" i="31"/>
  <c r="G3" i="31" s="1"/>
  <c r="V81" i="31"/>
  <c r="V26" i="31"/>
  <c r="V89" i="31"/>
  <c r="E31" i="31"/>
  <c r="O4" i="20"/>
  <c r="O3" i="20" s="1"/>
  <c r="V80" i="20"/>
  <c r="V13" i="20"/>
  <c r="K3" i="25"/>
  <c r="W12" i="25"/>
  <c r="T4" i="31"/>
  <c r="T3" i="31" s="1"/>
  <c r="L11" i="2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21" i="31"/>
  <c r="V82" i="31"/>
  <c r="I3" i="31"/>
  <c r="E4" i="31"/>
  <c r="V28" i="31"/>
  <c r="V23" i="31"/>
  <c r="M3" i="31"/>
  <c r="V31" i="31"/>
  <c r="L22" i="31"/>
  <c r="L4" i="31" s="1"/>
  <c r="L3" i="31" s="1"/>
  <c r="H3" i="21"/>
  <c r="L4" i="21"/>
  <c r="E3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V8" i="31" l="1"/>
  <c r="V10" i="31"/>
  <c r="S3" i="20"/>
  <c r="U3" i="20"/>
  <c r="J10" i="22"/>
  <c r="E8" i="22"/>
  <c r="G3" i="26"/>
  <c r="L3" i="21"/>
  <c r="W8" i="25"/>
  <c r="E4" i="25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J8" i="22" l="1"/>
  <c r="E4" i="22"/>
  <c r="J4" i="22" s="1"/>
  <c r="W4" i="25"/>
  <c r="E3" i="25"/>
  <c r="W3" i="25" s="1"/>
  <c r="E3" i="24"/>
  <c r="M3" i="24" s="1"/>
  <c r="J52" i="22"/>
  <c r="V4" i="20"/>
  <c r="E3" i="20"/>
  <c r="V3" i="20" s="1"/>
  <c r="E3" i="26"/>
  <c r="S3" i="26" s="1"/>
  <c r="S4" i="26"/>
  <c r="AD6" i="32"/>
  <c r="AD7" i="32" s="1"/>
  <c r="P6" i="32"/>
  <c r="P7" i="32" s="1"/>
  <c r="E3" i="22" l="1"/>
  <c r="J3" i="22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<sst xmlns="http://schemas.openxmlformats.org/spreadsheetml/2006/main" count="4760" uniqueCount="906">
  <si>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</si>
  <si>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</si>
  <si>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</si>
  <si>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</si>
  <si>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</si>
  <si>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</si>
  <si>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</si>
  <si>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</si>
  <si>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</si>
  <si>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</si>
  <si>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</si>
  <si>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</si>
  <si>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</si>
  <si>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</si>
  <si>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</si>
  <si>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</si>
  <si>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</si>
  <si>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</si>
  <si>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</si>
  <si>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</si>
  <si>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</si>
  <si>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</si>
  <si>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</si>
  <si>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</si>
  <si>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</si>
  <si>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</si>
  <si>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</si>
  <si>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</si>
  <si>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</si>
  <si>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</si>
  <si>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</si>
  <si>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</si>
  <si>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</si>
  <si>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</si>
  <si>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</si>
  <si>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</si>
  <si>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</si>
  <si>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</si>
  <si>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</si>
  <si>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</si>
  <si>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</si>
  <si>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</si>
  <si>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</si>
  <si>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</si>
  <si>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</si>
  <si>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</si>
  <si>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</si>
  <si>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</si>
  <si>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</si>
  <si>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</si>
  <si>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</si>
  <si>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</si>
  <si>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</si>
  <si>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</si>
  <si>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</si>
  <si>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</si>
  <si>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</si>
  <si>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</si>
  <si>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</si>
  <si>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</si>
  <si>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</si>
  <si>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</si>
  <si>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</si>
  <si>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</si>
  <si>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</si>
  <si>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</si>
  <si>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</si>
  <si>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</si>
  <si>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</si>
  <si>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</si>
  <si>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</si>
  <si>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</si>
  <si>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</si>
  <si>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</si>
  <si>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</si>
  <si>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</si>
  <si>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</si>
  <si>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</si>
  <si>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</si>
  <si>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</si>
  <si>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</si>
  <si>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</si>
  <si>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</si>
  <si>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</si>
  <si>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</si>
  <si>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</si>
  <si>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</si>
  <si>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</si>
  <si>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</si>
  <si>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</si>
  <si>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</si>
  <si>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</si>
  <si>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</si>
  <si>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</si>
  <si>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</si>
  <si>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</si>
  <si>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</si>
  <si>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</si>
  <si>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</si>
  <si>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</si>
  <si>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</si>
  <si>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</si>
  <si>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</si>
  <si>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</si>
  <si>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</si>
  <si>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</si>
  <si>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</si>
  <si>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</si>
  <si>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</si>
  <si>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</si>
  <si>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</si>
  <si>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</si>
  <si>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</si>
  <si>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</si>
  <si>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</si>
  <si>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</si>
  <si>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</si>
  <si>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</si>
  <si>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</si>
  <si>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</si>
  <si>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</si>
  <si>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</si>
  <si>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</si>
  <si>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</si>
  <si>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</si>
  <si>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</si>
  <si>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</si>
  <si>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</si>
  <si>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</si>
  <si>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</si>
  <si>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</si>
  <si>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</si>
  <si>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</si>
  <si>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</si>
  <si>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</si>
  <si>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</si>
  <si>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</si>
  <si>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</si>
  <si>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</si>
  <si>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</si>
  <si>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</si>
  <si>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</si>
  <si>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</si>
  <si>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</si>
  <si>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</si>
  <si>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</si>
  <si>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</si>
  <si>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</si>
  <si>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</si>
  <si>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</si>
  <si>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</si>
  <si>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</si>
  <si>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</si>
  <si>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</si>
  <si>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</si>
  <si>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</si>
  <si>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</si>
  <si>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</si>
  <si>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</si>
  <si>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</si>
  <si>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</si>
  <si>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</si>
  <si>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</si>
  <si>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</si>
  <si>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</si>
  <si>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</si>
  <si>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</si>
  <si>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</si>
  <si>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</si>
  <si>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</si>
  <si>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</si>
  <si>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</si>
  <si>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</si>
  <si>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</si>
  <si>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</si>
  <si>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</si>
  <si>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</si>
  <si>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</si>
  <si>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</si>
  <si>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</si>
  <si>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</si>
  <si>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</si>
  <si>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</si>
  <si>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</si>
  <si>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</si>
  <si>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</si>
  <si>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</si>
  <si>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</si>
  <si>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</si>
  <si>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</si>
  <si>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</si>
  <si>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</si>
  <si>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</si>
  <si>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</si>
  <si>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</si>
  <si>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</si>
  <si>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</si>
  <si>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</si>
  <si>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</si>
  <si>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</si>
  <si>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</si>
  <si>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</si>
  <si>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</si>
  <si>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</si>
  <si>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</si>
  <si>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</si>
  <si>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</si>
  <si>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</si>
  <si>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</si>
  <si>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</si>
  <si>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</si>
  <si>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</si>
  <si>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</si>
  <si>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</si>
  <si>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</si>
  <si>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</si>
  <si>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</si>
  <si>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</si>
  <si>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</si>
  <si>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</si>
  <si>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</si>
  <si>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</si>
  <si>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</si>
  <si>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</si>
  <si>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</si>
  <si>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</si>
  <si>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</si>
  <si>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</si>
  <si>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</si>
  <si>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</si>
  <si>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</si>
  <si>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</si>
  <si>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</si>
  <si>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</si>
  <si>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</si>
  <si>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</si>
  <si>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</si>
  <si>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</si>
  <si>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</si>
  <si>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</si>
  <si>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</si>
  <si>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</si>
  <si>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</si>
  <si>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</si>
  <si>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</si>
  <si>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</si>
  <si>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</si>
  <si>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</si>
  <si>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</si>
  <si>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</si>
  <si>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</si>
  <si>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</si>
  <si>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</si>
  <si>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</si>
  <si>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</si>
  <si>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</si>
  <si>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</si>
  <si>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</si>
  <si>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</si>
  <si>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</si>
  <si>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</si>
  <si>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</si>
  <si>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</si>
  <si>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</si>
  <si>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</si>
  <si>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</si>
  <si>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</si>
  <si>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</si>
  <si>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</si>
  <si>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</si>
  <si>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</si>
  <si>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</si>
  <si>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</si>
  <si>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</si>
  <si>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</si>
  <si>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</si>
  <si>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</si>
  <si>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</si>
  <si>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</si>
  <si>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</si>
  <si>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</si>
  <si>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</si>
  <si>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</si>
  <si>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</si>
  <si>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</si>
  <si>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</si>
  <si>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</si>
  <si>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</si>
  <si>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</si>
  <si>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</si>
  <si>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</si>
  <si>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</si>
  <si>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</si>
  <si>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</si>
  <si>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</si>
  <si>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</si>
  <si>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</si>
  <si>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</si>
  <si>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</si>
  <si>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</si>
  <si>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</si>
  <si>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</si>
  <si>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</si>
  <si>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</si>
  <si>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</si>
  <si>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</si>
  <si>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</si>
  <si>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</si>
  <si>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</si>
  <si>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</si>
  <si>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</si>
  <si>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</si>
  <si>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</si>
  <si>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</si>
  <si>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</si>
  <si>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</si>
  <si>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</si>
  <si>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</si>
  <si>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</si>
  <si>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</si>
  <si>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</si>
  <si>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</si>
  <si>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</si>
  <si>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</si>
  <si>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</si>
  <si>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</si>
  <si>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</si>
  <si>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</si>
  <si>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</si>
  <si>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</si>
  <si>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</si>
  <si>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</si>
  <si>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</si>
  <si>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</si>
  <si>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</si>
  <si>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</si>
  <si>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</si>
  <si>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</si>
  <si>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</si>
  <si>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</si>
  <si>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</si>
  <si>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</si>
  <si>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</si>
  <si>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</si>
  <si>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</si>
  <si>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</si>
  <si>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</si>
  <si>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</si>
  <si>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</si>
  <si>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</si>
  <si>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</si>
  <si>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</si>
  <si>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</si>
  <si>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</si>
  <si>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</si>
  <si>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</si>
  <si>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</si>
  <si>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</si>
  <si>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</si>
  <si>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</si>
  <si>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</si>
  <si>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</si>
  <si>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</si>
  <si>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</si>
  <si>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</si>
  <si>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</si>
  <si>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</si>
  <si>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</si>
  <si>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</si>
  <si>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</si>
  <si>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</si>
  <si>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</si>
  <si>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</si>
  <si>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</si>
  <si>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</si>
  <si>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</si>
  <si>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</si>
  <si>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</si>
  <si>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</si>
  <si>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</si>
  <si>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</si>
  <si>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</si>
  <si>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</si>
  <si>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</si>
  <si>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</si>
  <si>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</si>
  <si>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</si>
  <si>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</si>
  <si>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</si>
  <si>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</si>
  <si>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</si>
  <si>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</si>
  <si>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</si>
  <si>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</si>
  <si>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</si>
  <si>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</si>
  <si>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</si>
  <si>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</si>
  <si>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</si>
  <si>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</si>
  <si>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</si>
  <si>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</si>
  <si>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</si>
  <si>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</si>
  <si>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</si>
  <si>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</si>
  <si>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</si>
  <si>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</si>
  <si>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</si>
  <si>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</si>
  <si>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</si>
  <si>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</si>
  <si>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</si>
  <si>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</si>
  <si>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</si>
  <si>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</si>
  <si>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</si>
  <si>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</si>
  <si>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</si>
  <si>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</si>
  <si>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</si>
  <si>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</si>
  <si>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</si>
  <si>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</si>
  <si>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</si>
  <si>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</si>
  <si>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</si>
  <si>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</si>
  <si>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</si>
  <si>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</si>
  <si>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</si>
  <si>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</si>
  <si>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</si>
  <si>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</si>
  <si>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</si>
  <si>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</si>
  <si>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</si>
  <si>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</si>
  <si>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</si>
  <si>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</si>
  <si>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</si>
  <si>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</si>
  <si>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</si>
  <si>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</si>
  <si>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</si>
  <si>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</si>
  <si>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</si>
  <si>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</si>
  <si>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</si>
  <si>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</si>
  <si>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</si>
  <si>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</si>
  <si>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</si>
  <si>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</si>
  <si>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</si>
  <si>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</si>
  <si>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</si>
  <si>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</si>
  <si>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</si>
  <si>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</si>
  <si>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</si>
  <si>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</si>
  <si>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</si>
  <si>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</si>
  <si>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</si>
  <si>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</si>
  <si>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</si>
  <si>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</si>
  <si>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</si>
  <si>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</si>
  <si>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</si>
  <si>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</si>
  <si>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</si>
  <si>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</si>
  <si>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</si>
  <si>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</si>
  <si>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</si>
  <si>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</si>
  <si>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</si>
  <si>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</si>
  <si>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</si>
  <si>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</si>
  <si>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</si>
  <si>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</si>
  <si>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</si>
  <si>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</si>
  <si>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</si>
  <si>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</si>
  <si>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</si>
  <si>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</si>
  <si>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</si>
  <si>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</si>
  <si>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</si>
  <si>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</si>
  <si>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</si>
  <si>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</si>
  <si>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</si>
  <si>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</si>
  <si>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</si>
  <si>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</si>
  <si>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</si>
  <si>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</si>
  <si>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</si>
  <si>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</si>
  <si>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</si>
  <si>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</si>
  <si>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</si>
  <si>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</si>
  <si>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</si>
  <si>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</si>
  <si>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</si>
  <si>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</si>
  <si>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</si>
  <si>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</si>
  <si>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</si>
  <si>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</si>
  <si>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</si>
  <si>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</si>
  <si>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</si>
  <si>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</si>
  <si>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</si>
  <si>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</si>
  <si>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</si>
  <si>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</si>
  <si>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</si>
  <si>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</si>
  <si>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</si>
  <si>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</si>
  <si>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</si>
  <si>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</si>
  <si>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</si>
  <si>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</si>
  <si>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</si>
  <si>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</si>
  <si>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</si>
  <si>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</si>
  <si>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</si>
  <si>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</si>
  <si>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</si>
  <si>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</si>
  <si>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</si>
  <si>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</si>
  <si>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</si>
  <si>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</si>
  <si>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</si>
  <si>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</si>
  <si>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</si>
  <si>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</si>
  <si>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</si>
  <si>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</si>
  <si>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</si>
  <si>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</si>
  <si>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</si>
  <si>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</si>
  <si>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</si>
  <si>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</si>
  <si>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</si>
  <si>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</si>
  <si>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</si>
  <si>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</si>
  <si>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</si>
  <si>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</si>
  <si>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</si>
  <si>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</si>
  <si>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</si>
  <si>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</si>
  <si>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</si>
  <si>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</si>
  <si>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</si>
  <si>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</si>
  <si>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</si>
  <si>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</si>
  <si>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</si>
  <si>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</si>
  <si>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</si>
  <si>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</si>
  <si>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</si>
  <si>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序号</t>
    <phoneticPr fontId="2" type="noConversion"/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</si>
  <si>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</si>
  <si>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</si>
  <si>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</si>
  <si>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</si>
  <si>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</si>
  <si>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</si>
  <si>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</si>
  <si>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</si>
  <si>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</si>
  <si>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6" type="noConversion"/>
  </si>
  <si>
    <t>考试和评卷管理主要软件系统建设</t>
    <phoneticPr fontId="1" type="noConversion"/>
  </si>
  <si>
    <t>北桥中学小计</t>
    <phoneticPr fontId="86" type="noConversion"/>
  </si>
  <si>
    <t>颛桥中学小计</t>
    <phoneticPr fontId="86" type="noConversion"/>
  </si>
  <si>
    <t>君莲学校(初中校区)</t>
  </si>
  <si>
    <t>君莲学校(初中校区)</t>
    <phoneticPr fontId="86" type="noConversion"/>
  </si>
  <si>
    <t>君莲学校(初中校区)小计</t>
    <phoneticPr fontId="86" type="noConversion"/>
  </si>
  <si>
    <t>颛桥镇合计</t>
    <phoneticPr fontId="1" type="noConversion"/>
  </si>
  <si>
    <t>2021年闵行区颛桥镇设备专项申报明细汇总表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</si>
  <si>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</si>
  <si>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</si>
  <si>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</si>
  <si>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规格型号或数量单位</t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</si>
  <si>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</si>
  <si>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</si>
  <si>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</si>
  <si>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颛桥镇</t>
    <phoneticPr fontId="2" type="noConversion"/>
  </si>
  <si>
    <t>小学</t>
    <phoneticPr fontId="2" type="noConversion"/>
  </si>
  <si>
    <t>闵行区颛桥中心小学</t>
    <phoneticPr fontId="2" type="noConversion"/>
  </si>
  <si>
    <t>设备购置与更新</t>
  </si>
  <si>
    <t>灯光改造设备</t>
    <phoneticPr fontId="2" type="noConversion"/>
  </si>
  <si>
    <t>中小学灯光改造设备</t>
    <phoneticPr fontId="2" type="noConversion"/>
  </si>
  <si>
    <t>小计</t>
  </si>
  <si>
    <t>闵行区北桥中心小学</t>
    <phoneticPr fontId="2" type="noConversion"/>
  </si>
  <si>
    <t>中小学资源教室设备</t>
    <phoneticPr fontId="2" type="noConversion"/>
  </si>
  <si>
    <t>闵行区田园外语实验小学</t>
    <phoneticPr fontId="2" type="noConversion"/>
  </si>
  <si>
    <t>公务车更新</t>
  </si>
  <si>
    <t>公务车新能源更新</t>
    <phoneticPr fontId="1" type="noConversion"/>
  </si>
  <si>
    <t/>
  </si>
  <si>
    <t>机管局已审</t>
    <phoneticPr fontId="1" type="noConversion"/>
  </si>
  <si>
    <t>初中</t>
    <phoneticPr fontId="2" type="noConversion"/>
  </si>
  <si>
    <t>颛桥中学</t>
    <phoneticPr fontId="2" type="noConversion"/>
  </si>
  <si>
    <t>理化实验室视频采集系统</t>
    <phoneticPr fontId="1" type="noConversion"/>
  </si>
  <si>
    <t>局统一采购</t>
    <phoneticPr fontId="1" type="noConversion"/>
  </si>
  <si>
    <t>外语听说考场设备（尾款）</t>
  </si>
  <si>
    <t>批</t>
  </si>
  <si>
    <t>闵行区颛桥中学</t>
    <phoneticPr fontId="2" type="noConversion"/>
  </si>
  <si>
    <t>餐梯</t>
  </si>
  <si>
    <t>颛桥镇</t>
  </si>
  <si>
    <t>初中</t>
  </si>
  <si>
    <t>北桥中学</t>
    <phoneticPr fontId="2" type="noConversion"/>
  </si>
  <si>
    <t>闵行区北桥中学</t>
    <phoneticPr fontId="2" type="noConversion"/>
  </si>
  <si>
    <t>九年一贯制</t>
    <phoneticPr fontId="2" type="noConversion"/>
  </si>
  <si>
    <t>物理实验室家具</t>
  </si>
  <si>
    <t>化学实验室家具</t>
  </si>
  <si>
    <t>君莲学校（中学部）</t>
  </si>
  <si>
    <t>君莲学校（小学部）</t>
  </si>
  <si>
    <t>幼儿园</t>
    <phoneticPr fontId="1" type="noConversion"/>
  </si>
  <si>
    <t>上海市闵行区颛桥镇第一幼儿园</t>
    <phoneticPr fontId="2" type="noConversion"/>
  </si>
  <si>
    <t>65寸交互式一体机</t>
    <phoneticPr fontId="2" type="noConversion"/>
  </si>
  <si>
    <t>上海市闵行区颛桥镇幼儿园</t>
    <phoneticPr fontId="2" type="noConversion"/>
  </si>
  <si>
    <t>上海师范大学闵行实验幼儿园</t>
    <phoneticPr fontId="2" type="noConversion"/>
  </si>
  <si>
    <t>厨房设备</t>
  </si>
  <si>
    <t>批</t>
    <phoneticPr fontId="2" type="noConversion"/>
  </si>
  <si>
    <t>上海市闵行区君莲幼儿园</t>
    <phoneticPr fontId="2" type="noConversion"/>
  </si>
  <si>
    <t>餐梯</t>
    <phoneticPr fontId="2" type="noConversion"/>
  </si>
  <si>
    <t>上海市闵行区颛桥镇田园都市幼儿园</t>
    <phoneticPr fontId="2" type="noConversion"/>
  </si>
  <si>
    <t>幼儿专用活动室</t>
    <phoneticPr fontId="2" type="noConversion"/>
  </si>
  <si>
    <t>镇教委</t>
    <phoneticPr fontId="2" type="noConversion"/>
  </si>
  <si>
    <t>华星小学</t>
    <phoneticPr fontId="2" type="noConversion"/>
  </si>
  <si>
    <t>银星学校</t>
    <phoneticPr fontId="2" type="noConversion"/>
  </si>
  <si>
    <t>上海市闵行区颛桥第二幼儿园</t>
  </si>
  <si>
    <t>新开办幼儿园</t>
    <phoneticPr fontId="1" type="noConversion"/>
  </si>
  <si>
    <t>10班规模开4班测算，申良花园幼儿园</t>
    <phoneticPr fontId="1" type="noConversion"/>
  </si>
  <si>
    <t>折扣系数0.90</t>
    <phoneticPr fontId="1" type="noConversion"/>
  </si>
  <si>
    <t>合计</t>
    <phoneticPr fontId="2" type="noConversion"/>
  </si>
  <si>
    <t>上海市闵行区颛桥第二幼儿园装备配置明细确认单（10班规模开4班）</t>
    <phoneticPr fontId="1" type="noConversion"/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</si>
  <si>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</si>
  <si>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设备名称</t>
    </r>
    <phoneticPr fontId="2" type="noConversion"/>
  </si>
  <si>
    <r>
      <rPr>
        <b/>
        <sz val="10"/>
        <rFont val="宋体"/>
        <family val="3"/>
        <charset val="134"/>
      </rPr>
      <t>单位</t>
    </r>
    <phoneticPr fontId="2" type="noConversion"/>
  </si>
  <si>
    <r>
      <rPr>
        <b/>
        <sz val="10"/>
        <rFont val="宋体"/>
        <family val="3"/>
        <charset val="134"/>
      </rPr>
      <t>规格型号</t>
    </r>
    <phoneticPr fontId="2" type="noConversion"/>
  </si>
  <si>
    <r>
      <rPr>
        <b/>
        <sz val="10"/>
        <rFont val="宋体"/>
        <family val="3"/>
        <charset val="134"/>
      </rPr>
      <t>参考单价</t>
    </r>
    <phoneticPr fontId="2" type="noConversion"/>
  </si>
  <si>
    <r>
      <t>10</t>
    </r>
    <r>
      <rPr>
        <b/>
        <sz val="10"/>
        <rFont val="宋体"/>
        <family val="3"/>
        <charset val="134"/>
      </rPr>
      <t>班</t>
    </r>
    <phoneticPr fontId="2" type="noConversion"/>
  </si>
  <si>
    <r>
      <rPr>
        <b/>
        <sz val="10"/>
        <rFont val="宋体"/>
        <family val="3"/>
        <charset val="134"/>
      </rPr>
      <t>数量</t>
    </r>
    <phoneticPr fontId="2" type="noConversion"/>
  </si>
  <si>
    <r>
      <rPr>
        <b/>
        <sz val="10"/>
        <rFont val="宋体"/>
        <family val="3"/>
        <charset val="134"/>
      </rPr>
      <t>金额</t>
    </r>
    <phoneticPr fontId="2" type="noConversion"/>
  </si>
  <si>
    <r>
      <rPr>
        <b/>
        <sz val="10"/>
        <rFont val="宋体"/>
        <family val="3"/>
        <charset val="134"/>
      </rPr>
      <t>一</t>
    </r>
    <phoneticPr fontId="2" type="noConversion"/>
  </si>
  <si>
    <t>户外（内）活动场地</t>
    <phoneticPr fontId="2" type="noConversion"/>
  </si>
  <si>
    <t>户外中大型运动组合器械</t>
    <phoneticPr fontId="2" type="noConversion"/>
  </si>
  <si>
    <r>
      <rPr>
        <sz val="10"/>
        <rFont val="宋体"/>
        <family val="3"/>
        <charset val="134"/>
      </rPr>
      <t>批</t>
    </r>
    <phoneticPr fontId="2" type="noConversion"/>
  </si>
  <si>
    <t>参照《上海市幼儿园装备指南》征求意见配备</t>
    <phoneticPr fontId="2" type="noConversion"/>
  </si>
  <si>
    <t>户外小型单项运动器械</t>
    <phoneticPr fontId="2" type="noConversion"/>
  </si>
  <si>
    <t>户外运动玩具</t>
    <phoneticPr fontId="2" type="noConversion"/>
  </si>
  <si>
    <t>含玩沙、玩水、种植等</t>
    <phoneticPr fontId="2" type="noConversion"/>
  </si>
  <si>
    <t>户内运动器械</t>
    <phoneticPr fontId="2" type="noConversion"/>
  </si>
  <si>
    <t>幼儿室内运动室</t>
    <phoneticPr fontId="2" type="noConversion"/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</si>
  <si>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</si>
  <si>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t>二</t>
    <phoneticPr fontId="2" type="noConversion"/>
  </si>
  <si>
    <t>活动及辅助用房</t>
    <phoneticPr fontId="2" type="noConversion"/>
  </si>
  <si>
    <t>A</t>
    <phoneticPr fontId="2" type="noConversion"/>
  </si>
  <si>
    <t>幼（托）儿用房</t>
    <phoneticPr fontId="2" type="noConversion"/>
  </si>
  <si>
    <t>a</t>
    <phoneticPr fontId="2" type="noConversion"/>
  </si>
  <si>
    <t>幼（托）儿活动室（含餐厅）</t>
    <phoneticPr fontId="2" type="noConversion"/>
  </si>
  <si>
    <r>
      <rPr>
        <sz val="10"/>
        <rFont val="宋体"/>
        <family val="3"/>
        <charset val="134"/>
      </rPr>
      <t>时钟</t>
    </r>
  </si>
  <si>
    <r>
      <rPr>
        <sz val="10"/>
        <rFont val="宋体"/>
        <family val="3"/>
        <charset val="134"/>
      </rPr>
      <t>只</t>
    </r>
    <phoneticPr fontId="2" type="noConversion"/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</si>
  <si>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</si>
  <si>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  <phoneticPr fontId="2" type="noConversion"/>
  </si>
  <si>
    <t>含琴凳、琴套、</t>
    <phoneticPr fontId="2" type="noConversion"/>
  </si>
  <si>
    <r>
      <rPr>
        <sz val="10"/>
        <rFont val="宋体"/>
        <family val="3"/>
        <charset val="134"/>
      </rPr>
      <t>书写板</t>
    </r>
    <phoneticPr fontId="2" type="noConversion"/>
  </si>
  <si>
    <r>
      <rPr>
        <sz val="10"/>
        <rFont val="宋体"/>
        <family val="3"/>
        <charset val="134"/>
      </rPr>
      <t>块</t>
    </r>
    <phoneticPr fontId="2" type="noConversion"/>
  </si>
  <si>
    <r>
      <rPr>
        <sz val="10"/>
        <rFont val="宋体"/>
        <family val="3"/>
        <charset val="134"/>
      </rPr>
      <t>或绒板、移动</t>
    </r>
    <phoneticPr fontId="2" type="noConversion"/>
  </si>
  <si>
    <t>幼儿桌椅</t>
    <phoneticPr fontId="2" type="noConversion"/>
  </si>
  <si>
    <r>
      <rPr>
        <sz val="10"/>
        <rFont val="宋体"/>
        <family val="3"/>
        <charset val="134"/>
      </rPr>
      <t>套</t>
    </r>
    <phoneticPr fontId="2" type="noConversion"/>
  </si>
  <si>
    <r>
      <rPr>
        <sz val="10"/>
        <rFont val="宋体"/>
        <family val="3"/>
        <charset val="134"/>
      </rPr>
      <t>一桌六椅、木质</t>
    </r>
    <phoneticPr fontId="2" type="noConversion"/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</si>
  <si>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</si>
  <si>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  <phoneticPr fontId="2" type="noConversion"/>
  </si>
  <si>
    <t>一组九件（含展示板）、木质、开放式可移动</t>
    <phoneticPr fontId="2" type="noConversion"/>
  </si>
  <si>
    <r>
      <t>65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</si>
  <si>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台</t>
    </r>
    <phoneticPr fontId="2" type="noConversion"/>
  </si>
  <si>
    <t>含视频展台、电脑等</t>
    <phoneticPr fontId="2" type="noConversion"/>
  </si>
  <si>
    <t>录音机</t>
    <phoneticPr fontId="1" type="noConversion"/>
  </si>
  <si>
    <t>数码</t>
    <phoneticPr fontId="1" type="noConversion"/>
  </si>
  <si>
    <t>教玩具设备</t>
    <phoneticPr fontId="2" type="noConversion"/>
  </si>
  <si>
    <t>含桌面玩具、角色游戏、益智玩具等</t>
    <phoneticPr fontId="2" type="noConversion"/>
  </si>
  <si>
    <t>幼儿观察记录仪</t>
    <phoneticPr fontId="2" type="noConversion"/>
  </si>
  <si>
    <t>幼儿活动室空调</t>
  </si>
  <si>
    <r>
      <t>3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</si>
  <si>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基建提供</t>
    </r>
    <r>
      <rPr>
        <sz val="10"/>
        <rFont val="Times New Roman"/>
        <family val="1"/>
      </rPr>
      <t>380V</t>
    </r>
    <r>
      <rPr>
        <sz val="10"/>
        <rFont val="宋体"/>
        <family val="3"/>
        <charset val="134"/>
      </rPr>
      <t>电源</t>
    </r>
    <phoneticPr fontId="1" type="noConversion"/>
  </si>
  <si>
    <t>幼儿饮水设备</t>
    <phoneticPr fontId="2" type="noConversion"/>
  </si>
  <si>
    <t>套</t>
    <phoneticPr fontId="2" type="noConversion"/>
  </si>
  <si>
    <t>保温桶、茶水柜等，应具备锁定装置、木质</t>
    <phoneticPr fontId="2" type="noConversion"/>
  </si>
  <si>
    <t>幼儿餐桌椅</t>
    <phoneticPr fontId="2" type="noConversion"/>
  </si>
  <si>
    <t>b</t>
    <phoneticPr fontId="2" type="noConversion"/>
  </si>
  <si>
    <t>幼（托）儿卧室</t>
    <phoneticPr fontId="2" type="noConversion"/>
  </si>
  <si>
    <t>幼儿床</t>
    <phoneticPr fontId="2" type="noConversion"/>
  </si>
  <si>
    <t>木质、可固定或叠放收藏</t>
    <phoneticPr fontId="2" type="noConversion"/>
  </si>
  <si>
    <t>幼儿卧室空调</t>
  </si>
  <si>
    <t>c</t>
    <phoneticPr fontId="2" type="noConversion"/>
  </si>
  <si>
    <t>幼（托）儿盥洗室</t>
    <phoneticPr fontId="2" type="noConversion"/>
  </si>
  <si>
    <r>
      <rPr>
        <sz val="10"/>
        <rFont val="宋体"/>
        <family val="3"/>
        <charset val="134"/>
      </rPr>
      <t>热水器</t>
    </r>
    <phoneticPr fontId="2" type="noConversion"/>
  </si>
  <si>
    <t>电热式，带限温装置</t>
    <phoneticPr fontId="2" type="noConversion"/>
  </si>
  <si>
    <t>含门口洗手池1台，基建不做太阳能热水系统</t>
    <phoneticPr fontId="1" type="noConversion"/>
  </si>
  <si>
    <t>d</t>
    <phoneticPr fontId="2" type="noConversion"/>
  </si>
  <si>
    <t>幼（托）儿衣帽储藏室</t>
    <phoneticPr fontId="2" type="noConversion"/>
  </si>
  <si>
    <t>幼儿衣帽橱</t>
    <phoneticPr fontId="2" type="noConversion"/>
  </si>
  <si>
    <t>组</t>
    <phoneticPr fontId="2" type="noConversion"/>
  </si>
  <si>
    <t>含教师储物柜，</t>
    <phoneticPr fontId="2" type="noConversion"/>
  </si>
  <si>
    <t>e</t>
    <phoneticPr fontId="2" type="noConversion"/>
  </si>
  <si>
    <t>洗消间</t>
    <phoneticPr fontId="2" type="noConversion"/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</si>
  <si>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  <phoneticPr fontId="2" type="noConversion"/>
  </si>
  <si>
    <r>
      <rPr>
        <sz val="10"/>
        <rFont val="宋体"/>
        <family val="3"/>
        <charset val="134"/>
      </rPr>
      <t>洗衣机</t>
    </r>
  </si>
  <si>
    <t>按班级安排</t>
    <phoneticPr fontId="2" type="noConversion"/>
  </si>
  <si>
    <r>
      <rPr>
        <sz val="10"/>
        <rFont val="宋体"/>
        <family val="3"/>
        <charset val="134"/>
      </rPr>
      <t>烘干机</t>
    </r>
  </si>
  <si>
    <t>橱柜</t>
    <phoneticPr fontId="2" type="noConversion"/>
  </si>
  <si>
    <t>只</t>
    <phoneticPr fontId="2" type="noConversion"/>
  </si>
  <si>
    <t>含已消毒、未消毒</t>
    <phoneticPr fontId="2" type="noConversion"/>
  </si>
  <si>
    <t>工作台</t>
    <phoneticPr fontId="2" type="noConversion"/>
  </si>
  <si>
    <t>张</t>
    <phoneticPr fontId="2" type="noConversion"/>
  </si>
  <si>
    <t>按楼层安排</t>
    <phoneticPr fontId="2" type="noConversion"/>
  </si>
  <si>
    <t>消毒电蒸箱</t>
    <phoneticPr fontId="2" type="noConversion"/>
  </si>
  <si>
    <t>有蒸汽并带集气罩</t>
    <phoneticPr fontId="2" type="noConversion"/>
  </si>
  <si>
    <t>按楼层安排。其中1台为传染病专用消毒间使用。</t>
    <phoneticPr fontId="2" type="noConversion"/>
  </si>
  <si>
    <t>B</t>
    <phoneticPr fontId="2" type="noConversion"/>
  </si>
  <si>
    <t>多功能活动室</t>
    <phoneticPr fontId="2" type="noConversion"/>
  </si>
  <si>
    <t>兼幼儿音乐表演室</t>
    <phoneticPr fontId="2" type="noConversion"/>
  </si>
  <si>
    <t>多媒体会议演出设备</t>
    <phoneticPr fontId="2" type="noConversion"/>
  </si>
  <si>
    <t>包括音响设备、灯光设备、显视屏</t>
    <phoneticPr fontId="2" type="noConversion"/>
  </si>
  <si>
    <t>多功能活动室桌椅</t>
    <phoneticPr fontId="2" type="noConversion"/>
  </si>
  <si>
    <t>含幼儿和成人桌椅</t>
    <phoneticPr fontId="2" type="noConversion"/>
  </si>
  <si>
    <t>钢琴</t>
    <phoneticPr fontId="2" type="noConversion"/>
  </si>
  <si>
    <t>含琴凳、琴套</t>
    <phoneticPr fontId="2" type="noConversion"/>
  </si>
  <si>
    <t>音乐戏剧玩具</t>
    <phoneticPr fontId="2" type="noConversion"/>
  </si>
  <si>
    <t>含舞台布景与表演道具、打击乐器、木偶、表演服装等</t>
    <phoneticPr fontId="2" type="noConversion"/>
  </si>
  <si>
    <t>多功能活动室空调</t>
    <phoneticPr fontId="2" type="noConversion"/>
  </si>
  <si>
    <t>台</t>
    <phoneticPr fontId="2" type="noConversion"/>
  </si>
  <si>
    <r>
      <t>5</t>
    </r>
    <r>
      <rPr>
        <sz val="10"/>
        <rFont val="宋体"/>
        <family val="3"/>
        <charset val="134"/>
      </rPr>
      <t>匹</t>
    </r>
    <phoneticPr fontId="2" type="noConversion"/>
  </si>
  <si>
    <t>C</t>
    <phoneticPr fontId="2" type="noConversion"/>
  </si>
  <si>
    <r>
      <rPr>
        <b/>
        <sz val="10"/>
        <rFont val="宋体"/>
        <family val="3"/>
        <charset val="134"/>
      </rPr>
      <t>幼儿活动专用室</t>
    </r>
    <phoneticPr fontId="2" type="noConversion"/>
  </si>
  <si>
    <t>幼儿专用活动室教玩具设备</t>
    <phoneticPr fontId="2" type="noConversion"/>
  </si>
  <si>
    <t>阅读室、科探室、美术室、结构游戏室、益智室、角色游戏</t>
    <phoneticPr fontId="2" type="noConversion"/>
  </si>
  <si>
    <t>各幼儿园自定、《上海市幼儿园专用活动室建设要求》（征求意见稿）</t>
    <phoneticPr fontId="2" type="noConversion"/>
  </si>
  <si>
    <t>阅读室、科探室、美术室、</t>
  </si>
  <si>
    <t>幼儿图书</t>
    <phoneticPr fontId="2" type="noConversion"/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</si>
  <si>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*16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</si>
  <si>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t>幼儿专用活动室空调</t>
    <phoneticPr fontId="2" type="noConversion"/>
  </si>
  <si>
    <r>
      <rPr>
        <sz val="10"/>
        <rFont val="宋体"/>
        <family val="3"/>
        <charset val="134"/>
      </rPr>
      <t>基建提供</t>
    </r>
    <r>
      <rPr>
        <sz val="10"/>
        <rFont val="Times New Roman"/>
        <family val="1"/>
      </rPr>
      <t>220V</t>
    </r>
    <r>
      <rPr>
        <sz val="10"/>
        <rFont val="宋体"/>
        <family val="3"/>
        <charset val="134"/>
      </rPr>
      <t>电源</t>
    </r>
    <phoneticPr fontId="1" type="noConversion"/>
  </si>
  <si>
    <t>三</t>
    <phoneticPr fontId="2" type="noConversion"/>
  </si>
  <si>
    <t>办公及辅助用房</t>
    <phoneticPr fontId="2" type="noConversion"/>
  </si>
  <si>
    <t>行政及教师办公室</t>
  </si>
  <si>
    <t>园长（书记）室</t>
  </si>
  <si>
    <r>
      <rPr>
        <sz val="10"/>
        <rFont val="宋体"/>
        <family val="3"/>
        <charset val="134"/>
      </rPr>
      <t>园长办公桌椅</t>
    </r>
    <phoneticPr fontId="2" type="noConversion"/>
  </si>
  <si>
    <t>园长办公橱</t>
    <phoneticPr fontId="2" type="noConversion"/>
  </si>
  <si>
    <r>
      <rPr>
        <sz val="10"/>
        <rFont val="宋体"/>
        <family val="3"/>
        <charset val="134"/>
      </rPr>
      <t>沙发</t>
    </r>
  </si>
  <si>
    <t>含茶几</t>
    <phoneticPr fontId="2" type="noConversion"/>
  </si>
  <si>
    <t>园长计算机</t>
    <phoneticPr fontId="2" type="noConversion"/>
  </si>
  <si>
    <t>台</t>
  </si>
  <si>
    <t>台式一体机</t>
    <phoneticPr fontId="2" type="noConversion"/>
  </si>
  <si>
    <t>多功能一体机</t>
    <phoneticPr fontId="2" type="noConversion"/>
  </si>
  <si>
    <t>教师行政办公桌椅</t>
    <phoneticPr fontId="2" type="noConversion"/>
  </si>
  <si>
    <r>
      <t>3.5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</si>
  <si>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t>含教师、总务、财务、人事、资产管理、档案、保健、厨房、门卫等</t>
    <phoneticPr fontId="2" type="noConversion"/>
  </si>
  <si>
    <t>教师行政办公橱</t>
    <phoneticPr fontId="2" type="noConversion"/>
  </si>
  <si>
    <t>教师计算机</t>
    <phoneticPr fontId="2" type="noConversion"/>
  </si>
  <si>
    <t>便携式计算机</t>
    <phoneticPr fontId="2" type="noConversion"/>
  </si>
  <si>
    <t>行政台式计算机</t>
    <phoneticPr fontId="2" type="noConversion"/>
  </si>
  <si>
    <r>
      <rPr>
        <sz val="10"/>
        <rFont val="宋体"/>
        <family val="3"/>
        <charset val="134"/>
      </rPr>
      <t>台式一体机</t>
    </r>
    <phoneticPr fontId="2" type="noConversion"/>
  </si>
  <si>
    <t>含总务、资产管理、人事、档案、保健、门卫等</t>
    <phoneticPr fontId="2" type="noConversion"/>
  </si>
  <si>
    <r>
      <t>A4</t>
    </r>
    <r>
      <rPr>
        <sz val="10"/>
        <rFont val="宋体"/>
        <family val="3"/>
        <charset val="134"/>
      </rPr>
      <t>激光打印机</t>
    </r>
    <phoneticPr fontId="2" type="noConversion"/>
  </si>
  <si>
    <t>单色</t>
    <phoneticPr fontId="2" type="noConversion"/>
  </si>
  <si>
    <t>按年级组配置</t>
    <phoneticPr fontId="2" type="noConversion"/>
  </si>
  <si>
    <t>激光打印机</t>
    <phoneticPr fontId="2" type="noConversion"/>
  </si>
  <si>
    <t>彩色，A3、A4</t>
    <phoneticPr fontId="2" type="noConversion"/>
  </si>
  <si>
    <r>
      <rPr>
        <sz val="10"/>
        <rFont val="宋体"/>
        <family val="3"/>
        <charset val="134"/>
      </rPr>
      <t>空调</t>
    </r>
    <phoneticPr fontId="2" type="noConversion"/>
  </si>
  <si>
    <r>
      <t>2</t>
    </r>
    <r>
      <rPr>
        <sz val="10"/>
        <rFont val="宋体"/>
        <family val="3"/>
        <charset val="134"/>
      </rPr>
      <t>匹</t>
    </r>
    <phoneticPr fontId="2" type="noConversion"/>
  </si>
  <si>
    <t>财务室</t>
    <phoneticPr fontId="2" type="noConversion"/>
  </si>
  <si>
    <t>财务台式计算机</t>
    <phoneticPr fontId="2" type="noConversion"/>
  </si>
  <si>
    <t>财务专用</t>
    <phoneticPr fontId="2" type="noConversion"/>
  </si>
  <si>
    <r>
      <rPr>
        <sz val="10"/>
        <rFont val="宋体"/>
        <family val="3"/>
        <charset val="134"/>
      </rPr>
      <t>财务票据拍摄仪</t>
    </r>
  </si>
  <si>
    <r>
      <rPr>
        <sz val="10"/>
        <rFont val="宋体"/>
        <family val="3"/>
        <charset val="134"/>
      </rPr>
      <t>打印机</t>
    </r>
    <phoneticPr fontId="2" type="noConversion"/>
  </si>
  <si>
    <t>保险柜</t>
    <phoneticPr fontId="2" type="noConversion"/>
  </si>
  <si>
    <t>档案室</t>
    <phoneticPr fontId="2" type="noConversion"/>
  </si>
  <si>
    <r>
      <rPr>
        <sz val="10"/>
        <rFont val="宋体"/>
        <family val="3"/>
        <charset val="134"/>
      </rPr>
      <t>档案柜</t>
    </r>
    <phoneticPr fontId="2" type="noConversion"/>
  </si>
  <si>
    <r>
      <rPr>
        <sz val="10"/>
        <rFont val="宋体"/>
        <family val="3"/>
        <charset val="134"/>
      </rPr>
      <t>资料橱</t>
    </r>
  </si>
  <si>
    <t>除湿机</t>
    <phoneticPr fontId="2" type="noConversion"/>
  </si>
  <si>
    <t>碎纸机</t>
    <phoneticPr fontId="2" type="noConversion"/>
  </si>
  <si>
    <t>档案装订工具</t>
    <phoneticPr fontId="2" type="noConversion"/>
  </si>
  <si>
    <t>含切纸刀，装订机等</t>
    <phoneticPr fontId="2" type="noConversion"/>
  </si>
  <si>
    <t>总务办公室及辅助用房</t>
    <phoneticPr fontId="2" type="noConversion"/>
  </si>
  <si>
    <r>
      <rPr>
        <sz val="10"/>
        <rFont val="宋体"/>
        <family val="3"/>
        <charset val="134"/>
      </rPr>
      <t>复印机</t>
    </r>
  </si>
  <si>
    <t>速印一体机</t>
    <phoneticPr fontId="2" type="noConversion"/>
  </si>
  <si>
    <r>
      <rPr>
        <sz val="10"/>
        <rFont val="宋体"/>
        <family val="3"/>
        <charset val="134"/>
      </rPr>
      <t>数码照相机</t>
    </r>
    <phoneticPr fontId="2" type="noConversion"/>
  </si>
  <si>
    <r>
      <rPr>
        <sz val="10"/>
        <rFont val="宋体"/>
        <family val="3"/>
        <charset val="134"/>
      </rPr>
      <t>单反含镜头</t>
    </r>
    <phoneticPr fontId="2" type="noConversion"/>
  </si>
  <si>
    <t>高清摄像机</t>
    <phoneticPr fontId="2" type="noConversion"/>
  </si>
  <si>
    <t>会议兼接待室</t>
    <phoneticPr fontId="2" type="noConversion"/>
  </si>
  <si>
    <r>
      <rPr>
        <sz val="10"/>
        <rFont val="宋体"/>
        <family val="3"/>
        <charset val="134"/>
      </rPr>
      <t>会议桌</t>
    </r>
  </si>
  <si>
    <r>
      <rPr>
        <sz val="10"/>
        <rFont val="宋体"/>
        <family val="3"/>
        <charset val="134"/>
      </rPr>
      <t>会议椅</t>
    </r>
    <phoneticPr fontId="2" type="noConversion"/>
  </si>
  <si>
    <r>
      <t>70</t>
    </r>
    <r>
      <rPr>
        <sz val="10"/>
        <rFont val="宋体"/>
        <family val="3"/>
        <charset val="134"/>
      </rPr>
      <t>寸交互式智能一体机</t>
    </r>
    <phoneticPr fontId="2" type="noConversion"/>
  </si>
  <si>
    <t>含电脑、移动支架等</t>
    <phoneticPr fontId="2" type="noConversion"/>
  </si>
  <si>
    <t>空调</t>
    <phoneticPr fontId="2" type="noConversion"/>
  </si>
  <si>
    <t>图书资料兼教研室</t>
    <phoneticPr fontId="2" type="noConversion"/>
  </si>
  <si>
    <t>阅览桌椅</t>
    <phoneticPr fontId="2" type="noConversion"/>
  </si>
  <si>
    <t>一桌四椅</t>
    <phoneticPr fontId="2" type="noConversion"/>
  </si>
  <si>
    <t>书橱</t>
    <phoneticPr fontId="2" type="noConversion"/>
  </si>
  <si>
    <t>个</t>
    <phoneticPr fontId="2" type="noConversion"/>
  </si>
  <si>
    <t>教学图书及报刊</t>
    <phoneticPr fontId="2" type="noConversion"/>
  </si>
  <si>
    <t>D</t>
    <phoneticPr fontId="2" type="noConversion"/>
  </si>
  <si>
    <t>教玩具制作兼陈列室</t>
  </si>
  <si>
    <t>陈列橱</t>
  </si>
  <si>
    <t>7500*550*2700</t>
  </si>
  <si>
    <r>
      <rPr>
        <sz val="10"/>
        <rFont val="宋体"/>
        <family val="3"/>
        <charset val="134"/>
      </rPr>
      <t>长度根据墙面实际尺寸确定</t>
    </r>
    <r>
      <rPr>
        <sz val="10"/>
        <color indexed="10"/>
        <rFont val="宋体"/>
        <family val="3"/>
        <charset val="134"/>
      </rPr>
      <t/>
    </r>
    <phoneticPr fontId="2" type="noConversion"/>
  </si>
  <si>
    <t>E</t>
    <phoneticPr fontId="2" type="noConversion"/>
  </si>
  <si>
    <t>总务仓库</t>
  </si>
  <si>
    <t>货架</t>
    <phoneticPr fontId="2" type="noConversion"/>
  </si>
  <si>
    <t>钢制</t>
    <phoneticPr fontId="2" type="noConversion"/>
  </si>
  <si>
    <t>总务仓库</t>
    <phoneticPr fontId="2" type="noConversion"/>
  </si>
  <si>
    <t>器材橱</t>
    <phoneticPr fontId="2" type="noConversion"/>
  </si>
  <si>
    <t>F</t>
    <phoneticPr fontId="2" type="noConversion"/>
  </si>
  <si>
    <t>晨检兼接送</t>
  </si>
  <si>
    <t>等候</t>
    <phoneticPr fontId="2" type="noConversion"/>
  </si>
  <si>
    <t>智能化晨检设备</t>
    <phoneticPr fontId="2" type="noConversion"/>
  </si>
  <si>
    <t>电脑版</t>
    <phoneticPr fontId="2" type="noConversion"/>
  </si>
  <si>
    <t>热像式筛检仪</t>
    <phoneticPr fontId="2" type="noConversion"/>
  </si>
  <si>
    <t>G</t>
    <phoneticPr fontId="2" type="noConversion"/>
  </si>
  <si>
    <t>保健室及观察室</t>
    <phoneticPr fontId="2" type="noConversion"/>
  </si>
  <si>
    <r>
      <rPr>
        <sz val="10"/>
        <rFont val="宋体"/>
        <family val="3"/>
        <charset val="134"/>
      </rPr>
      <t>保健资料柜</t>
    </r>
  </si>
  <si>
    <t>更衣橱</t>
    <phoneticPr fontId="2" type="noConversion"/>
  </si>
  <si>
    <r>
      <rPr>
        <sz val="10"/>
        <rFont val="宋体"/>
        <family val="3"/>
        <charset val="134"/>
      </rPr>
      <t>张</t>
    </r>
    <phoneticPr fontId="2" type="noConversion"/>
  </si>
  <si>
    <r>
      <rPr>
        <sz val="10"/>
        <rFont val="宋体"/>
        <family val="3"/>
        <charset val="134"/>
      </rPr>
      <t>木质</t>
    </r>
    <phoneticPr fontId="2" type="noConversion"/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</si>
  <si>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</si>
  <si>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  <phoneticPr fontId="2" type="noConversion"/>
  </si>
  <si>
    <t>H</t>
    <phoneticPr fontId="2" type="noConversion"/>
  </si>
  <si>
    <t>网络控制室</t>
  </si>
  <si>
    <r>
      <rPr>
        <sz val="10"/>
        <rFont val="宋体"/>
        <family val="3"/>
        <charset val="134"/>
      </rPr>
      <t>校园网络设备</t>
    </r>
    <phoneticPr fontId="2" type="noConversion"/>
  </si>
  <si>
    <t>含交换器、防火墙、上网行为管理及教学软件、机柜及线缆、无线AP、电话等</t>
    <phoneticPr fontId="2" type="noConversion"/>
  </si>
  <si>
    <t>基建已完成布线与桥架</t>
    <phoneticPr fontId="1" type="noConversion"/>
  </si>
  <si>
    <t>I</t>
    <phoneticPr fontId="2" type="noConversion"/>
  </si>
  <si>
    <t>广播控制中心</t>
    <phoneticPr fontId="2" type="noConversion"/>
  </si>
  <si>
    <t>校园智能广播设备</t>
    <phoneticPr fontId="2" type="noConversion"/>
  </si>
  <si>
    <t>基建已完成室内</t>
    <phoneticPr fontId="1" type="noConversion"/>
  </si>
  <si>
    <t>J</t>
    <phoneticPr fontId="2" type="noConversion"/>
  </si>
  <si>
    <t>活动器械储藏室</t>
  </si>
  <si>
    <t>货架</t>
  </si>
  <si>
    <t>K</t>
    <phoneticPr fontId="2" type="noConversion"/>
  </si>
  <si>
    <t>保育员休息室</t>
  </si>
  <si>
    <t>更衣橱</t>
  </si>
  <si>
    <t>L</t>
    <phoneticPr fontId="2" type="noConversion"/>
  </si>
  <si>
    <t>门卫值班室</t>
    <phoneticPr fontId="2" type="noConversion"/>
  </si>
  <si>
    <t>安防设备</t>
  </si>
  <si>
    <t>橡胶警棍、安全钢叉等</t>
  </si>
  <si>
    <r>
      <rPr>
        <sz val="10"/>
        <rFont val="宋体"/>
        <family val="3"/>
        <charset val="134"/>
      </rPr>
      <t>访客系统</t>
    </r>
    <phoneticPr fontId="2" type="noConversion"/>
  </si>
  <si>
    <r>
      <rPr>
        <sz val="10"/>
        <rFont val="宋体"/>
        <family val="3"/>
        <charset val="134"/>
      </rPr>
      <t>电脑版</t>
    </r>
    <phoneticPr fontId="2" type="noConversion"/>
  </si>
  <si>
    <t>四</t>
    <phoneticPr fontId="2" type="noConversion"/>
  </si>
  <si>
    <t>生活用房</t>
    <phoneticPr fontId="2" type="noConversion"/>
  </si>
  <si>
    <r>
      <rPr>
        <sz val="10"/>
        <rFont val="宋体"/>
        <family val="3"/>
        <charset val="134"/>
      </rPr>
      <t>厨房设备</t>
    </r>
  </si>
  <si>
    <t>包括通风系统、烘焙设备等</t>
    <phoneticPr fontId="2" type="noConversion"/>
  </si>
  <si>
    <t>教师餐桌椅</t>
    <phoneticPr fontId="2" type="noConversion"/>
  </si>
  <si>
    <t>油烟净化设备</t>
    <phoneticPr fontId="2" type="noConversion"/>
  </si>
  <si>
    <r>
      <rPr>
        <sz val="10"/>
        <rFont val="宋体"/>
        <family val="3"/>
        <charset val="134"/>
      </rPr>
      <t>立表费</t>
    </r>
    <phoneticPr fontId="2" type="noConversion"/>
  </si>
  <si>
    <r>
      <rPr>
        <sz val="10"/>
        <rFont val="宋体"/>
        <family val="3"/>
        <charset val="134"/>
      </rPr>
      <t>煤气排管费</t>
    </r>
    <phoneticPr fontId="2" type="noConversion"/>
  </si>
  <si>
    <t>五</t>
    <phoneticPr fontId="2" type="noConversion"/>
  </si>
  <si>
    <r>
      <rPr>
        <b/>
        <sz val="10"/>
        <rFont val="宋体"/>
        <family val="3"/>
        <charset val="134"/>
      </rPr>
      <t>基础弱电及其它设备</t>
    </r>
    <phoneticPr fontId="2" type="noConversion"/>
  </si>
  <si>
    <t>校园安防系统设备</t>
    <phoneticPr fontId="2" type="noConversion"/>
  </si>
  <si>
    <r>
      <rPr>
        <sz val="10"/>
        <rFont val="宋体"/>
        <family val="3"/>
        <charset val="134"/>
      </rPr>
      <t>批</t>
    </r>
  </si>
  <si>
    <t>包括校园监控、周界及入侵报警、紧急报警装置、校园安防、机柜等</t>
    <phoneticPr fontId="2" type="noConversion"/>
  </si>
  <si>
    <r>
      <rPr>
        <sz val="10"/>
        <rFont val="宋体"/>
        <family val="3"/>
        <charset val="134"/>
      </rPr>
      <t>外网接入</t>
    </r>
    <phoneticPr fontId="2" type="noConversion"/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</si>
  <si>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</t>
    </r>
    <r>
      <rPr>
        <sz val="10"/>
        <rFont val="Times New Roman"/>
        <family val="1"/>
      </rPr>
      <t>)</t>
    </r>
    <phoneticPr fontId="2" type="noConversion"/>
  </si>
  <si>
    <t>教师饮水设备</t>
    <phoneticPr fontId="2" type="noConversion"/>
  </si>
  <si>
    <t>冷热式、行政及教师用</t>
    <phoneticPr fontId="2" type="noConversion"/>
  </si>
  <si>
    <r>
      <rPr>
        <sz val="10"/>
        <rFont val="宋体"/>
        <family val="3"/>
        <charset val="134"/>
      </rPr>
      <t>窗帘</t>
    </r>
    <phoneticPr fontId="2" type="noConversion"/>
  </si>
  <si>
    <t>防火、环保。</t>
    <phoneticPr fontId="2" type="noConversion"/>
  </si>
  <si>
    <t>校园多媒体信息发布系统</t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</si>
  <si>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</si>
  <si>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  <phoneticPr fontId="2" type="noConversion"/>
  </si>
  <si>
    <t>校园文化</t>
    <phoneticPr fontId="1" type="noConversion"/>
  </si>
  <si>
    <t>批</t>
    <phoneticPr fontId="1" type="noConversion"/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</si>
  <si>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</si>
  <si>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r>
      <rPr>
        <sz val="10"/>
        <rFont val="宋体"/>
        <family val="3"/>
        <charset val="134"/>
      </rPr>
      <t>折扣系数</t>
    </r>
    <r>
      <rPr>
        <sz val="10"/>
        <rFont val="Times New Roman"/>
        <family val="1"/>
      </rPr>
      <t>0.90</t>
    </r>
    <phoneticPr fontId="1" type="noConversion"/>
  </si>
  <si>
    <t>2021年教育统筹经费第三次分配明细表</t>
    <phoneticPr fontId="1" type="noConversion"/>
  </si>
  <si>
    <t>颛桥镇：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</si>
  <si>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</si>
  <si>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</si>
  <si>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</si>
  <si>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</si>
  <si>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</si>
  <si>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文体中心运行经费</t>
    <phoneticPr fontId="1" type="noConversion"/>
  </si>
  <si>
    <t>合计</t>
    <phoneticPr fontId="2" type="noConversion"/>
  </si>
  <si>
    <t xml:space="preserve">2021年理化实验室项目信息化部分申报明细表（教育局统一采购）   </t>
    <phoneticPr fontId="1" type="noConversion"/>
  </si>
  <si>
    <t>减：2020年预下达经费</t>
  </si>
  <si>
    <t>理化实验室信息化部分</t>
    <phoneticPr fontId="1" type="noConversion"/>
  </si>
  <si>
    <t>设备更新与购置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</si>
</sst>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</numFmts>
  <fonts count="10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355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9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0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84" fillId="0" borderId="0">
      <alignment vertical="center"/>
    </xf>
    <xf numFmtId="182" fontId="84" fillId="0" borderId="0">
      <alignment vertical="center"/>
    </xf>
    <xf numFmtId="182" fontId="41" fillId="0" borderId="0" applyNumberFormat="0" applyFont="0" applyFill="0" applyBorder="0" applyAlignment="0" applyProtection="0"/>
    <xf numFmtId="182" fontId="84" fillId="0" borderId="0">
      <alignment vertical="center"/>
    </xf>
    <xf numFmtId="182" fontId="84" fillId="0" borderId="0">
      <alignment vertical="center"/>
    </xf>
    <xf numFmtId="182" fontId="84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/>
    <xf numFmtId="182" fontId="80" fillId="0" borderId="0"/>
    <xf numFmtId="182" fontId="80" fillId="0" borderId="0"/>
    <xf numFmtId="182" fontId="80" fillId="0" borderId="0"/>
    <xf numFmtId="182" fontId="3" fillId="0" borderId="0"/>
  </cellStyleXfs>
  <cellXfs count="408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82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5" fillId="4" borderId="0" xfId="0" applyNumberFormat="1" applyFont="1" applyFill="1">
      <alignment vertical="center"/>
    </xf>
    <xf numFmtId="0" fontId="83" fillId="4" borderId="27" xfId="4430" applyNumberFormat="1" applyFont="1" applyFill="1" applyBorder="1" applyAlignment="1">
      <alignment horizontal="center" vertical="center" wrapText="1"/>
    </xf>
    <xf numFmtId="0" fontId="0" fillId="4" borderId="0" xfId="0" applyNumberFormat="1" applyFill="1">
      <alignment vertical="center"/>
    </xf>
    <xf numFmtId="0" fontId="2" fillId="4" borderId="27" xfId="4430" applyNumberFormat="1" applyFont="1" applyFill="1" applyBorder="1" applyAlignment="1">
      <alignment horizontal="center" vertical="center" wrapText="1"/>
    </xf>
    <xf numFmtId="0" fontId="88" fillId="0" borderId="0" xfId="0" applyNumberFormat="1" applyFont="1" applyBorder="1" applyAlignment="1">
      <alignment horizontal="right" vertical="center"/>
    </xf>
    <xf numFmtId="0" fontId="87" fillId="0" borderId="1" xfId="0" applyNumberFormat="1" applyFont="1" applyBorder="1" applyAlignment="1">
      <alignment horizontal="center" vertical="center"/>
    </xf>
    <xf numFmtId="0" fontId="87" fillId="0" borderId="1" xfId="0" applyNumberFormat="1" applyFont="1" applyFill="1" applyBorder="1" applyAlignment="1">
      <alignment horizontal="center" vertical="center"/>
    </xf>
    <xf numFmtId="177" fontId="89" fillId="0" borderId="1" xfId="0" applyNumberFormat="1" applyFont="1" applyBorder="1">
      <alignment vertical="center"/>
    </xf>
    <xf numFmtId="177" fontId="87" fillId="0" borderId="1" xfId="0" applyNumberFormat="1" applyFont="1" applyBorder="1">
      <alignment vertical="center"/>
    </xf>
    <xf numFmtId="0" fontId="91" fillId="3" borderId="27" xfId="0" applyNumberFormat="1" applyFont="1" applyFill="1" applyBorder="1" applyAlignment="1">
      <alignment horizontal="center" vertical="center" wrapText="1"/>
    </xf>
    <xf numFmtId="0" fontId="92" fillId="3" borderId="27" xfId="0" applyNumberFormat="1" applyFont="1" applyFill="1" applyBorder="1" applyAlignment="1" applyProtection="1">
      <alignment horizontal="center" vertical="center" wrapText="1"/>
    </xf>
    <xf numFmtId="0" fontId="17" fillId="3" borderId="27" xfId="0" applyNumberFormat="1" applyFont="1" applyFill="1" applyBorder="1" applyAlignment="1" applyProtection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4" borderId="27" xfId="4684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vertical="center" wrapText="1"/>
    </xf>
    <xf numFmtId="0" fontId="54" fillId="0" borderId="27" xfId="0" applyNumberFormat="1" applyFont="1" applyBorder="1" applyAlignment="1">
      <alignment vertical="center"/>
    </xf>
    <xf numFmtId="0" fontId="83" fillId="4" borderId="27" xfId="4430" applyNumberFormat="1" applyFont="1" applyFill="1" applyBorder="1" applyAlignment="1">
      <alignment vertical="center"/>
    </xf>
    <xf numFmtId="0" fontId="35" fillId="4" borderId="27" xfId="0" applyNumberFormat="1" applyFont="1" applyFill="1" applyBorder="1" applyAlignment="1">
      <alignment horizontal="center" vertical="center" wrapText="1"/>
    </xf>
    <xf numFmtId="0" fontId="85" fillId="4" borderId="27" xfId="0" applyNumberFormat="1" applyFont="1" applyFill="1" applyBorder="1" applyAlignment="1">
      <alignment horizontal="center" vertical="center" wrapText="1"/>
    </xf>
    <xf numFmtId="0" fontId="35" fillId="4" borderId="27" xfId="0" applyNumberFormat="1" applyFont="1" applyFill="1" applyBorder="1" applyAlignment="1">
      <alignment vertical="center" wrapText="1"/>
    </xf>
    <xf numFmtId="0" fontId="85" fillId="0" borderId="27" xfId="0" applyNumberFormat="1" applyFont="1" applyBorder="1" applyAlignment="1">
      <alignment vertical="center"/>
    </xf>
    <xf numFmtId="0" fontId="85" fillId="0" borderId="0" xfId="0" applyNumberFormat="1" applyFont="1">
      <alignment vertical="center"/>
    </xf>
    <xf numFmtId="0" fontId="35" fillId="3" borderId="27" xfId="0" applyNumberFormat="1" applyFont="1" applyFill="1" applyBorder="1" applyAlignment="1">
      <alignment horizontal="center" vertical="center" wrapText="1"/>
    </xf>
    <xf numFmtId="0" fontId="85" fillId="3" borderId="27" xfId="0" applyNumberFormat="1" applyFont="1" applyFill="1" applyBorder="1" applyAlignment="1">
      <alignment horizontal="center" vertical="center"/>
    </xf>
    <xf numFmtId="0" fontId="85" fillId="3" borderId="27" xfId="0" applyNumberFormat="1" applyFont="1" applyFill="1" applyBorder="1">
      <alignment vertical="center"/>
    </xf>
    <xf numFmtId="0" fontId="35" fillId="4" borderId="27" xfId="4684" applyNumberFormat="1" applyFont="1" applyFill="1" applyBorder="1" applyAlignment="1">
      <alignment horizontal="center" vertical="center" wrapText="1"/>
    </xf>
    <xf numFmtId="0" fontId="35" fillId="3" borderId="27" xfId="4684" applyNumberFormat="1" applyFont="1" applyFill="1" applyBorder="1" applyAlignment="1">
      <alignment horizontal="center" vertical="center" wrapText="1"/>
    </xf>
    <xf numFmtId="0" fontId="35" fillId="4" borderId="27" xfId="4430" applyNumberFormat="1" applyFont="1" applyFill="1" applyBorder="1" applyAlignment="1">
      <alignment horizontal="center" vertical="center" wrapText="1"/>
    </xf>
    <xf numFmtId="0" fontId="82" fillId="4" borderId="0" xfId="0" applyNumberFormat="1" applyFont="1" applyFill="1">
      <alignment vertical="center"/>
    </xf>
    <xf numFmtId="0" fontId="94" fillId="4" borderId="27" xfId="4430" applyNumberFormat="1" applyFont="1" applyFill="1" applyBorder="1" applyAlignment="1">
      <alignment horizontal="center" vertical="center" wrapText="1"/>
    </xf>
    <xf numFmtId="0" fontId="94" fillId="0" borderId="27" xfId="4430" applyNumberFormat="1" applyFont="1" applyFill="1" applyBorder="1" applyAlignment="1">
      <alignment horizontal="center" vertical="center" wrapText="1"/>
    </xf>
    <xf numFmtId="0" fontId="94" fillId="4" borderId="27" xfId="4430" applyNumberFormat="1" applyFont="1" applyFill="1" applyBorder="1" applyAlignment="1">
      <alignment horizontal="center" vertical="center" wrapText="1" shrinkToFit="1"/>
    </xf>
    <xf numFmtId="0" fontId="94" fillId="4" borderId="27" xfId="4430" applyNumberFormat="1" applyFont="1" applyFill="1" applyBorder="1" applyAlignment="1">
      <alignment horizontal="center" vertical="center" shrinkToFit="1"/>
    </xf>
    <xf numFmtId="0" fontId="94" fillId="4" borderId="27" xfId="0" applyNumberFormat="1" applyFont="1" applyFill="1" applyBorder="1" applyAlignment="1">
      <alignment horizontal="center" vertical="center" wrapText="1"/>
    </xf>
    <xf numFmtId="0" fontId="81" fillId="4" borderId="27" xfId="4430" applyNumberFormat="1" applyFont="1" applyFill="1" applyBorder="1" applyAlignment="1">
      <alignment horizontal="center" vertical="center" wrapText="1"/>
    </xf>
    <xf numFmtId="0" fontId="81" fillId="4" borderId="27" xfId="4430" applyNumberFormat="1" applyFont="1" applyFill="1" applyBorder="1" applyAlignment="1">
      <alignment horizontal="left" vertical="center" wrapText="1"/>
    </xf>
    <xf numFmtId="0" fontId="81" fillId="4" borderId="27" xfId="0" applyNumberFormat="1" applyFont="1" applyFill="1" applyBorder="1" applyAlignment="1">
      <alignment horizontal="left" vertical="center" wrapText="1"/>
    </xf>
    <xf numFmtId="0" fontId="81" fillId="4" borderId="27" xfId="4430" applyNumberFormat="1" applyFont="1" applyFill="1" applyBorder="1" applyAlignment="1">
      <alignment horizontal="right" vertical="center" wrapText="1"/>
    </xf>
    <xf numFmtId="0" fontId="52" fillId="4" borderId="27" xfId="0" applyNumberFormat="1" applyFont="1" applyFill="1" applyBorder="1">
      <alignment vertical="center"/>
    </xf>
    <xf numFmtId="0" fontId="30" fillId="4" borderId="0" xfId="0" applyNumberFormat="1" applyFont="1" applyFill="1">
      <alignment vertical="center"/>
    </xf>
    <xf numFmtId="0" fontId="94" fillId="4" borderId="27" xfId="4430" applyNumberFormat="1" applyFont="1" applyFill="1" applyBorder="1" applyAlignment="1">
      <alignment horizontal="right" vertical="center" wrapText="1"/>
    </xf>
    <xf numFmtId="0" fontId="94" fillId="4" borderId="27" xfId="4430" applyNumberFormat="1" applyFont="1" applyFill="1" applyBorder="1" applyAlignment="1">
      <alignment horizontal="left" vertical="center" wrapText="1"/>
    </xf>
    <xf numFmtId="0" fontId="81" fillId="4" borderId="27" xfId="0" applyNumberFormat="1" applyFont="1" applyFill="1" applyBorder="1" applyAlignment="1">
      <alignment vertical="center" wrapText="1"/>
    </xf>
    <xf numFmtId="0" fontId="81" fillId="4" borderId="31" xfId="4430" applyNumberFormat="1" applyFont="1" applyFill="1" applyBorder="1" applyAlignment="1">
      <alignment horizontal="right" vertical="center" wrapText="1"/>
    </xf>
    <xf numFmtId="0" fontId="30" fillId="4" borderId="27" xfId="0" applyNumberFormat="1" applyFont="1" applyFill="1" applyBorder="1">
      <alignment vertical="center"/>
    </xf>
    <xf numFmtId="0" fontId="81" fillId="4" borderId="27" xfId="0" applyNumberFormat="1" applyFont="1" applyFill="1" applyBorder="1" applyAlignment="1">
      <alignment horizontal="left" vertical="center"/>
    </xf>
    <xf numFmtId="0" fontId="81" fillId="4" borderId="32" xfId="4430" applyNumberFormat="1" applyFont="1" applyFill="1" applyBorder="1" applyAlignment="1">
      <alignment horizontal="left" vertical="center"/>
    </xf>
    <xf numFmtId="0" fontId="81" fillId="4" borderId="27" xfId="4576" applyNumberFormat="1" applyFont="1" applyFill="1" applyBorder="1" applyAlignment="1">
      <alignment vertical="center" wrapText="1"/>
    </xf>
    <xf numFmtId="0" fontId="81" fillId="4" borderId="27" xfId="8887" applyNumberFormat="1" applyFont="1" applyFill="1" applyBorder="1" applyAlignment="1">
      <alignment vertical="center" wrapText="1"/>
    </xf>
    <xf numFmtId="0" fontId="81" fillId="4" borderId="27" xfId="4576" applyNumberFormat="1" applyFont="1" applyFill="1" applyBorder="1" applyAlignment="1">
      <alignment horizontal="left" vertical="center"/>
    </xf>
    <xf numFmtId="0" fontId="81" fillId="4" borderId="32" xfId="4430" applyNumberFormat="1" applyFont="1" applyFill="1" applyBorder="1" applyAlignment="1">
      <alignment horizontal="right" vertical="center" wrapText="1"/>
    </xf>
    <xf numFmtId="0" fontId="81" fillId="4" borderId="32" xfId="4430" applyNumberFormat="1" applyFont="1" applyFill="1" applyBorder="1" applyAlignment="1">
      <alignment horizontal="center" vertical="center" wrapText="1"/>
    </xf>
    <xf numFmtId="0" fontId="81" fillId="4" borderId="33" xfId="4430" applyNumberFormat="1" applyFont="1" applyFill="1" applyBorder="1" applyAlignment="1">
      <alignment horizontal="right" vertical="center" wrapText="1"/>
    </xf>
    <xf numFmtId="0" fontId="81" fillId="4" borderId="27" xfId="4685" applyNumberFormat="1" applyFont="1" applyFill="1" applyBorder="1" applyAlignment="1">
      <alignment horizontal="left" vertical="center" wrapText="1"/>
    </xf>
    <xf numFmtId="0" fontId="81" fillId="4" borderId="27" xfId="0" applyNumberFormat="1" applyFont="1" applyFill="1" applyBorder="1" applyAlignment="1">
      <alignment horizontal="center" vertical="center" wrapText="1"/>
    </xf>
    <xf numFmtId="0" fontId="81" fillId="4" borderId="27" xfId="4430" applyNumberFormat="1" applyFont="1" applyFill="1" applyBorder="1" applyAlignment="1">
      <alignment horizontal="center" vertical="center"/>
    </xf>
    <xf numFmtId="0" fontId="81" fillId="4" borderId="27" xfId="4430" applyNumberFormat="1" applyFont="1" applyFill="1" applyBorder="1" applyAlignment="1">
      <alignment horizontal="left" vertical="center"/>
    </xf>
    <xf numFmtId="0" fontId="81" fillId="4" borderId="27" xfId="4430" applyNumberFormat="1" applyFont="1" applyFill="1" applyBorder="1" applyAlignment="1">
      <alignment horizontal="right" vertical="center"/>
    </xf>
    <xf numFmtId="0" fontId="94" fillId="4" borderId="27" xfId="4430" applyNumberFormat="1" applyFont="1" applyFill="1" applyBorder="1" applyAlignment="1">
      <alignment horizontal="center" vertical="center"/>
    </xf>
    <xf numFmtId="0" fontId="94" fillId="4" borderId="27" xfId="4430" applyNumberFormat="1" applyFont="1" applyFill="1" applyBorder="1" applyAlignment="1">
      <alignment horizontal="left" vertical="center"/>
    </xf>
    <xf numFmtId="0" fontId="94" fillId="4" borderId="27" xfId="4430" applyNumberFormat="1" applyFont="1" applyFill="1" applyBorder="1" applyAlignment="1">
      <alignment horizontal="right" vertical="center"/>
    </xf>
    <xf numFmtId="0" fontId="81" fillId="4" borderId="34" xfId="4430" applyNumberFormat="1" applyFont="1" applyFill="1" applyBorder="1" applyAlignment="1">
      <alignment vertical="center"/>
    </xf>
    <xf numFmtId="0" fontId="30" fillId="4" borderId="0" xfId="0" applyNumberFormat="1" applyFont="1" applyFill="1" applyAlignment="1">
      <alignment horizontal="left" vertical="center"/>
    </xf>
    <xf numFmtId="0" fontId="94" fillId="4" borderId="27" xfId="4430" applyNumberFormat="1" applyFont="1" applyFill="1" applyBorder="1" applyAlignment="1">
      <alignment vertical="center"/>
    </xf>
    <xf numFmtId="0" fontId="30" fillId="4" borderId="27" xfId="0" applyNumberFormat="1" applyFont="1" applyFill="1" applyBorder="1" applyAlignment="1">
      <alignment horizontal="left" vertical="center"/>
    </xf>
    <xf numFmtId="0" fontId="94" fillId="4" borderId="27" xfId="4430" applyNumberFormat="1" applyFont="1" applyFill="1" applyBorder="1" applyAlignment="1">
      <alignment vertical="center" wrapText="1"/>
    </xf>
    <xf numFmtId="0" fontId="81" fillId="4" borderId="27" xfId="0" applyNumberFormat="1" applyFont="1" applyFill="1" applyBorder="1" applyAlignment="1">
      <alignment horizontal="right" vertical="center"/>
    </xf>
    <xf numFmtId="0" fontId="81" fillId="4" borderId="27" xfId="0" applyNumberFormat="1" applyFont="1" applyFill="1" applyBorder="1" applyAlignment="1">
      <alignment horizontal="center" vertical="center"/>
    </xf>
    <xf numFmtId="0" fontId="52" fillId="4" borderId="27" xfId="0" applyNumberFormat="1" applyFont="1" applyFill="1" applyBorder="1" applyAlignment="1">
      <alignment horizontal="right" vertical="center"/>
    </xf>
    <xf numFmtId="0" fontId="81" fillId="4" borderId="27" xfId="0" applyNumberFormat="1" applyFont="1" applyFill="1" applyBorder="1">
      <alignment vertical="center"/>
    </xf>
    <xf numFmtId="0" fontId="96" fillId="4" borderId="30" xfId="9350" applyNumberFormat="1" applyFont="1" applyFill="1" applyBorder="1" applyAlignment="1">
      <alignment horizontal="center" vertical="center" wrapText="1"/>
    </xf>
    <xf numFmtId="0" fontId="96" fillId="4" borderId="27" xfId="9350" applyNumberFormat="1" applyFont="1" applyFill="1" applyBorder="1" applyAlignment="1">
      <alignment horizontal="center" vertical="center"/>
    </xf>
    <xf numFmtId="0" fontId="97" fillId="4" borderId="27" xfId="9350" applyNumberFormat="1" applyFont="1" applyFill="1" applyBorder="1" applyAlignment="1">
      <alignment horizontal="left" vertical="center" wrapText="1"/>
    </xf>
    <xf numFmtId="0" fontId="96" fillId="4" borderId="27" xfId="4687" applyNumberFormat="1" applyFont="1" applyFill="1" applyBorder="1" applyAlignment="1">
      <alignment horizontal="center" vertical="center" wrapText="1"/>
    </xf>
    <xf numFmtId="0" fontId="96" fillId="4" borderId="27" xfId="4687" applyNumberFormat="1" applyFont="1" applyFill="1" applyBorder="1" applyAlignment="1">
      <alignment horizontal="left" vertical="center" wrapText="1"/>
    </xf>
    <xf numFmtId="0" fontId="96" fillId="4" borderId="27" xfId="4687" applyNumberFormat="1" applyFont="1" applyFill="1" applyBorder="1" applyAlignment="1">
      <alignment horizontal="right" vertical="center" wrapText="1"/>
    </xf>
    <xf numFmtId="0" fontId="96" fillId="4" borderId="30" xfId="9350" applyNumberFormat="1" applyFont="1" applyFill="1" applyBorder="1" applyAlignment="1">
      <alignment horizontal="right" vertical="center" wrapText="1"/>
    </xf>
    <xf numFmtId="0" fontId="96" fillId="4" borderId="28" xfId="9350" applyNumberFormat="1" applyFont="1" applyFill="1" applyBorder="1" applyAlignment="1">
      <alignment horizontal="center" vertical="center" wrapText="1"/>
    </xf>
    <xf numFmtId="0" fontId="23" fillId="4" borderId="27" xfId="9350" applyNumberFormat="1" applyFont="1" applyFill="1" applyBorder="1" applyAlignment="1">
      <alignment horizontal="center" vertical="center"/>
    </xf>
    <xf numFmtId="0" fontId="4" fillId="4" borderId="27" xfId="9350" applyNumberFormat="1" applyFont="1" applyFill="1" applyBorder="1" applyAlignment="1">
      <alignment horizontal="left" vertical="center" wrapText="1"/>
    </xf>
    <xf numFmtId="0" fontId="96" fillId="4" borderId="27" xfId="9350" applyNumberFormat="1" applyFont="1" applyFill="1" applyBorder="1" applyAlignment="1">
      <alignment horizontal="left" vertical="center" wrapText="1"/>
    </xf>
    <xf numFmtId="0" fontId="23" fillId="4" borderId="27" xfId="9350" applyNumberFormat="1" applyFont="1" applyFill="1" applyBorder="1" applyAlignment="1">
      <alignment horizontal="right" vertical="center"/>
    </xf>
    <xf numFmtId="0" fontId="4" fillId="4" borderId="27" xfId="4687" applyNumberFormat="1" applyFont="1" applyFill="1" applyBorder="1" applyAlignment="1">
      <alignment vertical="center" wrapText="1"/>
    </xf>
    <xf numFmtId="0" fontId="23" fillId="4" borderId="27" xfId="9350" applyNumberFormat="1" applyFont="1" applyFill="1" applyBorder="1" applyAlignment="1">
      <alignment horizontal="left" vertical="center" wrapText="1"/>
    </xf>
    <xf numFmtId="0" fontId="24" fillId="4" borderId="27" xfId="9350" applyNumberFormat="1" applyFont="1" applyFill="1" applyBorder="1" applyAlignment="1">
      <alignment horizontal="center" vertical="center"/>
    </xf>
    <xf numFmtId="0" fontId="96" fillId="4" borderId="27" xfId="9350" applyNumberFormat="1" applyFont="1" applyFill="1" applyBorder="1" applyAlignment="1">
      <alignment horizontal="right" vertical="center"/>
    </xf>
    <xf numFmtId="0" fontId="23" fillId="4" borderId="27" xfId="9350" applyNumberFormat="1" applyFont="1" applyFill="1" applyBorder="1" applyAlignment="1">
      <alignment horizontal="center" vertical="center" wrapText="1"/>
    </xf>
    <xf numFmtId="0" fontId="4" fillId="4" borderId="31" xfId="9350" applyNumberFormat="1" applyFont="1" applyFill="1" applyBorder="1" applyAlignment="1">
      <alignment horizontal="center" vertical="center"/>
    </xf>
    <xf numFmtId="0" fontId="97" fillId="4" borderId="30" xfId="9350" applyNumberFormat="1" applyFont="1" applyFill="1" applyBorder="1" applyAlignment="1">
      <alignment horizontal="left" vertical="center" wrapText="1"/>
    </xf>
    <xf numFmtId="0" fontId="23" fillId="4" borderId="35" xfId="9350" applyNumberFormat="1" applyFont="1" applyFill="1" applyBorder="1" applyAlignment="1">
      <alignment horizontal="left" vertical="center" wrapText="1"/>
    </xf>
    <xf numFmtId="0" fontId="97" fillId="4" borderId="31" xfId="9350" applyNumberFormat="1" applyFont="1" applyFill="1" applyBorder="1" applyAlignment="1">
      <alignment horizontal="center" vertical="center"/>
    </xf>
    <xf numFmtId="0" fontId="97" fillId="4" borderId="27" xfId="9350" applyNumberFormat="1" applyFont="1" applyFill="1" applyBorder="1" applyAlignment="1">
      <alignment horizontal="justify" vertical="center" wrapText="1"/>
    </xf>
    <xf numFmtId="0" fontId="96" fillId="4" borderId="35" xfId="9350" applyNumberFormat="1" applyFont="1" applyFill="1" applyBorder="1" applyAlignment="1">
      <alignment horizontal="left" vertical="center" wrapText="1"/>
    </xf>
    <xf numFmtId="0" fontId="96" fillId="4" borderId="27" xfId="9350" applyNumberFormat="1" applyFont="1" applyFill="1" applyBorder="1" applyAlignment="1">
      <alignment horizontal="center" vertical="center" wrapText="1"/>
    </xf>
    <xf numFmtId="0" fontId="23" fillId="4" borderId="27" xfId="9350" applyNumberFormat="1" applyFont="1" applyFill="1" applyBorder="1" applyAlignment="1">
      <alignment horizontal="justify" vertical="center" wrapText="1"/>
    </xf>
    <xf numFmtId="0" fontId="23" fillId="4" borderId="31" xfId="9350" applyNumberFormat="1" applyFont="1" applyFill="1" applyBorder="1" applyAlignment="1">
      <alignment horizontal="center" vertical="center"/>
    </xf>
    <xf numFmtId="0" fontId="23" fillId="4" borderId="35" xfId="9350" applyNumberFormat="1" applyFont="1" applyFill="1" applyBorder="1" applyAlignment="1">
      <alignment vertical="center" wrapText="1"/>
    </xf>
    <xf numFmtId="0" fontId="4" fillId="4" borderId="27" xfId="9350" applyNumberFormat="1" applyFont="1" applyFill="1" applyBorder="1" applyAlignment="1">
      <alignment horizontal="justify" vertical="center" wrapText="1"/>
    </xf>
    <xf numFmtId="0" fontId="23" fillId="4" borderId="30" xfId="9350" applyNumberFormat="1" applyFont="1" applyFill="1" applyBorder="1" applyAlignment="1">
      <alignment horizontal="left" vertical="center" wrapText="1"/>
    </xf>
    <xf numFmtId="0" fontId="23" fillId="4" borderId="27" xfId="4687" applyNumberFormat="1" applyFont="1" applyFill="1" applyBorder="1" applyAlignment="1">
      <alignment vertical="center"/>
    </xf>
    <xf numFmtId="0" fontId="23" fillId="4" borderId="35" xfId="9350" applyNumberFormat="1" applyFont="1" applyFill="1" applyBorder="1" applyAlignment="1">
      <alignment horizontal="center" vertical="center"/>
    </xf>
    <xf numFmtId="0" fontId="4" fillId="4" borderId="35" xfId="9350" applyNumberFormat="1" applyFont="1" applyFill="1" applyBorder="1" applyAlignment="1">
      <alignment horizontal="left" vertical="center" wrapText="1"/>
    </xf>
    <xf numFmtId="0" fontId="4" fillId="4" borderId="27" xfId="9350" applyNumberFormat="1" applyFont="1" applyFill="1" applyBorder="1" applyAlignment="1">
      <alignment vertical="center" wrapText="1"/>
    </xf>
    <xf numFmtId="0" fontId="4" fillId="4" borderId="27" xfId="9350" applyNumberFormat="1" applyFont="1" applyFill="1" applyBorder="1" applyAlignment="1">
      <alignment horizontal="center" vertical="center"/>
    </xf>
    <xf numFmtId="0" fontId="96" fillId="4" borderId="31" xfId="9350" applyNumberFormat="1" applyFont="1" applyFill="1" applyBorder="1" applyAlignment="1">
      <alignment horizontal="center" vertical="center"/>
    </xf>
    <xf numFmtId="0" fontId="96" fillId="4" borderId="35" xfId="9350" applyNumberFormat="1" applyFont="1" applyFill="1" applyBorder="1" applyAlignment="1">
      <alignment horizontal="center" vertical="center"/>
    </xf>
    <xf numFmtId="0" fontId="96" fillId="4" borderId="30" xfId="9350" applyNumberFormat="1" applyFont="1" applyFill="1" applyBorder="1" applyAlignment="1">
      <alignment horizontal="right" vertical="center"/>
    </xf>
    <xf numFmtId="0" fontId="23" fillId="4" borderId="30" xfId="9350" applyNumberFormat="1" applyFont="1" applyFill="1" applyBorder="1" applyAlignment="1">
      <alignment horizontal="right" vertical="center"/>
    </xf>
    <xf numFmtId="0" fontId="97" fillId="4" borderId="35" xfId="9350" applyNumberFormat="1" applyFont="1" applyFill="1" applyBorder="1" applyAlignment="1">
      <alignment horizontal="left" vertical="center" wrapText="1"/>
    </xf>
    <xf numFmtId="0" fontId="97" fillId="4" borderId="27" xfId="9350" applyNumberFormat="1" applyFont="1" applyFill="1" applyBorder="1" applyAlignment="1">
      <alignment horizontal="center" vertical="center"/>
    </xf>
    <xf numFmtId="0" fontId="97" fillId="4" borderId="30" xfId="9350" applyNumberFormat="1" applyFont="1" applyFill="1" applyBorder="1" applyAlignment="1">
      <alignment horizontal="justify" vertical="center" wrapText="1"/>
    </xf>
    <xf numFmtId="0" fontId="96" fillId="4" borderId="30" xfId="9350" applyNumberFormat="1" applyFont="1" applyFill="1" applyBorder="1" applyAlignment="1">
      <alignment horizontal="left" vertical="center" wrapText="1"/>
    </xf>
    <xf numFmtId="0" fontId="4" fillId="4" borderId="27" xfId="9350" applyNumberFormat="1" applyFont="1" applyFill="1" applyBorder="1" applyAlignment="1">
      <alignment horizontal="center" vertical="center" wrapText="1"/>
    </xf>
    <xf numFmtId="0" fontId="23" fillId="4" borderId="29" xfId="9350" applyNumberFormat="1" applyFont="1" applyFill="1" applyBorder="1" applyAlignment="1">
      <alignment horizontal="center" vertical="center"/>
    </xf>
    <xf numFmtId="0" fontId="4" fillId="4" borderId="30" xfId="9350" applyNumberFormat="1" applyFont="1" applyFill="1" applyBorder="1" applyAlignment="1">
      <alignment horizontal="justify" vertical="center" wrapText="1"/>
    </xf>
    <xf numFmtId="0" fontId="23" fillId="4" borderId="30" xfId="9350" applyNumberFormat="1" applyFont="1" applyFill="1" applyBorder="1" applyAlignment="1">
      <alignment horizontal="center" vertical="center"/>
    </xf>
    <xf numFmtId="0" fontId="4" fillId="4" borderId="36" xfId="9350" applyNumberFormat="1" applyFont="1" applyFill="1" applyBorder="1" applyAlignment="1">
      <alignment horizontal="left" vertical="center" wrapText="1"/>
    </xf>
    <xf numFmtId="0" fontId="23" fillId="4" borderId="37" xfId="9350" applyNumberFormat="1" applyFont="1" applyFill="1" applyBorder="1" applyAlignment="1">
      <alignment horizontal="right" vertical="center"/>
    </xf>
    <xf numFmtId="0" fontId="23" fillId="4" borderId="37" xfId="9350" applyNumberFormat="1" applyFont="1" applyFill="1" applyBorder="1" applyAlignment="1">
      <alignment horizontal="center" vertical="center"/>
    </xf>
    <xf numFmtId="0" fontId="23" fillId="4" borderId="1" xfId="9350" applyNumberFormat="1" applyFont="1" applyFill="1" applyBorder="1" applyAlignment="1">
      <alignment horizontal="right" vertical="center"/>
    </xf>
    <xf numFmtId="0" fontId="23" fillId="4" borderId="1" xfId="9350" applyNumberFormat="1" applyFont="1" applyFill="1" applyBorder="1" applyAlignment="1">
      <alignment horizontal="center" vertical="center" wrapText="1"/>
    </xf>
    <xf numFmtId="0" fontId="4" fillId="4" borderId="1" xfId="9350" applyNumberFormat="1" applyFont="1" applyFill="1" applyBorder="1" applyAlignment="1">
      <alignment horizontal="justify" vertical="center" wrapText="1"/>
    </xf>
    <xf numFmtId="0" fontId="4" fillId="4" borderId="1" xfId="9350" applyNumberFormat="1" applyFont="1" applyFill="1" applyBorder="1" applyAlignment="1">
      <alignment horizontal="center" vertical="center"/>
    </xf>
    <xf numFmtId="0" fontId="23" fillId="4" borderId="38" xfId="9350" applyNumberFormat="1" applyFont="1" applyFill="1" applyBorder="1" applyAlignment="1">
      <alignment horizontal="left" vertical="center" wrapText="1"/>
    </xf>
    <xf numFmtId="0" fontId="23" fillId="4" borderId="1" xfId="9350" applyNumberFormat="1" applyFont="1" applyFill="1" applyBorder="1" applyAlignment="1">
      <alignment horizontal="center" vertical="center"/>
    </xf>
    <xf numFmtId="0" fontId="23" fillId="4" borderId="1" xfId="9350" applyNumberFormat="1" applyFont="1" applyFill="1" applyBorder="1" applyAlignment="1">
      <alignment horizontal="left" vertical="center" wrapText="1"/>
    </xf>
    <xf numFmtId="0" fontId="96" fillId="4" borderId="1" xfId="9350" applyNumberFormat="1" applyFont="1" applyFill="1" applyBorder="1" applyAlignment="1">
      <alignment horizontal="center" vertical="center"/>
    </xf>
    <xf numFmtId="0" fontId="96" fillId="4" borderId="37" xfId="9350" applyNumberFormat="1" applyFont="1" applyFill="1" applyBorder="1" applyAlignment="1">
      <alignment horizontal="center" vertical="center" wrapText="1"/>
    </xf>
    <xf numFmtId="0" fontId="96" fillId="4" borderId="38" xfId="9350" applyNumberFormat="1" applyFont="1" applyFill="1" applyBorder="1" applyAlignment="1">
      <alignment horizontal="center" vertical="center"/>
    </xf>
    <xf numFmtId="0" fontId="96" fillId="4" borderId="1" xfId="9350" applyNumberFormat="1" applyFont="1" applyFill="1" applyBorder="1" applyAlignment="1">
      <alignment horizontal="left" vertical="center" wrapText="1"/>
    </xf>
    <xf numFmtId="0" fontId="96" fillId="4" borderId="1" xfId="9350" applyNumberFormat="1" applyFont="1" applyFill="1" applyBorder="1" applyAlignment="1">
      <alignment horizontal="right" vertical="center"/>
    </xf>
    <xf numFmtId="0" fontId="96" fillId="4" borderId="1" xfId="9350" applyNumberFormat="1" applyFont="1" applyFill="1" applyBorder="1" applyAlignment="1">
      <alignment horizontal="center" vertical="center" wrapText="1"/>
    </xf>
    <xf numFmtId="0" fontId="97" fillId="4" borderId="39" xfId="9350" applyNumberFormat="1" applyFont="1" applyFill="1" applyBorder="1" applyAlignment="1">
      <alignment horizontal="center" vertical="center"/>
    </xf>
    <xf numFmtId="0" fontId="96" fillId="4" borderId="1" xfId="9350" applyNumberFormat="1" applyFont="1" applyFill="1" applyBorder="1" applyAlignment="1">
      <alignment horizontal="justify" vertical="center" wrapText="1"/>
    </xf>
    <xf numFmtId="0" fontId="96" fillId="4" borderId="38" xfId="9350" applyNumberFormat="1" applyFont="1" applyFill="1" applyBorder="1" applyAlignment="1">
      <alignment horizontal="left" vertical="center" wrapText="1"/>
    </xf>
    <xf numFmtId="0" fontId="23" fillId="4" borderId="39" xfId="9350" applyNumberFormat="1" applyFont="1" applyFill="1" applyBorder="1" applyAlignment="1">
      <alignment horizontal="center" vertical="center"/>
    </xf>
    <xf numFmtId="0" fontId="4" fillId="4" borderId="38" xfId="9350" applyNumberFormat="1" applyFont="1" applyFill="1" applyBorder="1" applyAlignment="1">
      <alignment horizontal="left" vertical="center" wrapText="1"/>
    </xf>
    <xf numFmtId="0" fontId="4" fillId="4" borderId="1" xfId="9350" applyNumberFormat="1" applyFont="1" applyFill="1" applyBorder="1" applyAlignment="1">
      <alignment horizontal="left" vertical="center" wrapText="1"/>
    </xf>
    <xf numFmtId="0" fontId="23" fillId="4" borderId="1" xfId="4687" applyNumberFormat="1" applyFont="1" applyFill="1" applyBorder="1" applyAlignment="1">
      <alignment vertical="center"/>
    </xf>
    <xf numFmtId="0" fontId="23" fillId="4" borderId="38" xfId="9350" applyNumberFormat="1" applyFont="1" applyFill="1" applyBorder="1" applyAlignment="1">
      <alignment horizontal="center" vertical="center"/>
    </xf>
    <xf numFmtId="0" fontId="4" fillId="4" borderId="1" xfId="4687" applyNumberFormat="1" applyFont="1" applyFill="1" applyBorder="1" applyAlignment="1">
      <alignment vertical="center" wrapText="1"/>
    </xf>
    <xf numFmtId="0" fontId="23" fillId="4" borderId="36" xfId="9350" applyNumberFormat="1" applyFont="1" applyFill="1" applyBorder="1" applyAlignment="1">
      <alignment horizontal="left" vertical="center" wrapText="1"/>
    </xf>
    <xf numFmtId="0" fontId="23" fillId="4" borderId="1" xfId="4687" applyNumberFormat="1" applyFont="1" applyFill="1" applyBorder="1" applyAlignment="1">
      <alignment vertical="center" wrapText="1"/>
    </xf>
    <xf numFmtId="0" fontId="96" fillId="4" borderId="39" xfId="9350" applyNumberFormat="1" applyFont="1" applyFill="1" applyBorder="1" applyAlignment="1">
      <alignment horizontal="center" vertical="center"/>
    </xf>
    <xf numFmtId="0" fontId="97" fillId="4" borderId="37" xfId="9350" applyNumberFormat="1" applyFont="1" applyFill="1" applyBorder="1" applyAlignment="1">
      <alignment horizontal="left" vertical="center" wrapText="1"/>
    </xf>
    <xf numFmtId="0" fontId="97" fillId="4" borderId="1" xfId="9350" applyNumberFormat="1" applyFont="1" applyFill="1" applyBorder="1" applyAlignment="1">
      <alignment vertical="center" wrapText="1"/>
    </xf>
    <xf numFmtId="0" fontId="97" fillId="4" borderId="1" xfId="9350" applyNumberFormat="1" applyFont="1" applyFill="1" applyBorder="1" applyAlignment="1">
      <alignment horizontal="center" vertical="center"/>
    </xf>
    <xf numFmtId="0" fontId="23" fillId="4" borderId="1" xfId="9350" applyNumberFormat="1" applyFont="1" applyFill="1" applyBorder="1" applyAlignment="1">
      <alignment vertical="center" wrapText="1"/>
    </xf>
    <xf numFmtId="0" fontId="23" fillId="4" borderId="40" xfId="9350" applyNumberFormat="1" applyFont="1" applyFill="1" applyBorder="1" applyAlignment="1">
      <alignment horizontal="left" vertical="center" wrapText="1"/>
    </xf>
    <xf numFmtId="0" fontId="4" fillId="4" borderId="1" xfId="9350" applyNumberFormat="1" applyFont="1" applyFill="1" applyBorder="1" applyAlignment="1">
      <alignment vertical="center" wrapText="1"/>
    </xf>
    <xf numFmtId="0" fontId="23" fillId="4" borderId="1" xfId="9350" applyNumberFormat="1" applyFont="1" applyFill="1" applyBorder="1" applyAlignment="1">
      <alignment horizontal="justify" vertical="center" wrapText="1"/>
    </xf>
    <xf numFmtId="0" fontId="96" fillId="4" borderId="29" xfId="9350" applyNumberFormat="1" applyFont="1" applyFill="1" applyBorder="1" applyAlignment="1">
      <alignment horizontal="center" vertical="center"/>
    </xf>
    <xf numFmtId="0" fontId="97" fillId="4" borderId="40" xfId="9350" applyNumberFormat="1" applyFont="1" applyFill="1" applyBorder="1" applyAlignment="1">
      <alignment horizontal="left" vertical="center" wrapText="1"/>
    </xf>
    <xf numFmtId="0" fontId="97" fillId="4" borderId="1" xfId="9350" applyNumberFormat="1" applyFont="1" applyFill="1" applyBorder="1" applyAlignment="1">
      <alignment horizontal="left" vertical="center" wrapText="1"/>
    </xf>
    <xf numFmtId="0" fontId="96" fillId="4" borderId="37" xfId="9350" applyNumberFormat="1" applyFont="1" applyFill="1" applyBorder="1" applyAlignment="1">
      <alignment horizontal="center" vertical="center"/>
    </xf>
    <xf numFmtId="0" fontId="96" fillId="4" borderId="36" xfId="9350" applyNumberFormat="1" applyFont="1" applyFill="1" applyBorder="1" applyAlignment="1">
      <alignment horizontal="left" vertical="center" wrapText="1"/>
    </xf>
    <xf numFmtId="0" fontId="96" fillId="4" borderId="37" xfId="9350" applyNumberFormat="1" applyFont="1" applyFill="1" applyBorder="1" applyAlignment="1">
      <alignment horizontal="right" vertical="center"/>
    </xf>
    <xf numFmtId="0" fontId="4" fillId="4" borderId="39" xfId="9350" applyNumberFormat="1" applyFont="1" applyFill="1" applyBorder="1" applyAlignment="1">
      <alignment horizontal="left" vertical="center" wrapText="1"/>
    </xf>
    <xf numFmtId="0" fontId="4" fillId="4" borderId="37" xfId="9350" applyNumberFormat="1" applyFont="1" applyFill="1" applyBorder="1" applyAlignment="1">
      <alignment horizontal="left" vertical="center" wrapText="1"/>
    </xf>
    <xf numFmtId="0" fontId="23" fillId="4" borderId="39" xfId="9350" applyNumberFormat="1" applyFont="1" applyFill="1" applyBorder="1" applyAlignment="1">
      <alignment horizontal="left" vertical="center" wrapText="1"/>
    </xf>
    <xf numFmtId="0" fontId="97" fillId="4" borderId="1" xfId="9350" applyNumberFormat="1" applyFont="1" applyFill="1" applyBorder="1" applyAlignment="1">
      <alignment horizontal="justify" vertical="center" wrapText="1"/>
    </xf>
    <xf numFmtId="0" fontId="23" fillId="4" borderId="1" xfId="8905" applyNumberFormat="1" applyFont="1" applyFill="1" applyBorder="1" applyAlignment="1">
      <alignment horizontal="right" vertical="center" wrapText="1"/>
    </xf>
    <xf numFmtId="0" fontId="3" fillId="4" borderId="0" xfId="9350" applyNumberFormat="1" applyFont="1" applyFill="1" applyAlignment="1">
      <alignment horizontal="left" vertical="center" wrapText="1"/>
    </xf>
    <xf numFmtId="0" fontId="97" fillId="4" borderId="29" xfId="9350" applyNumberFormat="1" applyFont="1" applyFill="1" applyBorder="1" applyAlignment="1">
      <alignment horizontal="center" vertical="center"/>
    </xf>
    <xf numFmtId="0" fontId="4" fillId="4" borderId="1" xfId="9350" applyNumberFormat="1" applyFont="1" applyFill="1" applyBorder="1" applyAlignment="1">
      <alignment horizontal="center" vertical="center" wrapText="1"/>
    </xf>
    <xf numFmtId="0" fontId="96" fillId="4" borderId="41" xfId="9350" applyNumberFormat="1" applyFont="1" applyFill="1" applyBorder="1" applyAlignment="1">
      <alignment horizontal="center" vertical="center"/>
    </xf>
    <xf numFmtId="0" fontId="97" fillId="4" borderId="41" xfId="9350" applyNumberFormat="1" applyFont="1" applyFill="1" applyBorder="1" applyAlignment="1">
      <alignment horizontal="center" vertical="center"/>
    </xf>
    <xf numFmtId="0" fontId="96" fillId="4" borderId="36" xfId="9350" applyNumberFormat="1" applyFont="1" applyFill="1" applyBorder="1" applyAlignment="1">
      <alignment horizontal="center" vertical="center"/>
    </xf>
    <xf numFmtId="0" fontId="4" fillId="4" borderId="36" xfId="9350" applyNumberFormat="1" applyFont="1" applyFill="1" applyBorder="1" applyAlignment="1">
      <alignment horizontal="center" vertical="center"/>
    </xf>
    <xf numFmtId="0" fontId="23" fillId="4" borderId="37" xfId="9350" applyNumberFormat="1" applyFont="1" applyFill="1" applyBorder="1" applyAlignment="1">
      <alignment horizontal="center" vertical="center" wrapText="1"/>
    </xf>
    <xf numFmtId="0" fontId="97" fillId="4" borderId="1" xfId="4687" applyNumberFormat="1" applyFont="1" applyFill="1" applyBorder="1" applyAlignment="1">
      <alignment vertical="center" wrapText="1"/>
    </xf>
    <xf numFmtId="0" fontId="23" fillId="4" borderId="41" xfId="9350" applyNumberFormat="1" applyFont="1" applyFill="1" applyBorder="1" applyAlignment="1">
      <alignment horizontal="center" vertical="center"/>
    </xf>
    <xf numFmtId="0" fontId="23" fillId="4" borderId="1" xfId="9351" applyNumberFormat="1" applyFont="1" applyFill="1" applyBorder="1" applyAlignment="1">
      <alignment horizontal="left" vertical="center" wrapText="1"/>
    </xf>
    <xf numFmtId="0" fontId="23" fillId="4" borderId="39" xfId="9351" applyNumberFormat="1" applyFont="1" applyFill="1" applyBorder="1" applyAlignment="1">
      <alignment horizontal="left" vertical="center" wrapText="1"/>
    </xf>
    <xf numFmtId="0" fontId="4" fillId="4" borderId="38" xfId="9350" applyNumberFormat="1" applyFont="1" applyFill="1" applyBorder="1" applyAlignment="1">
      <alignment horizontal="center" vertical="center"/>
    </xf>
    <xf numFmtId="0" fontId="23" fillId="4" borderId="1" xfId="9352" applyNumberFormat="1" applyFont="1" applyFill="1" applyBorder="1" applyAlignment="1">
      <alignment vertical="center" wrapText="1"/>
    </xf>
    <xf numFmtId="0" fontId="23" fillId="4" borderId="1" xfId="9206" applyNumberFormat="1" applyFont="1" applyFill="1" applyBorder="1" applyAlignment="1">
      <alignment horizontal="center" vertical="center"/>
    </xf>
    <xf numFmtId="0" fontId="4" fillId="4" borderId="1" xfId="9353" applyNumberFormat="1" applyFont="1" applyFill="1" applyBorder="1" applyAlignment="1">
      <alignment horizontal="left" vertical="center" wrapText="1"/>
    </xf>
    <xf numFmtId="0" fontId="97" fillId="4" borderId="1" xfId="9354" applyNumberFormat="1" applyFont="1" applyFill="1" applyBorder="1" applyAlignment="1">
      <alignment vertical="center" wrapText="1"/>
    </xf>
    <xf numFmtId="0" fontId="23" fillId="4" borderId="1" xfId="9351" applyNumberFormat="1" applyFont="1" applyFill="1" applyBorder="1" applyAlignment="1">
      <alignment vertical="center" wrapText="1"/>
    </xf>
    <xf numFmtId="0" fontId="23" fillId="4" borderId="1" xfId="9351" applyNumberFormat="1" applyFont="1" applyFill="1" applyBorder="1" applyAlignment="1">
      <alignment horizontal="center" vertical="center"/>
    </xf>
    <xf numFmtId="0" fontId="4" fillId="4" borderId="1" xfId="9352" applyNumberFormat="1" applyFont="1" applyFill="1" applyBorder="1" applyAlignment="1">
      <alignment vertical="center" wrapText="1"/>
    </xf>
    <xf numFmtId="0" fontId="23" fillId="4" borderId="37" xfId="9350" applyNumberFormat="1" applyFont="1" applyFill="1" applyBorder="1" applyAlignment="1">
      <alignment horizontal="justify" vertical="center" wrapText="1"/>
    </xf>
    <xf numFmtId="0" fontId="96" fillId="4" borderId="40" xfId="9350" applyNumberFormat="1" applyFont="1" applyFill="1" applyBorder="1" applyAlignment="1">
      <alignment horizontal="left" vertical="center" wrapText="1"/>
    </xf>
    <xf numFmtId="0" fontId="4" fillId="4" borderId="1" xfId="9351" applyNumberFormat="1" applyFont="1" applyFill="1" applyBorder="1" applyAlignment="1">
      <alignment vertical="center" wrapText="1"/>
    </xf>
    <xf numFmtId="0" fontId="4" fillId="4" borderId="1" xfId="9351" applyNumberFormat="1" applyFont="1" applyFill="1" applyBorder="1" applyAlignment="1">
      <alignment horizontal="left" vertical="center" wrapText="1"/>
    </xf>
    <xf numFmtId="0" fontId="23" fillId="4" borderId="1" xfId="9206" applyNumberFormat="1" applyFont="1" applyFill="1" applyBorder="1" applyAlignment="1">
      <alignment horizontal="left" vertical="center" wrapText="1"/>
    </xf>
    <xf numFmtId="0" fontId="4" fillId="4" borderId="42" xfId="9351" applyNumberFormat="1" applyFont="1" applyFill="1" applyBorder="1" applyAlignment="1">
      <alignment horizontal="left" vertical="center" wrapText="1"/>
    </xf>
    <xf numFmtId="0" fontId="4" fillId="4" borderId="1" xfId="9351" applyNumberFormat="1" applyFont="1" applyFill="1" applyBorder="1" applyAlignment="1">
      <alignment horizontal="center" vertical="center"/>
    </xf>
    <xf numFmtId="0" fontId="99" fillId="4" borderId="1" xfId="4612" applyNumberFormat="1" applyFont="1" applyFill="1" applyBorder="1" applyAlignment="1">
      <alignment vertical="center"/>
    </xf>
    <xf numFmtId="0" fontId="23" fillId="4" borderId="1" xfId="935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vertical="center" wrapText="1"/>
    </xf>
    <xf numFmtId="0" fontId="100" fillId="0" borderId="0" xfId="0" applyNumberFormat="1" applyFont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8" fillId="0" borderId="26" xfId="0" applyNumberFormat="1" applyFont="1" applyBorder="1" applyAlignment="1">
      <alignment vertical="center"/>
    </xf>
    <xf numFmtId="182" fontId="100" fillId="0" borderId="26" xfId="0" applyNumberFormat="1" applyFont="1" applyBorder="1" applyAlignment="1">
      <alignment vertical="center"/>
    </xf>
    <xf numFmtId="0" fontId="90" fillId="4" borderId="26" xfId="0" applyNumberFormat="1" applyFont="1" applyFill="1" applyBorder="1" applyAlignment="1" applyProtection="1">
      <alignment horizontal="center" vertical="center" wrapText="1"/>
    </xf>
    <xf numFmtId="0" fontId="93" fillId="4" borderId="26" xfId="443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95" fillId="4" borderId="26" xfId="9350" applyNumberFormat="1" applyFont="1" applyFill="1" applyBorder="1" applyAlignment="1">
      <alignment horizontal="center" vertical="center"/>
    </xf>
    <xf numFmtId="0" fontId="96" fillId="4" borderId="34" xfId="4687" applyNumberFormat="1" applyFont="1" applyFill="1" applyBorder="1" applyAlignment="1">
      <alignment horizontal="center" vertical="center" wrapText="1"/>
    </xf>
    <xf numFmtId="0" fontId="96" fillId="4" borderId="28" xfId="4687" applyNumberFormat="1" applyFont="1" applyFill="1" applyBorder="1" applyAlignment="1">
      <alignment horizontal="center" vertical="center" wrapText="1"/>
    </xf>
    <xf numFmtId="0" fontId="96" fillId="4" borderId="5" xfId="4687" applyNumberFormat="1" applyFont="1" applyFill="1" applyBorder="1" applyAlignment="1">
      <alignment horizontal="center" vertical="center" wrapText="1"/>
    </xf>
    <xf numFmtId="0" fontId="96" fillId="4" borderId="31" xfId="9350" applyNumberFormat="1" applyFont="1" applyFill="1" applyBorder="1" applyAlignment="1">
      <alignment horizontal="center" vertical="center" wrapText="1"/>
    </xf>
    <xf numFmtId="0" fontId="96" fillId="4" borderId="35" xfId="9350" applyNumberFormat="1" applyFont="1" applyFill="1" applyBorder="1" applyAlignment="1">
      <alignment horizontal="center" vertical="center" wrapText="1"/>
    </xf>
    <xf numFmtId="0" fontId="96" fillId="4" borderId="34" xfId="9350" applyNumberFormat="1" applyFont="1" applyFill="1" applyBorder="1" applyAlignment="1">
      <alignment horizontal="center" vertical="center" wrapText="1"/>
    </xf>
    <xf numFmtId="0" fontId="96" fillId="4" borderId="28" xfId="9350" applyNumberFormat="1" applyFont="1" applyFill="1" applyBorder="1" applyAlignment="1">
      <alignment horizontal="center" vertical="center" wrapText="1"/>
    </xf>
    <xf numFmtId="0" fontId="101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55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4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5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2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3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300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1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8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9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6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7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4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5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4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3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6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5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8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7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30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9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2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1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4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3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6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5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8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7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40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9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2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1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4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3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6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5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8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7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50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9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2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1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4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3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6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5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8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7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60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9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2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1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4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3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6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7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6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5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8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7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70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9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2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1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4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3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6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5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8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7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80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9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7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1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20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2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3"/>
    <cellStyle name="常规 107 3" xfId="9219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6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2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1"/>
    <cellStyle name="常规 2 19" xfId="8883"/>
    <cellStyle name="常规 2 19 2" xfId="9308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2"/>
    <cellStyle name="常规 2 2 15 2" xfId="9327"/>
    <cellStyle name="常规 2 2 16" xfId="9335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10"/>
    <cellStyle name="常规 2 21" xfId="8974"/>
    <cellStyle name="常规 2 22" xfId="8997"/>
    <cellStyle name="常规 2 22 2" xfId="9314"/>
    <cellStyle name="常规 2 23" xfId="9171"/>
    <cellStyle name="常规 2 24" xfId="9208"/>
    <cellStyle name="常规 2 24 2" xfId="9324"/>
    <cellStyle name="常规 2 25" xfId="9215"/>
    <cellStyle name="常规 2 25 2" xfId="9330"/>
    <cellStyle name="常规 2 26" xfId="9334"/>
    <cellStyle name="常规 2 3" xfId="4511"/>
    <cellStyle name="常规 2 3 10" xfId="8977"/>
    <cellStyle name="常规 2 3 11" xfId="9336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2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9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1"/>
    <cellStyle name="常规 294 2 2" xfId="9326"/>
    <cellStyle name="常规 294 3" xfId="9216"/>
    <cellStyle name="常规 295" xfId="9202"/>
    <cellStyle name="常规 296" xfId="9204"/>
    <cellStyle name="常规 297" xfId="9203"/>
    <cellStyle name="常规 298" xfId="9214"/>
    <cellStyle name="常规 298 2" xfId="9329"/>
    <cellStyle name="常规 299" xfId="9218"/>
    <cellStyle name="常规 299 2" xfId="9332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3"/>
    <cellStyle name="常规 3 15" xfId="8896"/>
    <cellStyle name="常规 3 16" xfId="8961"/>
    <cellStyle name="常规 3 16 2" xfId="9311"/>
    <cellStyle name="常规 3 17" xfId="8979"/>
    <cellStyle name="常规 3 18" xfId="8998"/>
    <cellStyle name="常规 3 18 2" xfId="9315"/>
    <cellStyle name="常规 3 19" xfId="9209"/>
    <cellStyle name="常规 3 19 2" xfId="9325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4"/>
    <cellStyle name="常规 3 2 13" xfId="8906"/>
    <cellStyle name="常规 3 2 14" xfId="8980"/>
    <cellStyle name="常规 3 2 15" xfId="9189"/>
    <cellStyle name="常规 3 2 16" xfId="4691"/>
    <cellStyle name="常规 3 2 17" xfId="9213"/>
    <cellStyle name="常规 3 2 17 2" xfId="9328"/>
    <cellStyle name="常规 3 2 18" xfId="9338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7"/>
    <cellStyle name="常规 3 20 2" xfId="9331"/>
    <cellStyle name="常规 3 21" xfId="9337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3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5"/>
    <cellStyle name="常规 4 15" xfId="8889"/>
    <cellStyle name="常规 4 16" xfId="8981"/>
    <cellStyle name="常规 4 16 2" xfId="9313"/>
    <cellStyle name="常规 4 17" xfId="9172"/>
    <cellStyle name="常规 4 17 2" xfId="9318"/>
    <cellStyle name="常规 4 18" xfId="9207"/>
    <cellStyle name="常规 4 19" xfId="9339"/>
    <cellStyle name="常规 4 2" xfId="4991"/>
    <cellStyle name="常规 4 2 10" xfId="9340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6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9"/>
    <cellStyle name="常规 5 14" xfId="9210"/>
    <cellStyle name="常规 5 15" xfId="9341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2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20"/>
    <cellStyle name="常规 6 14" xfId="9343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4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1"/>
    <cellStyle name="常规 7 13" xfId="934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2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3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206"/>
    <cellStyle name="常规_合1（初中预算）" xfId="9352"/>
    <cellStyle name="常规_合1(高中预算)" xfId="9351"/>
    <cellStyle name="常规_闵行区教育局中、小学装备标准(2014年新版）" xfId="9350"/>
    <cellStyle name="常规_小学设备预算" xfId="9353"/>
    <cellStyle name="常规_幼儿园_4" xfId="9354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7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6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49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8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7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8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90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9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2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1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76" t="s">
        <v>543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4" sqref="H4"/>
    </sheetView>
  </sheetViews>
  <sheetFormatPr defaultColWidth="9" defaultRowHeight="13.5"/>
  <cols>
    <col min="1" max="1" width="6.625" style="180" customWidth="1"/>
    <col min="2" max="2" width="23.625" style="182" customWidth="1"/>
    <col min="3" max="3" width="18.625" style="180" customWidth="1"/>
    <col min="4" max="4" width="23.625" style="180" customWidth="1"/>
    <col min="5" max="5" width="26.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406" t="s">
        <v>893</v>
      </c>
      <c r="B1" s="407"/>
      <c r="C1" s="407"/>
      <c r="D1" s="407"/>
      <c r="E1" s="407"/>
    </row>
    <row r="2" spans="1:5" ht="30" customHeight="1">
      <c r="A2" s="392" t="s">
        <v>894</v>
      </c>
      <c r="B2" s="393"/>
      <c r="C2" s="375"/>
      <c r="D2" s="375"/>
      <c r="E2" s="187" t="s">
        <v>895</v>
      </c>
    </row>
    <row r="3" spans="1:5" ht="30" customHeight="1">
      <c r="A3" s="188" t="s">
        <v>896</v>
      </c>
      <c r="B3" s="188" t="s">
        <v>897</v>
      </c>
      <c r="C3" s="189" t="s">
        <v>898</v>
      </c>
      <c r="D3" s="189" t="s">
        <v>903</v>
      </c>
      <c r="E3" s="189" t="s">
        <v>899</v>
      </c>
    </row>
    <row r="4" spans="1:5" ht="30" customHeight="1">
      <c r="A4" s="188">
        <v>1</v>
      </c>
      <c r="B4" s="188" t="s">
        <v>904</v>
      </c>
      <c r="C4" s="190">
        <f>信息化项目!I15</f>
        <v>1012311</v>
      </c>
      <c r="D4" s="190"/>
      <c r="E4" s="190">
        <f>C4-D4</f>
        <v>1012311</v>
      </c>
    </row>
    <row r="5" spans="1:5" ht="30" customHeight="1">
      <c r="A5" s="188">
        <v>2</v>
      </c>
      <c r="B5" s="188" t="s">
        <v>905</v>
      </c>
      <c r="C5" s="190">
        <f>设备项目!K42</f>
        <v>10069909.5</v>
      </c>
      <c r="D5" s="190">
        <f>设备项目!L42</f>
        <v>7860000</v>
      </c>
      <c r="E5" s="190">
        <f t="shared" ref="E5:E6" si="0">C5-D5</f>
        <v>2209909.5</v>
      </c>
    </row>
    <row r="6" spans="1:5" ht="30" customHeight="1">
      <c r="A6" s="188">
        <v>3</v>
      </c>
      <c r="B6" s="188" t="s">
        <v>900</v>
      </c>
      <c r="C6" s="190">
        <v>1039910.61</v>
      </c>
      <c r="D6" s="190"/>
      <c r="E6" s="190">
        <f t="shared" si="0"/>
        <v>1039910.61</v>
      </c>
    </row>
    <row r="7" spans="1:5" ht="30" customHeight="1">
      <c r="A7" s="188"/>
      <c r="B7" s="188" t="s">
        <v>901</v>
      </c>
      <c r="C7" s="191">
        <f>SUM(C4:C6)</f>
        <v>12122131.109999999</v>
      </c>
      <c r="D7" s="191">
        <f>SUM(D4:D6)</f>
        <v>7860000</v>
      </c>
      <c r="E7" s="191">
        <f>SUM(E4:E6)</f>
        <v>4262131.1100000003</v>
      </c>
    </row>
    <row r="8" spans="1:5" ht="30" customHeight="1"/>
    <row r="9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N1"/>
    </sheetView>
  </sheetViews>
  <sheetFormatPr defaultRowHeight="20.100000000000001" customHeight="1"/>
  <cols>
    <col min="1" max="1" width="4.125" style="181" customWidth="1"/>
    <col min="2" max="2" width="12.875" style="181" customWidth="1"/>
    <col min="3" max="3" width="22.625" style="181" customWidth="1"/>
    <col min="4" max="5" width="23.125" style="181" customWidth="1"/>
    <col min="6" max="6" width="0" style="181" hidden="1" customWidth="1"/>
    <col min="7" max="7" width="9" style="181"/>
    <col min="8" max="8" width="6.125" style="181" customWidth="1"/>
    <col min="9" max="9" width="11.25" style="211" customWidth="1"/>
    <col min="10" max="16384" width="9" style="181"/>
  </cols>
  <sheetData>
    <row r="1" spans="1:9" ht="30" customHeight="1">
      <c r="A1" s="394" t="s">
        <v>902</v>
      </c>
      <c r="B1" s="394"/>
      <c r="C1" s="394"/>
      <c r="D1" s="394"/>
      <c r="E1" s="394"/>
      <c r="F1" s="394"/>
      <c r="G1" s="394"/>
      <c r="H1" s="394"/>
      <c r="I1" s="394"/>
    </row>
    <row r="2" spans="1:9" ht="20.100000000000001" customHeight="1">
      <c r="A2" s="192" t="s">
        <v>578</v>
      </c>
      <c r="B2" s="193" t="s">
        <v>579</v>
      </c>
      <c r="C2" s="194" t="s">
        <v>178</v>
      </c>
      <c r="D2" s="193" t="s">
        <v>580</v>
      </c>
      <c r="E2" s="193" t="s">
        <v>581</v>
      </c>
      <c r="F2" s="193" t="s">
        <v>582</v>
      </c>
      <c r="G2" s="193" t="s">
        <v>583</v>
      </c>
      <c r="H2" s="193" t="s">
        <v>584</v>
      </c>
      <c r="I2" s="194" t="s">
        <v>585</v>
      </c>
    </row>
    <row r="3" spans="1:9" ht="20.100000000000001" customHeight="1">
      <c r="A3" s="195">
        <v>1</v>
      </c>
      <c r="B3" s="186" t="s">
        <v>105</v>
      </c>
      <c r="C3" s="197" t="s">
        <v>586</v>
      </c>
      <c r="D3" s="197" t="s">
        <v>586</v>
      </c>
      <c r="E3" s="197" t="s">
        <v>586</v>
      </c>
      <c r="F3" s="195"/>
      <c r="G3" s="195">
        <v>269435</v>
      </c>
      <c r="H3" s="195">
        <v>1</v>
      </c>
      <c r="I3" s="195">
        <f t="shared" ref="I3:I5" si="0">G3*H3</f>
        <v>269435</v>
      </c>
    </row>
    <row r="4" spans="1:9" ht="20.100000000000001" customHeight="1">
      <c r="A4" s="195">
        <v>1</v>
      </c>
      <c r="B4" s="186" t="s">
        <v>105</v>
      </c>
      <c r="C4" s="198" t="s">
        <v>587</v>
      </c>
      <c r="D4" s="198" t="s">
        <v>587</v>
      </c>
      <c r="E4" s="198" t="s">
        <v>587</v>
      </c>
      <c r="F4" s="195"/>
      <c r="G4" s="195">
        <v>68316</v>
      </c>
      <c r="H4" s="195">
        <v>1</v>
      </c>
      <c r="I4" s="195">
        <f t="shared" si="0"/>
        <v>68316</v>
      </c>
    </row>
    <row r="5" spans="1:9" ht="20.100000000000001" customHeight="1">
      <c r="A5" s="195">
        <v>1</v>
      </c>
      <c r="B5" s="184" t="s">
        <v>105</v>
      </c>
      <c r="C5" s="199" t="s">
        <v>588</v>
      </c>
      <c r="D5" s="199" t="s">
        <v>588</v>
      </c>
      <c r="E5" s="199" t="s">
        <v>588</v>
      </c>
      <c r="F5" s="195"/>
      <c r="G5" s="195">
        <v>56636</v>
      </c>
      <c r="H5" s="195">
        <v>1</v>
      </c>
      <c r="I5" s="195">
        <f t="shared" si="0"/>
        <v>56636</v>
      </c>
    </row>
    <row r="6" spans="1:9" s="204" customFormat="1" ht="20.100000000000001" customHeight="1">
      <c r="A6" s="200"/>
      <c r="B6" s="210" t="s">
        <v>589</v>
      </c>
      <c r="C6" s="203"/>
      <c r="D6" s="203"/>
      <c r="E6" s="202"/>
      <c r="F6" s="200"/>
      <c r="G6" s="200"/>
      <c r="H6" s="200"/>
      <c r="I6" s="200">
        <f>SUM(I3:I5)</f>
        <v>394387</v>
      </c>
    </row>
    <row r="7" spans="1:9" ht="20.100000000000001" customHeight="1">
      <c r="A7" s="195">
        <v>2</v>
      </c>
      <c r="B7" s="196" t="s">
        <v>104</v>
      </c>
      <c r="C7" s="197" t="s">
        <v>586</v>
      </c>
      <c r="D7" s="197" t="s">
        <v>586</v>
      </c>
      <c r="E7" s="197" t="s">
        <v>586</v>
      </c>
      <c r="F7" s="195"/>
      <c r="G7" s="195">
        <v>98585</v>
      </c>
      <c r="H7" s="195">
        <v>1</v>
      </c>
      <c r="I7" s="195">
        <f t="shared" ref="I7:I9" si="1">G7*H7</f>
        <v>98585</v>
      </c>
    </row>
    <row r="8" spans="1:9" ht="20.100000000000001" customHeight="1">
      <c r="A8" s="195">
        <v>2</v>
      </c>
      <c r="B8" s="196" t="s">
        <v>104</v>
      </c>
      <c r="C8" s="198" t="s">
        <v>587</v>
      </c>
      <c r="D8" s="198" t="s">
        <v>587</v>
      </c>
      <c r="E8" s="198" t="s">
        <v>587</v>
      </c>
      <c r="F8" s="195"/>
      <c r="G8" s="195">
        <v>68316</v>
      </c>
      <c r="H8" s="195">
        <v>1</v>
      </c>
      <c r="I8" s="195">
        <f t="shared" si="1"/>
        <v>68316</v>
      </c>
    </row>
    <row r="9" spans="1:9" ht="20.100000000000001" customHeight="1">
      <c r="A9" s="195">
        <v>2</v>
      </c>
      <c r="B9" s="184" t="s">
        <v>104</v>
      </c>
      <c r="C9" s="199" t="s">
        <v>588</v>
      </c>
      <c r="D9" s="199" t="s">
        <v>588</v>
      </c>
      <c r="E9" s="199" t="s">
        <v>588</v>
      </c>
      <c r="F9" s="195"/>
      <c r="G9" s="195">
        <v>56636</v>
      </c>
      <c r="H9" s="195">
        <v>1</v>
      </c>
      <c r="I9" s="195">
        <f t="shared" si="1"/>
        <v>56636</v>
      </c>
    </row>
    <row r="10" spans="1:9" s="204" customFormat="1" ht="20.100000000000001" customHeight="1">
      <c r="A10" s="200"/>
      <c r="B10" s="201" t="s">
        <v>590</v>
      </c>
      <c r="C10" s="203"/>
      <c r="D10" s="203"/>
      <c r="E10" s="202"/>
      <c r="F10" s="200"/>
      <c r="G10" s="200"/>
      <c r="H10" s="200"/>
      <c r="I10" s="200">
        <f>SUM(I7:I9)</f>
        <v>223537</v>
      </c>
    </row>
    <row r="11" spans="1:9" ht="20.100000000000001" customHeight="1">
      <c r="A11" s="195">
        <v>3</v>
      </c>
      <c r="B11" s="196" t="s">
        <v>591</v>
      </c>
      <c r="C11" s="197" t="s">
        <v>586</v>
      </c>
      <c r="D11" s="197" t="s">
        <v>586</v>
      </c>
      <c r="E11" s="197" t="s">
        <v>586</v>
      </c>
      <c r="F11" s="195"/>
      <c r="G11" s="195">
        <v>269435</v>
      </c>
      <c r="H11" s="195">
        <v>1</v>
      </c>
      <c r="I11" s="195">
        <f t="shared" ref="I11:I13" si="2">G11*H11</f>
        <v>269435</v>
      </c>
    </row>
    <row r="12" spans="1:9" ht="20.100000000000001" customHeight="1">
      <c r="A12" s="195">
        <v>3</v>
      </c>
      <c r="B12" s="196" t="s">
        <v>591</v>
      </c>
      <c r="C12" s="198" t="s">
        <v>587</v>
      </c>
      <c r="D12" s="198" t="s">
        <v>587</v>
      </c>
      <c r="E12" s="198" t="s">
        <v>587</v>
      </c>
      <c r="F12" s="195"/>
      <c r="G12" s="195">
        <v>68316</v>
      </c>
      <c r="H12" s="195">
        <v>1</v>
      </c>
      <c r="I12" s="195">
        <f t="shared" si="2"/>
        <v>68316</v>
      </c>
    </row>
    <row r="13" spans="1:9" ht="20.100000000000001" customHeight="1">
      <c r="A13" s="195">
        <v>3</v>
      </c>
      <c r="B13" s="184" t="s">
        <v>592</v>
      </c>
      <c r="C13" s="199" t="s">
        <v>588</v>
      </c>
      <c r="D13" s="199" t="s">
        <v>588</v>
      </c>
      <c r="E13" s="199" t="s">
        <v>588</v>
      </c>
      <c r="F13" s="195"/>
      <c r="G13" s="195">
        <v>56636</v>
      </c>
      <c r="H13" s="195">
        <v>1</v>
      </c>
      <c r="I13" s="195">
        <f t="shared" si="2"/>
        <v>56636</v>
      </c>
    </row>
    <row r="14" spans="1:9" s="204" customFormat="1" ht="20.100000000000001" customHeight="1">
      <c r="A14" s="200"/>
      <c r="B14" s="208" t="s">
        <v>593</v>
      </c>
      <c r="C14" s="203"/>
      <c r="D14" s="203"/>
      <c r="E14" s="202"/>
      <c r="F14" s="200"/>
      <c r="G14" s="200"/>
      <c r="H14" s="200"/>
      <c r="I14" s="200">
        <f>SUM(I11:I13)</f>
        <v>394387</v>
      </c>
    </row>
    <row r="15" spans="1:9" s="204" customFormat="1" ht="20.100000000000001" customHeight="1">
      <c r="A15" s="205"/>
      <c r="B15" s="209"/>
      <c r="C15" s="206" t="s">
        <v>594</v>
      </c>
      <c r="D15" s="207"/>
      <c r="E15" s="205"/>
      <c r="F15" s="205"/>
      <c r="G15" s="205"/>
      <c r="H15" s="205"/>
      <c r="I15" s="205">
        <f>I6+I10+I14</f>
        <v>1012311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opLeftCell="A22" workbookViewId="0">
      <selection sqref="A1:N1"/>
    </sheetView>
  </sheetViews>
  <sheetFormatPr defaultRowHeight="13.5"/>
  <cols>
    <col min="1" max="1" width="4.875" style="185" customWidth="1"/>
    <col min="2" max="2" width="7.375" style="185" customWidth="1"/>
    <col min="3" max="3" width="8.125" style="185" customWidth="1"/>
    <col min="4" max="4" width="21.125" style="185" customWidth="1"/>
    <col min="5" max="5" width="12.25" style="185" customWidth="1"/>
    <col min="6" max="6" width="21.375" style="185" customWidth="1"/>
    <col min="7" max="7" width="19.75" style="185" customWidth="1"/>
    <col min="8" max="8" width="7.25" style="185" customWidth="1"/>
    <col min="9" max="9" width="8.125" style="185" customWidth="1"/>
    <col min="10" max="10" width="9" style="185"/>
    <col min="11" max="11" width="13.25" style="185" customWidth="1"/>
    <col min="12" max="12" width="12.5" style="185" customWidth="1"/>
    <col min="13" max="13" width="9.875" style="185" customWidth="1"/>
    <col min="14" max="14" width="11.875" style="185" customWidth="1"/>
    <col min="15" max="16384" width="9" style="185"/>
  </cols>
  <sheetData>
    <row r="1" spans="1:14" ht="30" customHeight="1">
      <c r="A1" s="395" t="s">
        <v>595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6"/>
      <c r="M1" s="396"/>
      <c r="N1" s="397"/>
    </row>
    <row r="2" spans="1:14" s="183" customFormat="1" ht="36">
      <c r="A2" s="212" t="s">
        <v>577</v>
      </c>
      <c r="B2" s="213" t="s">
        <v>596</v>
      </c>
      <c r="C2" s="213" t="s">
        <v>597</v>
      </c>
      <c r="D2" s="214" t="s">
        <v>598</v>
      </c>
      <c r="E2" s="215" t="s">
        <v>178</v>
      </c>
      <c r="F2" s="215" t="s">
        <v>572</v>
      </c>
      <c r="G2" s="214" t="s">
        <v>573</v>
      </c>
      <c r="H2" s="214" t="s">
        <v>599</v>
      </c>
      <c r="I2" s="215" t="s">
        <v>575</v>
      </c>
      <c r="J2" s="215" t="s">
        <v>574</v>
      </c>
      <c r="K2" s="215" t="s">
        <v>576</v>
      </c>
      <c r="L2" s="216" t="s">
        <v>600</v>
      </c>
      <c r="M2" s="216" t="s">
        <v>601</v>
      </c>
      <c r="N2" s="215" t="s">
        <v>602</v>
      </c>
    </row>
    <row r="3" spans="1:14" s="183" customFormat="1" ht="20.100000000000001" customHeight="1">
      <c r="A3" s="217">
        <v>1</v>
      </c>
      <c r="B3" s="217" t="s">
        <v>603</v>
      </c>
      <c r="C3" s="217" t="s">
        <v>604</v>
      </c>
      <c r="D3" s="218" t="s">
        <v>605</v>
      </c>
      <c r="E3" s="218" t="s">
        <v>606</v>
      </c>
      <c r="F3" s="219" t="s">
        <v>607</v>
      </c>
      <c r="G3" s="219" t="s">
        <v>608</v>
      </c>
      <c r="H3" s="218"/>
      <c r="I3" s="220">
        <v>7600</v>
      </c>
      <c r="J3" s="217">
        <v>48</v>
      </c>
      <c r="K3" s="220">
        <f>J3*I3</f>
        <v>364800</v>
      </c>
      <c r="L3" s="221">
        <f>K3</f>
        <v>364800</v>
      </c>
      <c r="M3" s="221"/>
      <c r="N3" s="219"/>
    </row>
    <row r="4" spans="1:14" s="183" customFormat="1" ht="20.100000000000001" customHeight="1">
      <c r="A4" s="217"/>
      <c r="B4" s="222"/>
      <c r="C4" s="217"/>
      <c r="D4" s="212" t="s">
        <v>609</v>
      </c>
      <c r="E4" s="217"/>
      <c r="F4" s="218"/>
      <c r="G4" s="218"/>
      <c r="H4" s="218"/>
      <c r="I4" s="220"/>
      <c r="J4" s="217"/>
      <c r="K4" s="223">
        <f>SUM(K3:K3)</f>
        <v>364800</v>
      </c>
      <c r="L4" s="223">
        <f t="shared" ref="L4:M4" si="0">SUM(L3:L3)</f>
        <v>364800</v>
      </c>
      <c r="M4" s="223">
        <f t="shared" si="0"/>
        <v>0</v>
      </c>
      <c r="N4" s="224"/>
    </row>
    <row r="5" spans="1:14" s="183" customFormat="1" ht="20.100000000000001" customHeight="1">
      <c r="A5" s="217">
        <v>2</v>
      </c>
      <c r="B5" s="217" t="s">
        <v>603</v>
      </c>
      <c r="C5" s="217" t="s">
        <v>604</v>
      </c>
      <c r="D5" s="218" t="s">
        <v>610</v>
      </c>
      <c r="E5" s="218" t="s">
        <v>606</v>
      </c>
      <c r="F5" s="225" t="s">
        <v>611</v>
      </c>
      <c r="G5" s="225" t="s">
        <v>611</v>
      </c>
      <c r="H5" s="218"/>
      <c r="I5" s="220">
        <v>140000</v>
      </c>
      <c r="J5" s="217">
        <v>1</v>
      </c>
      <c r="K5" s="226">
        <f>I5*J5</f>
        <v>140000</v>
      </c>
      <c r="L5" s="221">
        <f>K5</f>
        <v>140000</v>
      </c>
      <c r="M5" s="221"/>
      <c r="N5" s="219"/>
    </row>
    <row r="6" spans="1:14" s="183" customFormat="1" ht="20.100000000000001" customHeight="1">
      <c r="A6" s="217">
        <v>2</v>
      </c>
      <c r="B6" s="217" t="s">
        <v>603</v>
      </c>
      <c r="C6" s="217" t="s">
        <v>604</v>
      </c>
      <c r="D6" s="218" t="s">
        <v>610</v>
      </c>
      <c r="E6" s="218" t="s">
        <v>606</v>
      </c>
      <c r="F6" s="219" t="s">
        <v>607</v>
      </c>
      <c r="G6" s="219" t="s">
        <v>608</v>
      </c>
      <c r="H6" s="218"/>
      <c r="I6" s="220">
        <v>7600</v>
      </c>
      <c r="J6" s="217">
        <v>43</v>
      </c>
      <c r="K6" s="220">
        <f>J6*I6</f>
        <v>326800</v>
      </c>
      <c r="L6" s="221">
        <f>K6</f>
        <v>326800</v>
      </c>
      <c r="M6" s="221"/>
      <c r="N6" s="219"/>
    </row>
    <row r="7" spans="1:14" s="183" customFormat="1" ht="20.100000000000001" customHeight="1">
      <c r="A7" s="217"/>
      <c r="B7" s="227"/>
      <c r="C7" s="217"/>
      <c r="D7" s="212" t="s">
        <v>609</v>
      </c>
      <c r="E7" s="217"/>
      <c r="F7" s="218"/>
      <c r="G7" s="218"/>
      <c r="H7" s="218"/>
      <c r="I7" s="220"/>
      <c r="J7" s="217"/>
      <c r="K7" s="223">
        <f>SUM(K5:K6)</f>
        <v>466800</v>
      </c>
      <c r="L7" s="223">
        <f t="shared" ref="L7:M7" si="1">SUM(L5:L6)</f>
        <v>466800</v>
      </c>
      <c r="M7" s="223">
        <f t="shared" si="1"/>
        <v>0</v>
      </c>
      <c r="N7" s="224"/>
    </row>
    <row r="8" spans="1:14" s="183" customFormat="1" ht="20.100000000000001" customHeight="1">
      <c r="A8" s="217">
        <v>3</v>
      </c>
      <c r="B8" s="217" t="s">
        <v>603</v>
      </c>
      <c r="C8" s="217" t="s">
        <v>604</v>
      </c>
      <c r="D8" s="218" t="s">
        <v>612</v>
      </c>
      <c r="E8" s="218" t="s">
        <v>606</v>
      </c>
      <c r="F8" s="219" t="s">
        <v>607</v>
      </c>
      <c r="G8" s="219" t="s">
        <v>608</v>
      </c>
      <c r="H8" s="218"/>
      <c r="I8" s="220">
        <v>7600</v>
      </c>
      <c r="J8" s="217">
        <v>96</v>
      </c>
      <c r="K8" s="220">
        <f>J8*I8</f>
        <v>729600</v>
      </c>
      <c r="L8" s="221">
        <f>K8</f>
        <v>729600</v>
      </c>
      <c r="M8" s="221"/>
      <c r="N8" s="219"/>
    </row>
    <row r="9" spans="1:14" s="183" customFormat="1" ht="20.100000000000001" customHeight="1">
      <c r="A9" s="217">
        <v>3</v>
      </c>
      <c r="B9" s="217" t="s">
        <v>603</v>
      </c>
      <c r="C9" s="217" t="s">
        <v>604</v>
      </c>
      <c r="D9" s="218" t="s">
        <v>612</v>
      </c>
      <c r="E9" s="218" t="s">
        <v>606</v>
      </c>
      <c r="F9" s="218" t="s">
        <v>613</v>
      </c>
      <c r="G9" s="218" t="s">
        <v>614</v>
      </c>
      <c r="H9" s="218" t="s">
        <v>615</v>
      </c>
      <c r="I9" s="220">
        <v>281000</v>
      </c>
      <c r="J9" s="217">
        <v>1</v>
      </c>
      <c r="K9" s="220">
        <f>J9*I9</f>
        <v>281000</v>
      </c>
      <c r="L9" s="221">
        <f>K9</f>
        <v>281000</v>
      </c>
      <c r="M9" s="221"/>
      <c r="N9" s="228" t="s">
        <v>616</v>
      </c>
    </row>
    <row r="10" spans="1:14" s="183" customFormat="1" ht="20.100000000000001" customHeight="1">
      <c r="A10" s="217"/>
      <c r="B10" s="222"/>
      <c r="C10" s="217"/>
      <c r="D10" s="212" t="s">
        <v>609</v>
      </c>
      <c r="E10" s="217"/>
      <c r="F10" s="218"/>
      <c r="G10" s="218"/>
      <c r="H10" s="218"/>
      <c r="I10" s="220"/>
      <c r="J10" s="217"/>
      <c r="K10" s="223">
        <f>SUM(K8:K9)</f>
        <v>1010600</v>
      </c>
      <c r="L10" s="223">
        <f t="shared" ref="L10:M10" si="2">SUM(L8:L9)</f>
        <v>1010600</v>
      </c>
      <c r="M10" s="223">
        <f t="shared" si="2"/>
        <v>0</v>
      </c>
      <c r="N10" s="224"/>
    </row>
    <row r="11" spans="1:14" s="183" customFormat="1" ht="20.100000000000001" customHeight="1">
      <c r="A11" s="217">
        <v>4</v>
      </c>
      <c r="B11" s="217" t="s">
        <v>603</v>
      </c>
      <c r="C11" s="217" t="s">
        <v>617</v>
      </c>
      <c r="D11" s="218" t="s">
        <v>618</v>
      </c>
      <c r="E11" s="218" t="s">
        <v>606</v>
      </c>
      <c r="F11" s="218" t="s">
        <v>619</v>
      </c>
      <c r="G11" s="218" t="s">
        <v>619</v>
      </c>
      <c r="H11" s="218"/>
      <c r="I11" s="220">
        <v>757598</v>
      </c>
      <c r="J11" s="217">
        <v>1</v>
      </c>
      <c r="K11" s="220">
        <f>I11*J11</f>
        <v>757598</v>
      </c>
      <c r="L11" s="221">
        <f>K11</f>
        <v>757598</v>
      </c>
      <c r="M11" s="221"/>
      <c r="N11" s="228" t="s">
        <v>620</v>
      </c>
    </row>
    <row r="12" spans="1:14" s="183" customFormat="1" ht="20.100000000000001" customHeight="1">
      <c r="A12" s="217">
        <v>4</v>
      </c>
      <c r="B12" s="217" t="s">
        <v>603</v>
      </c>
      <c r="C12" s="217" t="s">
        <v>617</v>
      </c>
      <c r="D12" s="218" t="s">
        <v>618</v>
      </c>
      <c r="E12" s="218" t="s">
        <v>606</v>
      </c>
      <c r="F12" s="225" t="s">
        <v>611</v>
      </c>
      <c r="G12" s="225" t="s">
        <v>611</v>
      </c>
      <c r="H12" s="218"/>
      <c r="I12" s="220">
        <v>140000</v>
      </c>
      <c r="J12" s="217">
        <v>1</v>
      </c>
      <c r="K12" s="226">
        <f>I12*J12</f>
        <v>140000</v>
      </c>
      <c r="L12" s="221">
        <f t="shared" ref="L12:L14" si="3">K12</f>
        <v>140000</v>
      </c>
      <c r="M12" s="221"/>
      <c r="N12" s="219"/>
    </row>
    <row r="13" spans="1:14" s="183" customFormat="1" ht="20.100000000000001" customHeight="1">
      <c r="A13" s="217">
        <v>4</v>
      </c>
      <c r="B13" s="217" t="s">
        <v>603</v>
      </c>
      <c r="C13" s="217" t="s">
        <v>617</v>
      </c>
      <c r="D13" s="218" t="s">
        <v>618</v>
      </c>
      <c r="E13" s="229" t="s">
        <v>606</v>
      </c>
      <c r="F13" s="230" t="s">
        <v>621</v>
      </c>
      <c r="G13" s="231" t="s">
        <v>621</v>
      </c>
      <c r="H13" s="232" t="s">
        <v>622</v>
      </c>
      <c r="I13" s="233">
        <v>341015.5</v>
      </c>
      <c r="J13" s="234">
        <v>1</v>
      </c>
      <c r="K13" s="235">
        <f>I13*J13</f>
        <v>341015.5</v>
      </c>
      <c r="L13" s="221">
        <f t="shared" si="3"/>
        <v>341015.5</v>
      </c>
      <c r="M13" s="221"/>
      <c r="N13" s="228" t="s">
        <v>620</v>
      </c>
    </row>
    <row r="14" spans="1:14" s="183" customFormat="1" ht="20.100000000000001" customHeight="1">
      <c r="A14" s="217">
        <v>4</v>
      </c>
      <c r="B14" s="217" t="s">
        <v>603</v>
      </c>
      <c r="C14" s="217" t="s">
        <v>617</v>
      </c>
      <c r="D14" s="218" t="s">
        <v>623</v>
      </c>
      <c r="E14" s="218" t="s">
        <v>606</v>
      </c>
      <c r="F14" s="218" t="s">
        <v>624</v>
      </c>
      <c r="G14" s="218"/>
      <c r="H14" s="218"/>
      <c r="I14" s="220">
        <v>50000</v>
      </c>
      <c r="J14" s="217">
        <v>2</v>
      </c>
      <c r="K14" s="220">
        <f>I14*J14</f>
        <v>100000</v>
      </c>
      <c r="L14" s="221">
        <f t="shared" si="3"/>
        <v>100000</v>
      </c>
      <c r="M14" s="221"/>
      <c r="N14" s="228"/>
    </row>
    <row r="15" spans="1:14" s="183" customFormat="1" ht="20.100000000000001" customHeight="1">
      <c r="A15" s="217"/>
      <c r="B15" s="227"/>
      <c r="C15" s="217"/>
      <c r="D15" s="212" t="s">
        <v>609</v>
      </c>
      <c r="E15" s="217"/>
      <c r="F15" s="218"/>
      <c r="G15" s="218"/>
      <c r="H15" s="218"/>
      <c r="I15" s="220"/>
      <c r="J15" s="217"/>
      <c r="K15" s="223">
        <f>SUM(K11:K14)</f>
        <v>1338613.5</v>
      </c>
      <c r="L15" s="223">
        <f t="shared" ref="L15:M15" si="4">SUM(L11:L14)</f>
        <v>1338613.5</v>
      </c>
      <c r="M15" s="223">
        <f t="shared" si="4"/>
        <v>0</v>
      </c>
      <c r="N15" s="224"/>
    </row>
    <row r="16" spans="1:14" s="183" customFormat="1" ht="20.100000000000001" customHeight="1">
      <c r="A16" s="217">
        <v>5</v>
      </c>
      <c r="B16" s="217" t="s">
        <v>625</v>
      </c>
      <c r="C16" s="217" t="s">
        <v>626</v>
      </c>
      <c r="D16" s="218" t="s">
        <v>627</v>
      </c>
      <c r="E16" s="218" t="s">
        <v>606</v>
      </c>
      <c r="F16" s="218" t="s">
        <v>619</v>
      </c>
      <c r="G16" s="218" t="s">
        <v>619</v>
      </c>
      <c r="H16" s="218"/>
      <c r="I16" s="220">
        <v>757598</v>
      </c>
      <c r="J16" s="217">
        <v>1</v>
      </c>
      <c r="K16" s="220">
        <f>I16*J16</f>
        <v>757598</v>
      </c>
      <c r="L16" s="221">
        <f>K16</f>
        <v>757598</v>
      </c>
      <c r="M16" s="221"/>
      <c r="N16" s="228" t="s">
        <v>620</v>
      </c>
    </row>
    <row r="17" spans="1:14" s="183" customFormat="1" ht="20.100000000000001" customHeight="1">
      <c r="A17" s="217">
        <v>5</v>
      </c>
      <c r="B17" s="217" t="s">
        <v>603</v>
      </c>
      <c r="C17" s="217" t="s">
        <v>617</v>
      </c>
      <c r="D17" s="218" t="s">
        <v>628</v>
      </c>
      <c r="E17" s="218" t="s">
        <v>606</v>
      </c>
      <c r="F17" s="218" t="s">
        <v>613</v>
      </c>
      <c r="G17" s="218" t="s">
        <v>614</v>
      </c>
      <c r="H17" s="218"/>
      <c r="I17" s="220">
        <v>181000</v>
      </c>
      <c r="J17" s="217">
        <v>1</v>
      </c>
      <c r="K17" s="220">
        <f>I17*J17</f>
        <v>181000</v>
      </c>
      <c r="L17" s="221">
        <f>K17</f>
        <v>181000</v>
      </c>
      <c r="M17" s="221"/>
      <c r="N17" s="228" t="s">
        <v>616</v>
      </c>
    </row>
    <row r="18" spans="1:14" s="183" customFormat="1" ht="20.100000000000001" customHeight="1">
      <c r="A18" s="217"/>
      <c r="B18" s="222"/>
      <c r="C18" s="217"/>
      <c r="D18" s="212" t="s">
        <v>609</v>
      </c>
      <c r="E18" s="217"/>
      <c r="F18" s="218"/>
      <c r="G18" s="218"/>
      <c r="H18" s="218"/>
      <c r="I18" s="220"/>
      <c r="J18" s="217"/>
      <c r="K18" s="223">
        <f>SUM(K16:K17)</f>
        <v>938598</v>
      </c>
      <c r="L18" s="223">
        <f t="shared" ref="L18:M18" si="5">SUM(L16:L17)</f>
        <v>938598</v>
      </c>
      <c r="M18" s="223">
        <f t="shared" si="5"/>
        <v>0</v>
      </c>
      <c r="N18" s="224"/>
    </row>
    <row r="19" spans="1:14" s="183" customFormat="1" ht="20.100000000000001" customHeight="1">
      <c r="A19" s="217">
        <v>6</v>
      </c>
      <c r="B19" s="217" t="s">
        <v>603</v>
      </c>
      <c r="C19" s="217" t="s">
        <v>629</v>
      </c>
      <c r="D19" s="236" t="s">
        <v>591</v>
      </c>
      <c r="E19" s="218" t="s">
        <v>606</v>
      </c>
      <c r="F19" s="219" t="s">
        <v>630</v>
      </c>
      <c r="G19" s="219" t="s">
        <v>630</v>
      </c>
      <c r="H19" s="237"/>
      <c r="I19" s="220">
        <v>102550</v>
      </c>
      <c r="J19" s="217">
        <v>1</v>
      </c>
      <c r="K19" s="220">
        <f t="shared" ref="K19:K21" si="6">I19*J19</f>
        <v>102550</v>
      </c>
      <c r="L19" s="221">
        <f>K19</f>
        <v>102550</v>
      </c>
      <c r="M19" s="221"/>
      <c r="N19" s="219"/>
    </row>
    <row r="20" spans="1:14" s="183" customFormat="1" ht="20.100000000000001" customHeight="1">
      <c r="A20" s="217">
        <v>6</v>
      </c>
      <c r="B20" s="217" t="s">
        <v>603</v>
      </c>
      <c r="C20" s="217" t="s">
        <v>629</v>
      </c>
      <c r="D20" s="236" t="s">
        <v>591</v>
      </c>
      <c r="E20" s="218" t="s">
        <v>606</v>
      </c>
      <c r="F20" s="219" t="s">
        <v>631</v>
      </c>
      <c r="G20" s="219" t="s">
        <v>631</v>
      </c>
      <c r="H20" s="237"/>
      <c r="I20" s="220">
        <v>135050</v>
      </c>
      <c r="J20" s="217">
        <v>1</v>
      </c>
      <c r="K20" s="220">
        <f t="shared" si="6"/>
        <v>135050</v>
      </c>
      <c r="L20" s="221">
        <f t="shared" ref="L20:L21" si="7">K20</f>
        <v>135050</v>
      </c>
      <c r="M20" s="221"/>
      <c r="N20" s="219"/>
    </row>
    <row r="21" spans="1:14" s="183" customFormat="1" ht="20.100000000000001" customHeight="1">
      <c r="A21" s="217">
        <v>6</v>
      </c>
      <c r="B21" s="217" t="s">
        <v>603</v>
      </c>
      <c r="C21" s="217" t="s">
        <v>629</v>
      </c>
      <c r="D21" s="236" t="s">
        <v>591</v>
      </c>
      <c r="E21" s="218" t="s">
        <v>606</v>
      </c>
      <c r="F21" s="218" t="s">
        <v>619</v>
      </c>
      <c r="G21" s="218" t="s">
        <v>619</v>
      </c>
      <c r="H21" s="218"/>
      <c r="I21" s="220">
        <v>757598</v>
      </c>
      <c r="J21" s="217">
        <v>1</v>
      </c>
      <c r="K21" s="220">
        <f t="shared" si="6"/>
        <v>757598</v>
      </c>
      <c r="L21" s="221">
        <f t="shared" si="7"/>
        <v>757598</v>
      </c>
      <c r="M21" s="221"/>
      <c r="N21" s="228" t="s">
        <v>620</v>
      </c>
    </row>
    <row r="22" spans="1:14" s="183" customFormat="1" ht="20.100000000000001" customHeight="1">
      <c r="A22" s="217">
        <v>6</v>
      </c>
      <c r="B22" s="217" t="s">
        <v>603</v>
      </c>
      <c r="C22" s="217" t="s">
        <v>629</v>
      </c>
      <c r="D22" s="219" t="s">
        <v>632</v>
      </c>
      <c r="E22" s="218" t="s">
        <v>606</v>
      </c>
      <c r="F22" s="219" t="s">
        <v>607</v>
      </c>
      <c r="G22" s="219" t="s">
        <v>608</v>
      </c>
      <c r="H22" s="237"/>
      <c r="I22" s="220">
        <v>7600</v>
      </c>
      <c r="J22" s="217">
        <v>40</v>
      </c>
      <c r="K22" s="220">
        <f t="shared" ref="K22:K23" si="8">J22*I22</f>
        <v>304000</v>
      </c>
      <c r="L22" s="221">
        <f>K22</f>
        <v>304000</v>
      </c>
      <c r="M22" s="221"/>
      <c r="N22" s="219"/>
    </row>
    <row r="23" spans="1:14" s="183" customFormat="1" ht="20.100000000000001" customHeight="1">
      <c r="A23" s="217">
        <v>6</v>
      </c>
      <c r="B23" s="217" t="s">
        <v>603</v>
      </c>
      <c r="C23" s="217" t="s">
        <v>629</v>
      </c>
      <c r="D23" s="219" t="s">
        <v>633</v>
      </c>
      <c r="E23" s="218" t="s">
        <v>606</v>
      </c>
      <c r="F23" s="219" t="s">
        <v>607</v>
      </c>
      <c r="G23" s="219" t="s">
        <v>608</v>
      </c>
      <c r="H23" s="237"/>
      <c r="I23" s="220">
        <v>7600</v>
      </c>
      <c r="J23" s="217">
        <v>41</v>
      </c>
      <c r="K23" s="220">
        <f t="shared" si="8"/>
        <v>311600</v>
      </c>
      <c r="L23" s="221">
        <f>K23</f>
        <v>311600</v>
      </c>
      <c r="M23" s="221"/>
      <c r="N23" s="219"/>
    </row>
    <row r="24" spans="1:14" s="183" customFormat="1" ht="20.100000000000001" customHeight="1">
      <c r="A24" s="217"/>
      <c r="B24" s="222"/>
      <c r="C24" s="217"/>
      <c r="D24" s="212" t="s">
        <v>609</v>
      </c>
      <c r="E24" s="217"/>
      <c r="F24" s="218"/>
      <c r="G24" s="218"/>
      <c r="H24" s="218"/>
      <c r="I24" s="220"/>
      <c r="J24" s="217"/>
      <c r="K24" s="223">
        <f>SUM(K19:K23)</f>
        <v>1610798</v>
      </c>
      <c r="L24" s="223">
        <f t="shared" ref="L24:M24" si="9">SUM(L19:L23)</f>
        <v>1610798</v>
      </c>
      <c r="M24" s="223">
        <f t="shared" si="9"/>
        <v>0</v>
      </c>
      <c r="N24" s="224"/>
    </row>
    <row r="25" spans="1:14" s="183" customFormat="1" ht="20.100000000000001" customHeight="1">
      <c r="A25" s="238">
        <v>7</v>
      </c>
      <c r="B25" s="238" t="s">
        <v>603</v>
      </c>
      <c r="C25" s="238" t="s">
        <v>634</v>
      </c>
      <c r="D25" s="239" t="s">
        <v>635</v>
      </c>
      <c r="E25" s="218" t="s">
        <v>606</v>
      </c>
      <c r="F25" s="218" t="s">
        <v>636</v>
      </c>
      <c r="G25" s="218" t="s">
        <v>636</v>
      </c>
      <c r="H25" s="218"/>
      <c r="I25" s="240">
        <v>15000</v>
      </c>
      <c r="J25" s="238">
        <v>10</v>
      </c>
      <c r="K25" s="240">
        <f>J25*I25</f>
        <v>150000</v>
      </c>
      <c r="L25" s="221">
        <f>K25</f>
        <v>150000</v>
      </c>
      <c r="M25" s="221"/>
      <c r="N25" s="239"/>
    </row>
    <row r="26" spans="1:14" s="183" customFormat="1" ht="20.100000000000001" customHeight="1">
      <c r="A26" s="241"/>
      <c r="B26" s="241"/>
      <c r="C26" s="238"/>
      <c r="D26" s="212" t="s">
        <v>609</v>
      </c>
      <c r="E26" s="242"/>
      <c r="F26" s="242"/>
      <c r="G26" s="224"/>
      <c r="H26" s="224"/>
      <c r="I26" s="243"/>
      <c r="J26" s="241"/>
      <c r="K26" s="223">
        <f>SUM(K25:K25)</f>
        <v>150000</v>
      </c>
      <c r="L26" s="223">
        <f t="shared" ref="L26:M26" si="10">SUM(L25:L25)</f>
        <v>150000</v>
      </c>
      <c r="M26" s="223">
        <f t="shared" si="10"/>
        <v>0</v>
      </c>
      <c r="N26" s="224"/>
    </row>
    <row r="27" spans="1:14" s="183" customFormat="1" ht="20.100000000000001" customHeight="1">
      <c r="A27" s="238">
        <v>8</v>
      </c>
      <c r="B27" s="238" t="s">
        <v>603</v>
      </c>
      <c r="C27" s="238" t="s">
        <v>634</v>
      </c>
      <c r="D27" s="239" t="s">
        <v>637</v>
      </c>
      <c r="E27" s="218" t="s">
        <v>606</v>
      </c>
      <c r="F27" s="218" t="s">
        <v>636</v>
      </c>
      <c r="G27" s="218" t="s">
        <v>636</v>
      </c>
      <c r="H27" s="218"/>
      <c r="I27" s="240">
        <v>15000</v>
      </c>
      <c r="J27" s="238">
        <v>17</v>
      </c>
      <c r="K27" s="240">
        <f>J27*I27</f>
        <v>255000</v>
      </c>
      <c r="L27" s="221">
        <f>K27</f>
        <v>255000</v>
      </c>
      <c r="M27" s="221"/>
      <c r="N27" s="239"/>
    </row>
    <row r="28" spans="1:14" s="183" customFormat="1" ht="20.100000000000001" customHeight="1">
      <c r="A28" s="241"/>
      <c r="B28" s="241"/>
      <c r="C28" s="238"/>
      <c r="D28" s="212" t="s">
        <v>609</v>
      </c>
      <c r="E28" s="242"/>
      <c r="F28" s="242"/>
      <c r="G28" s="224"/>
      <c r="H28" s="224"/>
      <c r="I28" s="243"/>
      <c r="J28" s="241"/>
      <c r="K28" s="243">
        <f>SUM(K27:K27)</f>
        <v>255000</v>
      </c>
      <c r="L28" s="243">
        <f t="shared" ref="L28:M28" si="11">SUM(L27:L27)</f>
        <v>255000</v>
      </c>
      <c r="M28" s="243">
        <f t="shared" si="11"/>
        <v>0</v>
      </c>
      <c r="N28" s="242"/>
    </row>
    <row r="29" spans="1:14" s="183" customFormat="1" ht="20.100000000000001" customHeight="1">
      <c r="A29" s="238">
        <v>9</v>
      </c>
      <c r="B29" s="238" t="s">
        <v>603</v>
      </c>
      <c r="C29" s="238" t="s">
        <v>634</v>
      </c>
      <c r="D29" s="239" t="s">
        <v>638</v>
      </c>
      <c r="E29" s="218" t="s">
        <v>606</v>
      </c>
      <c r="F29" s="239" t="s">
        <v>639</v>
      </c>
      <c r="G29" s="239" t="s">
        <v>639</v>
      </c>
      <c r="H29" s="218" t="s">
        <v>640</v>
      </c>
      <c r="I29" s="240">
        <v>150000</v>
      </c>
      <c r="J29" s="238">
        <v>1</v>
      </c>
      <c r="K29" s="240">
        <f>I29*J29</f>
        <v>150000</v>
      </c>
      <c r="L29" s="221">
        <f>K29</f>
        <v>150000</v>
      </c>
      <c r="M29" s="221"/>
      <c r="N29" s="239"/>
    </row>
    <row r="30" spans="1:14" s="183" customFormat="1" ht="20.100000000000001" customHeight="1">
      <c r="A30" s="238">
        <v>9</v>
      </c>
      <c r="B30" s="238" t="s">
        <v>603</v>
      </c>
      <c r="C30" s="238" t="s">
        <v>634</v>
      </c>
      <c r="D30" s="239" t="s">
        <v>638</v>
      </c>
      <c r="E30" s="218" t="s">
        <v>606</v>
      </c>
      <c r="F30" s="218" t="s">
        <v>636</v>
      </c>
      <c r="G30" s="218" t="s">
        <v>636</v>
      </c>
      <c r="H30" s="218"/>
      <c r="I30" s="240">
        <v>15000</v>
      </c>
      <c r="J30" s="238">
        <v>12</v>
      </c>
      <c r="K30" s="240">
        <f>I30*J30</f>
        <v>180000</v>
      </c>
      <c r="L30" s="221">
        <f>K30</f>
        <v>180000</v>
      </c>
      <c r="M30" s="221"/>
      <c r="N30" s="239"/>
    </row>
    <row r="31" spans="1:14" s="183" customFormat="1" ht="20.100000000000001" customHeight="1">
      <c r="A31" s="241"/>
      <c r="B31" s="241"/>
      <c r="C31" s="238"/>
      <c r="D31" s="212" t="s">
        <v>609</v>
      </c>
      <c r="E31" s="242"/>
      <c r="F31" s="242"/>
      <c r="G31" s="224"/>
      <c r="H31" s="224"/>
      <c r="I31" s="243"/>
      <c r="J31" s="241"/>
      <c r="K31" s="243">
        <f>SUM(K29:K30)</f>
        <v>330000</v>
      </c>
      <c r="L31" s="243">
        <f t="shared" ref="L31:M31" si="12">SUM(L29:L30)</f>
        <v>330000</v>
      </c>
      <c r="M31" s="243">
        <f t="shared" si="12"/>
        <v>0</v>
      </c>
      <c r="N31" s="242"/>
    </row>
    <row r="32" spans="1:14" s="183" customFormat="1" ht="20.100000000000001" customHeight="1">
      <c r="A32" s="238">
        <v>10</v>
      </c>
      <c r="B32" s="238" t="s">
        <v>603</v>
      </c>
      <c r="C32" s="238" t="s">
        <v>634</v>
      </c>
      <c r="D32" s="239" t="s">
        <v>641</v>
      </c>
      <c r="E32" s="218" t="s">
        <v>606</v>
      </c>
      <c r="F32" s="239" t="s">
        <v>642</v>
      </c>
      <c r="G32" s="239" t="s">
        <v>642</v>
      </c>
      <c r="H32" s="218"/>
      <c r="I32" s="240">
        <v>50000</v>
      </c>
      <c r="J32" s="238">
        <v>1</v>
      </c>
      <c r="K32" s="240">
        <f>I32*J32</f>
        <v>50000</v>
      </c>
      <c r="L32" s="221">
        <f>K32</f>
        <v>50000</v>
      </c>
      <c r="M32" s="221"/>
      <c r="N32" s="239"/>
    </row>
    <row r="33" spans="1:14" s="183" customFormat="1" ht="20.100000000000001" customHeight="1">
      <c r="A33" s="241"/>
      <c r="B33" s="241"/>
      <c r="C33" s="238"/>
      <c r="D33" s="212" t="s">
        <v>609</v>
      </c>
      <c r="E33" s="242"/>
      <c r="F33" s="242"/>
      <c r="G33" s="224"/>
      <c r="H33" s="224"/>
      <c r="I33" s="243"/>
      <c r="J33" s="241"/>
      <c r="K33" s="243">
        <f>SUM(K32:K32)</f>
        <v>50000</v>
      </c>
      <c r="L33" s="243">
        <f t="shared" ref="L33:M33" si="13">SUM(L32:L32)</f>
        <v>50000</v>
      </c>
      <c r="M33" s="243">
        <f t="shared" si="13"/>
        <v>0</v>
      </c>
      <c r="N33" s="242"/>
    </row>
    <row r="34" spans="1:14" s="183" customFormat="1" ht="20.100000000000001" customHeight="1">
      <c r="A34" s="238">
        <v>11</v>
      </c>
      <c r="B34" s="238" t="s">
        <v>603</v>
      </c>
      <c r="C34" s="238" t="s">
        <v>634</v>
      </c>
      <c r="D34" s="239" t="s">
        <v>643</v>
      </c>
      <c r="E34" s="218" t="s">
        <v>606</v>
      </c>
      <c r="F34" s="218" t="s">
        <v>644</v>
      </c>
      <c r="G34" s="218" t="s">
        <v>644</v>
      </c>
      <c r="H34" s="218" t="s">
        <v>640</v>
      </c>
      <c r="I34" s="244">
        <v>100000</v>
      </c>
      <c r="J34" s="238">
        <v>1</v>
      </c>
      <c r="K34" s="240">
        <f>I34*J34</f>
        <v>100000</v>
      </c>
      <c r="L34" s="221">
        <f>K34</f>
        <v>100000</v>
      </c>
      <c r="M34" s="221"/>
      <c r="N34" s="239"/>
    </row>
    <row r="35" spans="1:14" s="183" customFormat="1" ht="20.100000000000001" customHeight="1">
      <c r="A35" s="241"/>
      <c r="B35" s="241"/>
      <c r="C35" s="238"/>
      <c r="D35" s="212" t="s">
        <v>609</v>
      </c>
      <c r="E35" s="242"/>
      <c r="F35" s="242"/>
      <c r="G35" s="224"/>
      <c r="H35" s="224"/>
      <c r="I35" s="243"/>
      <c r="J35" s="241"/>
      <c r="K35" s="243">
        <f>SUM(K34:K34)</f>
        <v>100000</v>
      </c>
      <c r="L35" s="243">
        <f t="shared" ref="L35:M35" si="14">SUM(L34:L34)</f>
        <v>100000</v>
      </c>
      <c r="M35" s="243">
        <f t="shared" si="14"/>
        <v>0</v>
      </c>
      <c r="N35" s="242"/>
    </row>
    <row r="36" spans="1:14" s="183" customFormat="1" ht="20.100000000000001" customHeight="1">
      <c r="A36" s="217">
        <v>12</v>
      </c>
      <c r="B36" s="217" t="s">
        <v>625</v>
      </c>
      <c r="C36" s="217" t="s">
        <v>645</v>
      </c>
      <c r="D36" s="218" t="s">
        <v>646</v>
      </c>
      <c r="E36" s="218" t="s">
        <v>606</v>
      </c>
      <c r="F36" s="219" t="s">
        <v>607</v>
      </c>
      <c r="G36" s="219" t="s">
        <v>608</v>
      </c>
      <c r="H36" s="245"/>
      <c r="I36" s="240">
        <v>7600</v>
      </c>
      <c r="J36" s="238">
        <v>24</v>
      </c>
      <c r="K36" s="220">
        <f>J36*I36</f>
        <v>182400</v>
      </c>
      <c r="L36" s="221">
        <f>K36</f>
        <v>182400</v>
      </c>
      <c r="M36" s="221"/>
      <c r="N36" s="219"/>
    </row>
    <row r="37" spans="1:14" s="183" customFormat="1" ht="20.100000000000001" customHeight="1">
      <c r="A37" s="212"/>
      <c r="B37" s="212"/>
      <c r="C37" s="212"/>
      <c r="D37" s="212" t="s">
        <v>609</v>
      </c>
      <c r="E37" s="246"/>
      <c r="F37" s="246"/>
      <c r="G37" s="224"/>
      <c r="H37" s="224"/>
      <c r="I37" s="243"/>
      <c r="J37" s="241"/>
      <c r="K37" s="223">
        <f>SUM(K36:K36)</f>
        <v>182400</v>
      </c>
      <c r="L37" s="223">
        <f t="shared" ref="L37:M37" si="15">SUM(L36:L36)</f>
        <v>182400</v>
      </c>
      <c r="M37" s="223">
        <f t="shared" si="15"/>
        <v>0</v>
      </c>
      <c r="N37" s="224"/>
    </row>
    <row r="38" spans="1:14" s="183" customFormat="1" ht="20.100000000000001" customHeight="1">
      <c r="A38" s="217">
        <v>13</v>
      </c>
      <c r="B38" s="217" t="s">
        <v>625</v>
      </c>
      <c r="C38" s="217" t="s">
        <v>645</v>
      </c>
      <c r="D38" s="218" t="s">
        <v>647</v>
      </c>
      <c r="E38" s="218" t="s">
        <v>606</v>
      </c>
      <c r="F38" s="219" t="s">
        <v>607</v>
      </c>
      <c r="G38" s="219" t="s">
        <v>608</v>
      </c>
      <c r="H38" s="247"/>
      <c r="I38" s="240">
        <v>7600</v>
      </c>
      <c r="J38" s="238">
        <v>38</v>
      </c>
      <c r="K38" s="220">
        <f>J38*I38</f>
        <v>288800</v>
      </c>
      <c r="L38" s="221">
        <f>K38</f>
        <v>288800</v>
      </c>
      <c r="M38" s="221"/>
      <c r="N38" s="219"/>
    </row>
    <row r="39" spans="1:14" s="183" customFormat="1" ht="20.100000000000001" customHeight="1">
      <c r="A39" s="212"/>
      <c r="B39" s="212"/>
      <c r="C39" s="212"/>
      <c r="D39" s="212" t="s">
        <v>609</v>
      </c>
      <c r="E39" s="248"/>
      <c r="F39" s="224"/>
      <c r="G39" s="224"/>
      <c r="H39" s="224"/>
      <c r="I39" s="223"/>
      <c r="J39" s="212"/>
      <c r="K39" s="223">
        <f>SUM(K38:K38)</f>
        <v>288800</v>
      </c>
      <c r="L39" s="223">
        <f t="shared" ref="L39:M39" si="16">SUM(L38:L38)</f>
        <v>288800</v>
      </c>
      <c r="M39" s="223">
        <f t="shared" si="16"/>
        <v>0</v>
      </c>
      <c r="N39" s="224"/>
    </row>
    <row r="40" spans="1:14" s="183" customFormat="1" ht="20.100000000000001" customHeight="1">
      <c r="A40" s="217">
        <v>14</v>
      </c>
      <c r="B40" s="217" t="s">
        <v>625</v>
      </c>
      <c r="C40" s="217" t="s">
        <v>634</v>
      </c>
      <c r="D40" s="228" t="s">
        <v>648</v>
      </c>
      <c r="E40" s="228" t="s">
        <v>649</v>
      </c>
      <c r="F40" s="228" t="s">
        <v>649</v>
      </c>
      <c r="G40" s="228" t="s">
        <v>649</v>
      </c>
      <c r="H40" s="225" t="s">
        <v>650</v>
      </c>
      <c r="I40" s="249">
        <v>3983500</v>
      </c>
      <c r="J40" s="250">
        <v>1</v>
      </c>
      <c r="K40" s="251">
        <v>2983500</v>
      </c>
      <c r="L40" s="221">
        <v>773590.5</v>
      </c>
      <c r="M40" s="221">
        <f>K40-L40</f>
        <v>2209909.5</v>
      </c>
      <c r="N40" s="219" t="s">
        <v>651</v>
      </c>
    </row>
    <row r="41" spans="1:14" s="183" customFormat="1" ht="20.100000000000001" customHeight="1">
      <c r="A41" s="212"/>
      <c r="B41" s="212"/>
      <c r="C41" s="212"/>
      <c r="D41" s="212" t="s">
        <v>609</v>
      </c>
      <c r="E41" s="224"/>
      <c r="F41" s="224"/>
      <c r="G41" s="224"/>
      <c r="H41" s="224"/>
      <c r="I41" s="223"/>
      <c r="J41" s="212"/>
      <c r="K41" s="223">
        <f>SUM(K40)</f>
        <v>2983500</v>
      </c>
      <c r="L41" s="223">
        <f t="shared" ref="L41:M41" si="17">SUM(L40)</f>
        <v>773590.5</v>
      </c>
      <c r="M41" s="223">
        <f t="shared" si="17"/>
        <v>2209909.5</v>
      </c>
      <c r="N41" s="224"/>
    </row>
    <row r="42" spans="1:14" s="183" customFormat="1" ht="20.100000000000001" customHeight="1">
      <c r="A42" s="252"/>
      <c r="B42" s="252"/>
      <c r="C42" s="252"/>
      <c r="D42" s="212" t="s">
        <v>652</v>
      </c>
      <c r="E42" s="252"/>
      <c r="F42" s="228"/>
      <c r="G42" s="228"/>
      <c r="H42" s="228"/>
      <c r="I42" s="249"/>
      <c r="J42" s="252"/>
      <c r="K42" s="223">
        <f>SUM(K41,K39,K37,K35,K33,K31,K28,K26,K24,K18,K15,K10,K7,K4)</f>
        <v>10069909.5</v>
      </c>
      <c r="L42" s="223">
        <f t="shared" ref="L42:M42" si="18">SUM(L41,L39,L37,L35,L33,L31,L28,L26,L24,L18,L15,L10,L7,L4)</f>
        <v>7860000</v>
      </c>
      <c r="M42" s="223">
        <f t="shared" si="18"/>
        <v>2209909.5</v>
      </c>
      <c r="N42" s="224"/>
    </row>
    <row r="44" spans="1:14" ht="18.75">
      <c r="A44" s="398" t="s">
        <v>653</v>
      </c>
      <c r="B44" s="398"/>
      <c r="C44" s="398"/>
      <c r="D44" s="398"/>
      <c r="E44" s="398"/>
      <c r="F44" s="398"/>
      <c r="G44" s="398"/>
      <c r="H44" s="398"/>
    </row>
    <row r="45" spans="1:14">
      <c r="A45" s="399" t="s">
        <v>654</v>
      </c>
      <c r="B45" s="399" t="s">
        <v>655</v>
      </c>
      <c r="C45" s="399" t="s">
        <v>656</v>
      </c>
      <c r="D45" s="399" t="s">
        <v>657</v>
      </c>
      <c r="E45" s="399" t="s">
        <v>658</v>
      </c>
      <c r="F45" s="402" t="s">
        <v>659</v>
      </c>
      <c r="G45" s="403"/>
      <c r="H45" s="404" t="s">
        <v>602</v>
      </c>
    </row>
    <row r="46" spans="1:14">
      <c r="A46" s="400"/>
      <c r="B46" s="400"/>
      <c r="C46" s="400"/>
      <c r="D46" s="401"/>
      <c r="E46" s="401"/>
      <c r="F46" s="253" t="s">
        <v>660</v>
      </c>
      <c r="G46" s="253" t="s">
        <v>661</v>
      </c>
      <c r="H46" s="405"/>
    </row>
    <row r="47" spans="1:14" ht="48">
      <c r="A47" s="254" t="s">
        <v>662</v>
      </c>
      <c r="B47" s="255" t="s">
        <v>663</v>
      </c>
      <c r="C47" s="256"/>
      <c r="D47" s="257"/>
      <c r="E47" s="258"/>
      <c r="F47" s="253"/>
      <c r="G47" s="259"/>
      <c r="H47" s="260"/>
    </row>
    <row r="48" spans="1:14" ht="60">
      <c r="A48" s="261">
        <v>1</v>
      </c>
      <c r="B48" s="262" t="s">
        <v>664</v>
      </c>
      <c r="C48" s="261" t="s">
        <v>665</v>
      </c>
      <c r="D48" s="263"/>
      <c r="E48" s="264">
        <v>200000</v>
      </c>
      <c r="F48" s="261">
        <v>1</v>
      </c>
      <c r="G48" s="264">
        <f>E48*F48</f>
        <v>200000</v>
      </c>
      <c r="H48" s="265" t="s">
        <v>666</v>
      </c>
    </row>
    <row r="49" spans="1:8" ht="60">
      <c r="A49" s="261">
        <v>2</v>
      </c>
      <c r="B49" s="262" t="s">
        <v>667</v>
      </c>
      <c r="C49" s="261" t="s">
        <v>665</v>
      </c>
      <c r="D49" s="266"/>
      <c r="E49" s="264">
        <v>100000</v>
      </c>
      <c r="F49" s="261">
        <v>1</v>
      </c>
      <c r="G49" s="264">
        <f t="shared" ref="G49:G51" si="19">E49*F49</f>
        <v>100000</v>
      </c>
      <c r="H49" s="265" t="s">
        <v>666</v>
      </c>
    </row>
    <row r="50" spans="1:8" ht="60">
      <c r="A50" s="267">
        <v>3</v>
      </c>
      <c r="B50" s="262" t="s">
        <v>668</v>
      </c>
      <c r="C50" s="261" t="s">
        <v>665</v>
      </c>
      <c r="D50" s="262" t="s">
        <v>669</v>
      </c>
      <c r="E50" s="264">
        <v>70000</v>
      </c>
      <c r="F50" s="261">
        <v>1</v>
      </c>
      <c r="G50" s="264">
        <f t="shared" si="19"/>
        <v>70000</v>
      </c>
      <c r="H50" s="265" t="s">
        <v>666</v>
      </c>
    </row>
    <row r="51" spans="1:8" ht="24">
      <c r="A51" s="261">
        <v>4</v>
      </c>
      <c r="B51" s="262" t="s">
        <v>670</v>
      </c>
      <c r="C51" s="261" t="s">
        <v>665</v>
      </c>
      <c r="D51" s="261"/>
      <c r="E51" s="264">
        <v>13000</v>
      </c>
      <c r="F51" s="261">
        <v>1</v>
      </c>
      <c r="G51" s="264">
        <f t="shared" si="19"/>
        <v>13000</v>
      </c>
      <c r="H51" s="265" t="s">
        <v>671</v>
      </c>
    </row>
    <row r="52" spans="1:8">
      <c r="A52" s="261"/>
      <c r="B52" s="253" t="s">
        <v>672</v>
      </c>
      <c r="C52" s="261"/>
      <c r="D52" s="266"/>
      <c r="E52" s="264"/>
      <c r="F52" s="254"/>
      <c r="G52" s="268">
        <f t="shared" ref="G52" si="20">SUM(G48:G51)</f>
        <v>383000</v>
      </c>
      <c r="H52" s="269"/>
    </row>
    <row r="53" spans="1:8" ht="36">
      <c r="A53" s="270" t="s">
        <v>673</v>
      </c>
      <c r="B53" s="271" t="s">
        <v>674</v>
      </c>
      <c r="C53" s="261"/>
      <c r="D53" s="272"/>
      <c r="E53" s="264"/>
      <c r="F53" s="254"/>
      <c r="G53" s="268"/>
      <c r="H53" s="269"/>
    </row>
    <row r="54" spans="1:8" ht="36">
      <c r="A54" s="273" t="s">
        <v>675</v>
      </c>
      <c r="B54" s="274" t="s">
        <v>676</v>
      </c>
      <c r="C54" s="254"/>
      <c r="D54" s="275"/>
      <c r="E54" s="268"/>
      <c r="F54" s="254"/>
      <c r="G54" s="268"/>
      <c r="H54" s="276"/>
    </row>
    <row r="55" spans="1:8" ht="60">
      <c r="A55" s="273" t="s">
        <v>677</v>
      </c>
      <c r="B55" s="274" t="s">
        <v>678</v>
      </c>
      <c r="C55" s="254"/>
      <c r="D55" s="275"/>
      <c r="E55" s="268"/>
      <c r="F55" s="254"/>
      <c r="G55" s="268"/>
      <c r="H55" s="276"/>
    </row>
    <row r="56" spans="1:8">
      <c r="A56" s="261">
        <v>1</v>
      </c>
      <c r="B56" s="277" t="s">
        <v>679</v>
      </c>
      <c r="C56" s="261" t="s">
        <v>680</v>
      </c>
      <c r="D56" s="272"/>
      <c r="E56" s="264">
        <v>80</v>
      </c>
      <c r="F56" s="261">
        <v>4</v>
      </c>
      <c r="G56" s="264">
        <f t="shared" ref="G56:G67" si="21">E56*F56</f>
        <v>320</v>
      </c>
      <c r="H56" s="262"/>
    </row>
    <row r="57" spans="1:8">
      <c r="A57" s="278">
        <v>2</v>
      </c>
      <c r="B57" s="277" t="s">
        <v>681</v>
      </c>
      <c r="C57" s="261" t="s">
        <v>682</v>
      </c>
      <c r="D57" s="262" t="s">
        <v>683</v>
      </c>
      <c r="E57" s="264">
        <v>13000</v>
      </c>
      <c r="F57" s="261">
        <v>4</v>
      </c>
      <c r="G57" s="264">
        <f t="shared" si="21"/>
        <v>52000</v>
      </c>
      <c r="H57" s="262"/>
    </row>
    <row r="58" spans="1:8">
      <c r="A58" s="261">
        <v>3</v>
      </c>
      <c r="B58" s="277" t="s">
        <v>684</v>
      </c>
      <c r="C58" s="261" t="s">
        <v>685</v>
      </c>
      <c r="D58" s="279" t="s">
        <v>686</v>
      </c>
      <c r="E58" s="264">
        <v>320</v>
      </c>
      <c r="F58" s="261">
        <v>4</v>
      </c>
      <c r="G58" s="264">
        <f t="shared" si="21"/>
        <v>1280</v>
      </c>
      <c r="H58" s="262"/>
    </row>
    <row r="59" spans="1:8">
      <c r="A59" s="278">
        <v>4</v>
      </c>
      <c r="B59" s="280" t="s">
        <v>687</v>
      </c>
      <c r="C59" s="261" t="s">
        <v>688</v>
      </c>
      <c r="D59" s="266" t="s">
        <v>689</v>
      </c>
      <c r="E59" s="264">
        <v>650</v>
      </c>
      <c r="F59" s="261">
        <v>20</v>
      </c>
      <c r="G59" s="264">
        <f t="shared" si="21"/>
        <v>13000</v>
      </c>
      <c r="H59" s="262"/>
    </row>
    <row r="60" spans="1:8" ht="24">
      <c r="A60" s="261">
        <v>5</v>
      </c>
      <c r="B60" s="281" t="s">
        <v>690</v>
      </c>
      <c r="C60" s="261" t="s">
        <v>691</v>
      </c>
      <c r="D60" s="262" t="s">
        <v>692</v>
      </c>
      <c r="E60" s="264">
        <v>6000</v>
      </c>
      <c r="F60" s="261">
        <v>4</v>
      </c>
      <c r="G60" s="264">
        <f t="shared" si="21"/>
        <v>24000</v>
      </c>
      <c r="H60" s="262"/>
    </row>
    <row r="61" spans="1:8">
      <c r="A61" s="278">
        <v>6</v>
      </c>
      <c r="B61" s="282" t="s">
        <v>693</v>
      </c>
      <c r="C61" s="283" t="s">
        <v>694</v>
      </c>
      <c r="D61" s="262" t="s">
        <v>695</v>
      </c>
      <c r="E61" s="264">
        <v>15000</v>
      </c>
      <c r="F61" s="261">
        <v>4</v>
      </c>
      <c r="G61" s="264">
        <f t="shared" si="21"/>
        <v>60000</v>
      </c>
      <c r="H61" s="262"/>
    </row>
    <row r="62" spans="1:8">
      <c r="A62" s="261">
        <v>7</v>
      </c>
      <c r="B62" s="280" t="s">
        <v>696</v>
      </c>
      <c r="C62" s="283" t="s">
        <v>694</v>
      </c>
      <c r="D62" s="262" t="s">
        <v>697</v>
      </c>
      <c r="E62" s="264">
        <v>500</v>
      </c>
      <c r="F62" s="261">
        <v>4</v>
      </c>
      <c r="G62" s="264">
        <f t="shared" si="21"/>
        <v>2000</v>
      </c>
      <c r="H62" s="262"/>
    </row>
    <row r="63" spans="1:8" ht="24">
      <c r="A63" s="278">
        <v>8</v>
      </c>
      <c r="B63" s="280" t="s">
        <v>698</v>
      </c>
      <c r="C63" s="283" t="s">
        <v>688</v>
      </c>
      <c r="D63" s="284" t="s">
        <v>699</v>
      </c>
      <c r="E63" s="264">
        <v>20000</v>
      </c>
      <c r="F63" s="261">
        <v>4</v>
      </c>
      <c r="G63" s="264">
        <f t="shared" si="21"/>
        <v>80000</v>
      </c>
      <c r="H63" s="262"/>
    </row>
    <row r="64" spans="1:8" ht="24">
      <c r="A64" s="261">
        <v>9</v>
      </c>
      <c r="B64" s="285" t="s">
        <v>700</v>
      </c>
      <c r="C64" s="261" t="s">
        <v>694</v>
      </c>
      <c r="D64" s="262"/>
      <c r="E64" s="264">
        <v>2500</v>
      </c>
      <c r="F64" s="261">
        <v>4</v>
      </c>
      <c r="G64" s="264">
        <f t="shared" si="21"/>
        <v>10000</v>
      </c>
      <c r="H64" s="262"/>
    </row>
    <row r="65" spans="1:8" ht="24.75">
      <c r="A65" s="278">
        <v>10</v>
      </c>
      <c r="B65" s="280" t="s">
        <v>701</v>
      </c>
      <c r="C65" s="261" t="s">
        <v>694</v>
      </c>
      <c r="D65" s="266" t="s">
        <v>702</v>
      </c>
      <c r="E65" s="264">
        <v>7500</v>
      </c>
      <c r="F65" s="261">
        <v>8</v>
      </c>
      <c r="G65" s="264">
        <f t="shared" si="21"/>
        <v>60000</v>
      </c>
      <c r="H65" s="266" t="s">
        <v>703</v>
      </c>
    </row>
    <row r="66" spans="1:8" ht="24">
      <c r="A66" s="261">
        <v>11</v>
      </c>
      <c r="B66" s="262" t="s">
        <v>704</v>
      </c>
      <c r="C66" s="286" t="s">
        <v>705</v>
      </c>
      <c r="D66" s="284" t="s">
        <v>706</v>
      </c>
      <c r="E66" s="264">
        <v>700</v>
      </c>
      <c r="F66" s="261">
        <v>4</v>
      </c>
      <c r="G66" s="264">
        <f t="shared" si="21"/>
        <v>2800</v>
      </c>
      <c r="H66" s="262"/>
    </row>
    <row r="67" spans="1:8" ht="24">
      <c r="A67" s="278">
        <v>12</v>
      </c>
      <c r="B67" s="262" t="s">
        <v>707</v>
      </c>
      <c r="C67" s="261" t="s">
        <v>688</v>
      </c>
      <c r="D67" s="266" t="s">
        <v>689</v>
      </c>
      <c r="E67" s="264">
        <v>650</v>
      </c>
      <c r="F67" s="261">
        <v>20</v>
      </c>
      <c r="G67" s="264">
        <f t="shared" si="21"/>
        <v>13000</v>
      </c>
      <c r="H67" s="262"/>
    </row>
    <row r="68" spans="1:8">
      <c r="A68" s="287"/>
      <c r="B68" s="253" t="s">
        <v>672</v>
      </c>
      <c r="C68" s="254"/>
      <c r="D68" s="275"/>
      <c r="E68" s="268"/>
      <c r="F68" s="254"/>
      <c r="G68" s="268">
        <f>SUM(G56:G67)</f>
        <v>318400</v>
      </c>
      <c r="H68" s="255"/>
    </row>
    <row r="69" spans="1:8" ht="36">
      <c r="A69" s="287" t="s">
        <v>708</v>
      </c>
      <c r="B69" s="271" t="s">
        <v>709</v>
      </c>
      <c r="C69" s="254"/>
      <c r="D69" s="275"/>
      <c r="E69" s="268"/>
      <c r="F69" s="254"/>
      <c r="G69" s="268"/>
      <c r="H69" s="255"/>
    </row>
    <row r="70" spans="1:8">
      <c r="A70" s="261">
        <v>1</v>
      </c>
      <c r="B70" s="280" t="s">
        <v>710</v>
      </c>
      <c r="C70" s="261" t="s">
        <v>680</v>
      </c>
      <c r="D70" s="284" t="s">
        <v>711</v>
      </c>
      <c r="E70" s="264">
        <v>380</v>
      </c>
      <c r="F70" s="261">
        <v>120</v>
      </c>
      <c r="G70" s="264">
        <f>E70*F70</f>
        <v>45600</v>
      </c>
      <c r="H70" s="262"/>
    </row>
    <row r="71" spans="1:8" ht="24.75">
      <c r="A71" s="278">
        <v>2</v>
      </c>
      <c r="B71" s="280" t="s">
        <v>712</v>
      </c>
      <c r="C71" s="261" t="s">
        <v>694</v>
      </c>
      <c r="D71" s="266" t="s">
        <v>702</v>
      </c>
      <c r="E71" s="264">
        <v>7500</v>
      </c>
      <c r="F71" s="261">
        <v>4</v>
      </c>
      <c r="G71" s="264">
        <f>E71*F71</f>
        <v>30000</v>
      </c>
      <c r="H71" s="266" t="s">
        <v>703</v>
      </c>
    </row>
    <row r="72" spans="1:8">
      <c r="A72" s="287"/>
      <c r="B72" s="253" t="s">
        <v>672</v>
      </c>
      <c r="C72" s="288"/>
      <c r="D72" s="275"/>
      <c r="E72" s="268"/>
      <c r="F72" s="254"/>
      <c r="G72" s="268">
        <f t="shared" ref="G72" si="22">SUM(G70:G71)</f>
        <v>75600</v>
      </c>
      <c r="H72" s="255"/>
    </row>
    <row r="73" spans="1:8" ht="48">
      <c r="A73" s="287" t="s">
        <v>713</v>
      </c>
      <c r="B73" s="271" t="s">
        <v>714</v>
      </c>
      <c r="C73" s="288"/>
      <c r="D73" s="275"/>
      <c r="E73" s="268"/>
      <c r="F73" s="254"/>
      <c r="G73" s="268"/>
      <c r="H73" s="255"/>
    </row>
    <row r="74" spans="1:8" ht="72">
      <c r="A74" s="261">
        <v>1</v>
      </c>
      <c r="B74" s="277" t="s">
        <v>715</v>
      </c>
      <c r="C74" s="283" t="s">
        <v>680</v>
      </c>
      <c r="D74" s="284" t="s">
        <v>716</v>
      </c>
      <c r="E74" s="264">
        <v>2000</v>
      </c>
      <c r="F74" s="261">
        <v>5</v>
      </c>
      <c r="G74" s="264">
        <f>E74*F74</f>
        <v>10000</v>
      </c>
      <c r="H74" s="262" t="s">
        <v>717</v>
      </c>
    </row>
    <row r="75" spans="1:8">
      <c r="A75" s="287"/>
      <c r="B75" s="253" t="s">
        <v>672</v>
      </c>
      <c r="C75" s="288"/>
      <c r="D75" s="275"/>
      <c r="E75" s="268"/>
      <c r="F75" s="254"/>
      <c r="G75" s="268">
        <f t="shared" ref="G75" si="23">SUM(G74:G74)</f>
        <v>10000</v>
      </c>
      <c r="H75" s="255"/>
    </row>
    <row r="76" spans="1:8" ht="48">
      <c r="A76" s="287" t="s">
        <v>718</v>
      </c>
      <c r="B76" s="274" t="s">
        <v>719</v>
      </c>
      <c r="C76" s="288"/>
      <c r="D76" s="275"/>
      <c r="E76" s="268"/>
      <c r="F76" s="254"/>
      <c r="G76" s="268"/>
      <c r="H76" s="255"/>
    </row>
    <row r="77" spans="1:8" ht="24">
      <c r="A77" s="278">
        <v>1</v>
      </c>
      <c r="B77" s="280" t="s">
        <v>720</v>
      </c>
      <c r="C77" s="286" t="s">
        <v>721</v>
      </c>
      <c r="D77" s="284" t="s">
        <v>722</v>
      </c>
      <c r="E77" s="264">
        <v>2400</v>
      </c>
      <c r="F77" s="261">
        <v>4</v>
      </c>
      <c r="G77" s="264">
        <f>E77*F77</f>
        <v>9600</v>
      </c>
      <c r="H77" s="262"/>
    </row>
    <row r="78" spans="1:8">
      <c r="A78" s="287"/>
      <c r="B78" s="253" t="s">
        <v>672</v>
      </c>
      <c r="C78" s="254"/>
      <c r="D78" s="275"/>
      <c r="E78" s="268"/>
      <c r="F78" s="254"/>
      <c r="G78" s="268">
        <f t="shared" ref="G78" si="24">SUM(G77:G77)</f>
        <v>9600</v>
      </c>
      <c r="H78" s="276"/>
    </row>
    <row r="79" spans="1:8" ht="48.75">
      <c r="A79" s="273" t="s">
        <v>723</v>
      </c>
      <c r="B79" s="271" t="s">
        <v>724</v>
      </c>
      <c r="C79" s="254"/>
      <c r="D79" s="275"/>
      <c r="E79" s="268"/>
      <c r="F79" s="254"/>
      <c r="G79" s="289"/>
      <c r="H79" s="266" t="s">
        <v>725</v>
      </c>
    </row>
    <row r="80" spans="1:8" ht="24">
      <c r="A80" s="278">
        <v>1</v>
      </c>
      <c r="B80" s="277" t="s">
        <v>726</v>
      </c>
      <c r="C80" s="261" t="s">
        <v>694</v>
      </c>
      <c r="D80" s="272"/>
      <c r="E80" s="264">
        <v>1500</v>
      </c>
      <c r="F80" s="261">
        <v>4</v>
      </c>
      <c r="G80" s="290">
        <f>E80*F80</f>
        <v>6000</v>
      </c>
      <c r="H80" s="262" t="s">
        <v>727</v>
      </c>
    </row>
    <row r="81" spans="1:8">
      <c r="A81" s="278">
        <v>2</v>
      </c>
      <c r="B81" s="277" t="s">
        <v>728</v>
      </c>
      <c r="C81" s="261" t="s">
        <v>694</v>
      </c>
      <c r="D81" s="272"/>
      <c r="E81" s="264">
        <v>2000</v>
      </c>
      <c r="F81" s="261">
        <v>2</v>
      </c>
      <c r="G81" s="264">
        <f>E81*F81</f>
        <v>4000</v>
      </c>
      <c r="H81" s="269"/>
    </row>
    <row r="82" spans="1:8" ht="24">
      <c r="A82" s="278">
        <v>3</v>
      </c>
      <c r="B82" s="280" t="s">
        <v>729</v>
      </c>
      <c r="C82" s="286" t="s">
        <v>730</v>
      </c>
      <c r="D82" s="284" t="s">
        <v>731</v>
      </c>
      <c r="E82" s="264">
        <v>2000</v>
      </c>
      <c r="F82" s="261">
        <v>4</v>
      </c>
      <c r="G82" s="264">
        <f>E82*F82</f>
        <v>8000</v>
      </c>
      <c r="H82" s="262" t="s">
        <v>727</v>
      </c>
    </row>
    <row r="83" spans="1:8" ht="24">
      <c r="A83" s="278">
        <v>4</v>
      </c>
      <c r="B83" s="280" t="s">
        <v>732</v>
      </c>
      <c r="C83" s="286" t="s">
        <v>733</v>
      </c>
      <c r="D83" s="272"/>
      <c r="E83" s="264">
        <v>1200</v>
      </c>
      <c r="F83" s="261">
        <v>2</v>
      </c>
      <c r="G83" s="264">
        <f>E83*F83</f>
        <v>2400</v>
      </c>
      <c r="H83" s="280" t="s">
        <v>734</v>
      </c>
    </row>
    <row r="84" spans="1:8" ht="72">
      <c r="A84" s="278">
        <v>5</v>
      </c>
      <c r="B84" s="280" t="s">
        <v>735</v>
      </c>
      <c r="C84" s="261" t="s">
        <v>694</v>
      </c>
      <c r="D84" s="284" t="s">
        <v>736</v>
      </c>
      <c r="E84" s="264">
        <v>12000</v>
      </c>
      <c r="F84" s="261">
        <v>2</v>
      </c>
      <c r="G84" s="264">
        <f>E84*F84</f>
        <v>24000</v>
      </c>
      <c r="H84" s="280" t="s">
        <v>737</v>
      </c>
    </row>
    <row r="85" spans="1:8">
      <c r="A85" s="287"/>
      <c r="B85" s="253" t="s">
        <v>672</v>
      </c>
      <c r="C85" s="254"/>
      <c r="D85" s="291"/>
      <c r="E85" s="268"/>
      <c r="F85" s="254"/>
      <c r="G85" s="268">
        <f>SUM(G80:G84)</f>
        <v>44400</v>
      </c>
      <c r="H85" s="274"/>
    </row>
    <row r="86" spans="1:8" ht="24">
      <c r="A86" s="292" t="s">
        <v>738</v>
      </c>
      <c r="B86" s="293" t="s">
        <v>739</v>
      </c>
      <c r="C86" s="288"/>
      <c r="D86" s="294"/>
      <c r="E86" s="268"/>
      <c r="F86" s="254"/>
      <c r="G86" s="268"/>
      <c r="H86" s="262" t="s">
        <v>740</v>
      </c>
    </row>
    <row r="87" spans="1:8" ht="36">
      <c r="A87" s="261">
        <v>1</v>
      </c>
      <c r="B87" s="280" t="s">
        <v>741</v>
      </c>
      <c r="C87" s="261" t="s">
        <v>665</v>
      </c>
      <c r="D87" s="262" t="s">
        <v>742</v>
      </c>
      <c r="E87" s="264">
        <v>350000</v>
      </c>
      <c r="F87" s="261">
        <v>1</v>
      </c>
      <c r="G87" s="264">
        <f>E87*F87</f>
        <v>350000</v>
      </c>
      <c r="H87" s="295"/>
    </row>
    <row r="88" spans="1:8" ht="24">
      <c r="A88" s="296">
        <v>2</v>
      </c>
      <c r="B88" s="280" t="s">
        <v>743</v>
      </c>
      <c r="C88" s="261" t="s">
        <v>665</v>
      </c>
      <c r="D88" s="284" t="s">
        <v>744</v>
      </c>
      <c r="E88" s="264">
        <v>20000</v>
      </c>
      <c r="F88" s="261">
        <v>1</v>
      </c>
      <c r="G88" s="264">
        <f>E88*F88</f>
        <v>20000</v>
      </c>
      <c r="H88" s="269"/>
    </row>
    <row r="89" spans="1:8">
      <c r="A89" s="296">
        <v>3</v>
      </c>
      <c r="B89" s="297" t="s">
        <v>745</v>
      </c>
      <c r="C89" s="261" t="s">
        <v>682</v>
      </c>
      <c r="D89" s="262" t="s">
        <v>746</v>
      </c>
      <c r="E89" s="264">
        <v>13000</v>
      </c>
      <c r="F89" s="298">
        <v>1</v>
      </c>
      <c r="G89" s="264">
        <f>E89*F89</f>
        <v>13000</v>
      </c>
      <c r="H89" s="269"/>
    </row>
    <row r="90" spans="1:8" ht="24">
      <c r="A90" s="296">
        <v>4</v>
      </c>
      <c r="B90" s="297" t="s">
        <v>747</v>
      </c>
      <c r="C90" s="261" t="s">
        <v>665</v>
      </c>
      <c r="D90" s="299" t="s">
        <v>748</v>
      </c>
      <c r="E90" s="300">
        <v>20000</v>
      </c>
      <c r="F90" s="301">
        <v>1</v>
      </c>
      <c r="G90" s="302">
        <f>E90*F90</f>
        <v>20000</v>
      </c>
      <c r="H90" s="303"/>
    </row>
    <row r="91" spans="1:8" ht="24.75">
      <c r="A91" s="296">
        <v>5</v>
      </c>
      <c r="B91" s="304" t="s">
        <v>749</v>
      </c>
      <c r="C91" s="305" t="s">
        <v>750</v>
      </c>
      <c r="D91" s="306" t="s">
        <v>751</v>
      </c>
      <c r="E91" s="302">
        <v>12000</v>
      </c>
      <c r="F91" s="307">
        <v>5</v>
      </c>
      <c r="G91" s="302">
        <f>E91*F91</f>
        <v>60000</v>
      </c>
      <c r="H91" s="308" t="s">
        <v>703</v>
      </c>
    </row>
    <row r="92" spans="1:8">
      <c r="A92" s="309"/>
      <c r="B92" s="310" t="s">
        <v>672</v>
      </c>
      <c r="C92" s="311"/>
      <c r="D92" s="312"/>
      <c r="E92" s="313"/>
      <c r="F92" s="309"/>
      <c r="G92" s="313">
        <f t="shared" ref="G92" si="25">SUM(G87:G91)</f>
        <v>463000</v>
      </c>
      <c r="H92" s="314"/>
    </row>
    <row r="93" spans="1:8" ht="36">
      <c r="A93" s="315" t="s">
        <v>752</v>
      </c>
      <c r="B93" s="316" t="s">
        <v>753</v>
      </c>
      <c r="C93" s="309"/>
      <c r="D93" s="317"/>
      <c r="E93" s="313"/>
      <c r="F93" s="309"/>
      <c r="G93" s="313"/>
      <c r="H93" s="314"/>
    </row>
    <row r="94" spans="1:8" ht="96">
      <c r="A94" s="318">
        <v>1</v>
      </c>
      <c r="B94" s="304" t="s">
        <v>754</v>
      </c>
      <c r="C94" s="307" t="s">
        <v>688</v>
      </c>
      <c r="D94" s="319" t="s">
        <v>755</v>
      </c>
      <c r="E94" s="302">
        <v>100000</v>
      </c>
      <c r="F94" s="307">
        <v>4</v>
      </c>
      <c r="G94" s="302">
        <f>E94*F94</f>
        <v>400000</v>
      </c>
      <c r="H94" s="320" t="s">
        <v>756</v>
      </c>
    </row>
    <row r="95" spans="1:8" ht="36">
      <c r="A95" s="318">
        <v>2</v>
      </c>
      <c r="B95" s="321" t="s">
        <v>693</v>
      </c>
      <c r="C95" s="322" t="s">
        <v>694</v>
      </c>
      <c r="D95" s="320" t="s">
        <v>695</v>
      </c>
      <c r="E95" s="302">
        <v>15000</v>
      </c>
      <c r="F95" s="307">
        <v>3</v>
      </c>
      <c r="G95" s="302">
        <f>E95*F95</f>
        <v>45000</v>
      </c>
      <c r="H95" s="320" t="s">
        <v>757</v>
      </c>
    </row>
    <row r="96" spans="1:8" ht="24.75">
      <c r="A96" s="307">
        <v>3</v>
      </c>
      <c r="B96" s="323" t="s">
        <v>758</v>
      </c>
      <c r="C96" s="307" t="s">
        <v>665</v>
      </c>
      <c r="D96" s="324" t="s">
        <v>759</v>
      </c>
      <c r="E96" s="302">
        <v>1920</v>
      </c>
      <c r="F96" s="307">
        <v>4</v>
      </c>
      <c r="G96" s="300">
        <f>E96*F96</f>
        <v>7680</v>
      </c>
      <c r="H96" s="325"/>
    </row>
    <row r="97" spans="1:8" ht="36">
      <c r="A97" s="318">
        <v>4</v>
      </c>
      <c r="B97" s="304" t="s">
        <v>760</v>
      </c>
      <c r="C97" s="307" t="s">
        <v>694</v>
      </c>
      <c r="D97" s="308" t="s">
        <v>702</v>
      </c>
      <c r="E97" s="302">
        <v>7500</v>
      </c>
      <c r="F97" s="307">
        <v>4</v>
      </c>
      <c r="G97" s="302">
        <f>E97*F97</f>
        <v>30000</v>
      </c>
      <c r="H97" s="308" t="s">
        <v>761</v>
      </c>
    </row>
    <row r="98" spans="1:8">
      <c r="A98" s="326"/>
      <c r="B98" s="310" t="s">
        <v>672</v>
      </c>
      <c r="C98" s="309"/>
      <c r="D98" s="317"/>
      <c r="E98" s="313"/>
      <c r="F98" s="309"/>
      <c r="G98" s="313">
        <f>SUM(G94:G97)</f>
        <v>482680</v>
      </c>
      <c r="H98" s="314"/>
    </row>
    <row r="99" spans="1:8" ht="36">
      <c r="A99" s="315" t="s">
        <v>762</v>
      </c>
      <c r="B99" s="327" t="s">
        <v>763</v>
      </c>
      <c r="C99" s="309"/>
      <c r="D99" s="317"/>
      <c r="E99" s="313"/>
      <c r="F99" s="309"/>
      <c r="G99" s="313"/>
      <c r="H99" s="314"/>
    </row>
    <row r="100" spans="1:8" ht="36">
      <c r="A100" s="315" t="s">
        <v>675</v>
      </c>
      <c r="B100" s="328" t="s">
        <v>764</v>
      </c>
      <c r="C100" s="309"/>
      <c r="D100" s="317"/>
      <c r="E100" s="313"/>
      <c r="F100" s="309"/>
      <c r="G100" s="313"/>
      <c r="H100" s="314"/>
    </row>
    <row r="101" spans="1:8" ht="36">
      <c r="A101" s="329" t="s">
        <v>677</v>
      </c>
      <c r="B101" s="328" t="s">
        <v>765</v>
      </c>
      <c r="C101" s="309"/>
      <c r="D101" s="312"/>
      <c r="E101" s="313"/>
      <c r="F101" s="309"/>
      <c r="G101" s="313"/>
      <c r="H101" s="314"/>
    </row>
    <row r="102" spans="1:8" ht="24">
      <c r="A102" s="296">
        <v>1</v>
      </c>
      <c r="B102" s="330" t="s">
        <v>766</v>
      </c>
      <c r="C102" s="307" t="s">
        <v>688</v>
      </c>
      <c r="D102" s="331"/>
      <c r="E102" s="302">
        <v>2500</v>
      </c>
      <c r="F102" s="307">
        <v>1</v>
      </c>
      <c r="G102" s="302">
        <f>E102*F102</f>
        <v>2500</v>
      </c>
      <c r="H102" s="320"/>
    </row>
    <row r="103" spans="1:8" ht="24">
      <c r="A103" s="296">
        <v>2</v>
      </c>
      <c r="B103" s="332" t="s">
        <v>767</v>
      </c>
      <c r="C103" s="307" t="s">
        <v>680</v>
      </c>
      <c r="D103" s="331"/>
      <c r="E103" s="302">
        <v>1500</v>
      </c>
      <c r="F103" s="307">
        <v>1</v>
      </c>
      <c r="G103" s="302">
        <f>E103*F103</f>
        <v>1500</v>
      </c>
      <c r="H103" s="320"/>
    </row>
    <row r="104" spans="1:8">
      <c r="A104" s="296">
        <v>3</v>
      </c>
      <c r="B104" s="333" t="s">
        <v>768</v>
      </c>
      <c r="C104" s="307" t="s">
        <v>688</v>
      </c>
      <c r="D104" s="319" t="s">
        <v>769</v>
      </c>
      <c r="E104" s="302">
        <v>2000</v>
      </c>
      <c r="F104" s="307">
        <v>1</v>
      </c>
      <c r="G104" s="302">
        <f>E104*F104</f>
        <v>2000</v>
      </c>
      <c r="H104" s="320"/>
    </row>
    <row r="105" spans="1:8" ht="24">
      <c r="A105" s="296">
        <v>4</v>
      </c>
      <c r="B105" s="332" t="s">
        <v>770</v>
      </c>
      <c r="C105" s="307" t="s">
        <v>771</v>
      </c>
      <c r="D105" s="320" t="s">
        <v>772</v>
      </c>
      <c r="E105" s="302">
        <v>5000</v>
      </c>
      <c r="F105" s="307">
        <v>1</v>
      </c>
      <c r="G105" s="302">
        <f>E105*F105</f>
        <v>5000</v>
      </c>
      <c r="H105" s="320"/>
    </row>
    <row r="106" spans="1:8" ht="24">
      <c r="A106" s="296">
        <v>5</v>
      </c>
      <c r="B106" s="304" t="s">
        <v>773</v>
      </c>
      <c r="C106" s="307" t="s">
        <v>694</v>
      </c>
      <c r="D106" s="319"/>
      <c r="E106" s="302">
        <v>3000</v>
      </c>
      <c r="F106" s="307">
        <v>1</v>
      </c>
      <c r="G106" s="302">
        <f>E106*F106</f>
        <v>3000</v>
      </c>
      <c r="H106" s="320"/>
    </row>
    <row r="107" spans="1:8">
      <c r="A107" s="334"/>
      <c r="B107" s="310" t="s">
        <v>672</v>
      </c>
      <c r="C107" s="309"/>
      <c r="D107" s="335"/>
      <c r="E107" s="313"/>
      <c r="F107" s="309"/>
      <c r="G107" s="313">
        <f t="shared" ref="G107" si="26">SUM(G102:G106)</f>
        <v>14000</v>
      </c>
      <c r="H107" s="336"/>
    </row>
    <row r="108" spans="1:8" ht="36">
      <c r="A108" s="334" t="s">
        <v>708</v>
      </c>
      <c r="B108" s="328" t="s">
        <v>764</v>
      </c>
      <c r="C108" s="309"/>
      <c r="D108" s="335"/>
      <c r="E108" s="313"/>
      <c r="F108" s="309"/>
      <c r="G108" s="313"/>
      <c r="H108" s="336"/>
    </row>
    <row r="109" spans="1:8" ht="96">
      <c r="A109" s="296">
        <v>1</v>
      </c>
      <c r="B109" s="304" t="s">
        <v>774</v>
      </c>
      <c r="C109" s="307" t="s">
        <v>688</v>
      </c>
      <c r="D109" s="331" t="s">
        <v>775</v>
      </c>
      <c r="E109" s="302">
        <v>1600</v>
      </c>
      <c r="F109" s="307">
        <v>14</v>
      </c>
      <c r="G109" s="302">
        <f t="shared" ref="G109:G115" si="27">E109*F109</f>
        <v>22400</v>
      </c>
      <c r="H109" s="332" t="s">
        <v>776</v>
      </c>
    </row>
    <row r="110" spans="1:8" ht="96">
      <c r="A110" s="296">
        <v>2</v>
      </c>
      <c r="B110" s="304" t="s">
        <v>777</v>
      </c>
      <c r="C110" s="307" t="s">
        <v>680</v>
      </c>
      <c r="D110" s="306"/>
      <c r="E110" s="302">
        <v>700</v>
      </c>
      <c r="F110" s="307">
        <v>13</v>
      </c>
      <c r="G110" s="302">
        <f t="shared" si="27"/>
        <v>9100</v>
      </c>
      <c r="H110" s="332" t="s">
        <v>776</v>
      </c>
    </row>
    <row r="111" spans="1:8" ht="24">
      <c r="A111" s="296">
        <v>3</v>
      </c>
      <c r="B111" s="304" t="s">
        <v>778</v>
      </c>
      <c r="C111" s="307" t="s">
        <v>688</v>
      </c>
      <c r="D111" s="320" t="s">
        <v>779</v>
      </c>
      <c r="E111" s="302">
        <v>5000</v>
      </c>
      <c r="F111" s="307">
        <v>8</v>
      </c>
      <c r="G111" s="302">
        <f t="shared" si="27"/>
        <v>40000</v>
      </c>
      <c r="H111" s="320"/>
    </row>
    <row r="112" spans="1:8" ht="72">
      <c r="A112" s="296">
        <v>4</v>
      </c>
      <c r="B112" s="304" t="s">
        <v>780</v>
      </c>
      <c r="C112" s="307" t="s">
        <v>688</v>
      </c>
      <c r="D112" s="306" t="s">
        <v>781</v>
      </c>
      <c r="E112" s="302">
        <v>5000</v>
      </c>
      <c r="F112" s="307">
        <v>6</v>
      </c>
      <c r="G112" s="302">
        <f t="shared" si="27"/>
        <v>30000</v>
      </c>
      <c r="H112" s="332" t="s">
        <v>782</v>
      </c>
    </row>
    <row r="113" spans="1:8" ht="24.75">
      <c r="A113" s="296">
        <v>5</v>
      </c>
      <c r="B113" s="333" t="s">
        <v>783</v>
      </c>
      <c r="C113" s="307" t="s">
        <v>694</v>
      </c>
      <c r="D113" s="319" t="s">
        <v>784</v>
      </c>
      <c r="E113" s="302">
        <v>1200</v>
      </c>
      <c r="F113" s="307">
        <v>3</v>
      </c>
      <c r="G113" s="302">
        <f t="shared" si="27"/>
        <v>3600</v>
      </c>
      <c r="H113" s="320" t="s">
        <v>785</v>
      </c>
    </row>
    <row r="114" spans="1:8" ht="24">
      <c r="A114" s="296">
        <v>6</v>
      </c>
      <c r="B114" s="304" t="s">
        <v>786</v>
      </c>
      <c r="C114" s="307" t="s">
        <v>694</v>
      </c>
      <c r="D114" s="319" t="s">
        <v>787</v>
      </c>
      <c r="E114" s="302">
        <v>5000</v>
      </c>
      <c r="F114" s="307">
        <v>1</v>
      </c>
      <c r="G114" s="302">
        <f t="shared" si="27"/>
        <v>5000</v>
      </c>
      <c r="H114" s="320"/>
    </row>
    <row r="115" spans="1:8" ht="96">
      <c r="A115" s="296">
        <v>8</v>
      </c>
      <c r="B115" s="333" t="s">
        <v>788</v>
      </c>
      <c r="C115" s="305" t="s">
        <v>750</v>
      </c>
      <c r="D115" s="306" t="s">
        <v>789</v>
      </c>
      <c r="E115" s="302">
        <v>6000</v>
      </c>
      <c r="F115" s="307">
        <v>10</v>
      </c>
      <c r="G115" s="302">
        <f t="shared" si="27"/>
        <v>60000</v>
      </c>
      <c r="H115" s="332" t="s">
        <v>776</v>
      </c>
    </row>
    <row r="116" spans="1:8">
      <c r="A116" s="334"/>
      <c r="B116" s="310" t="s">
        <v>672</v>
      </c>
      <c r="C116" s="337"/>
      <c r="D116" s="338"/>
      <c r="E116" s="339"/>
      <c r="F116" s="337"/>
      <c r="G116" s="339">
        <f>SUM(G109:G115)</f>
        <v>170100</v>
      </c>
      <c r="H116" s="327"/>
    </row>
    <row r="117" spans="1:8">
      <c r="A117" s="334" t="s">
        <v>713</v>
      </c>
      <c r="B117" s="327" t="s">
        <v>790</v>
      </c>
      <c r="C117" s="337"/>
      <c r="D117" s="338"/>
      <c r="E117" s="339"/>
      <c r="F117" s="337"/>
      <c r="G117" s="339"/>
      <c r="H117" s="327"/>
    </row>
    <row r="118" spans="1:8" ht="24">
      <c r="A118" s="296">
        <v>1</v>
      </c>
      <c r="B118" s="340" t="s">
        <v>791</v>
      </c>
      <c r="C118" s="301" t="s">
        <v>694</v>
      </c>
      <c r="D118" s="299" t="s">
        <v>792</v>
      </c>
      <c r="E118" s="302">
        <v>5000</v>
      </c>
      <c r="F118" s="307">
        <v>1</v>
      </c>
      <c r="G118" s="302">
        <f t="shared" ref="G118:G121" si="28">E118*F118</f>
        <v>5000</v>
      </c>
      <c r="H118" s="341"/>
    </row>
    <row r="119" spans="1:8" ht="24">
      <c r="A119" s="296">
        <v>2</v>
      </c>
      <c r="B119" s="342" t="s">
        <v>793</v>
      </c>
      <c r="C119" s="301" t="s">
        <v>694</v>
      </c>
      <c r="D119" s="299" t="s">
        <v>792</v>
      </c>
      <c r="E119" s="300">
        <v>1500</v>
      </c>
      <c r="F119" s="301">
        <v>1</v>
      </c>
      <c r="G119" s="300">
        <f t="shared" si="28"/>
        <v>1500</v>
      </c>
      <c r="H119" s="341"/>
    </row>
    <row r="120" spans="1:8">
      <c r="A120" s="296">
        <v>3</v>
      </c>
      <c r="B120" s="330" t="s">
        <v>794</v>
      </c>
      <c r="C120" s="301" t="s">
        <v>694</v>
      </c>
      <c r="D120" s="299" t="s">
        <v>792</v>
      </c>
      <c r="E120" s="300">
        <v>3000</v>
      </c>
      <c r="F120" s="301">
        <v>1</v>
      </c>
      <c r="G120" s="300">
        <f t="shared" si="28"/>
        <v>3000</v>
      </c>
      <c r="H120" s="341"/>
    </row>
    <row r="121" spans="1:8">
      <c r="A121" s="296">
        <v>4</v>
      </c>
      <c r="B121" s="304" t="s">
        <v>795</v>
      </c>
      <c r="C121" s="307" t="s">
        <v>680</v>
      </c>
      <c r="D121" s="306"/>
      <c r="E121" s="302">
        <v>2000</v>
      </c>
      <c r="F121" s="307">
        <v>1</v>
      </c>
      <c r="G121" s="300">
        <f t="shared" si="28"/>
        <v>2000</v>
      </c>
      <c r="H121" s="341"/>
    </row>
    <row r="122" spans="1:8">
      <c r="A122" s="334"/>
      <c r="B122" s="310" t="s">
        <v>672</v>
      </c>
      <c r="C122" s="309"/>
      <c r="D122" s="338"/>
      <c r="E122" s="313"/>
      <c r="F122" s="337"/>
      <c r="G122" s="339">
        <f>SUM(G118:G121)</f>
        <v>11500</v>
      </c>
      <c r="H122" s="327"/>
    </row>
    <row r="123" spans="1:8">
      <c r="A123" s="334" t="s">
        <v>718</v>
      </c>
      <c r="B123" s="343" t="s">
        <v>796</v>
      </c>
      <c r="C123" s="309"/>
      <c r="D123" s="338"/>
      <c r="E123" s="313"/>
      <c r="F123" s="337"/>
      <c r="G123" s="339"/>
      <c r="H123" s="327"/>
    </row>
    <row r="124" spans="1:8">
      <c r="A124" s="296">
        <v>1</v>
      </c>
      <c r="B124" s="333" t="s">
        <v>797</v>
      </c>
      <c r="C124" s="307" t="s">
        <v>680</v>
      </c>
      <c r="D124" s="324"/>
      <c r="E124" s="302">
        <v>700</v>
      </c>
      <c r="F124" s="301">
        <v>3</v>
      </c>
      <c r="G124" s="302">
        <f>E124*F124</f>
        <v>2100</v>
      </c>
      <c r="H124" s="341"/>
    </row>
    <row r="125" spans="1:8">
      <c r="A125" s="296">
        <v>2</v>
      </c>
      <c r="B125" s="333" t="s">
        <v>798</v>
      </c>
      <c r="C125" s="307" t="s">
        <v>680</v>
      </c>
      <c r="D125" s="306"/>
      <c r="E125" s="302">
        <v>700</v>
      </c>
      <c r="F125" s="307">
        <v>4</v>
      </c>
      <c r="G125" s="302">
        <f>E125*F125</f>
        <v>2800</v>
      </c>
      <c r="H125" s="341"/>
    </row>
    <row r="126" spans="1:8">
      <c r="A126" s="296">
        <v>3</v>
      </c>
      <c r="B126" s="304" t="s">
        <v>799</v>
      </c>
      <c r="C126" s="305" t="s">
        <v>750</v>
      </c>
      <c r="D126" s="306"/>
      <c r="E126" s="302">
        <v>2000</v>
      </c>
      <c r="F126" s="307">
        <v>1</v>
      </c>
      <c r="G126" s="302">
        <f>E126*F126</f>
        <v>2000</v>
      </c>
      <c r="H126" s="341"/>
    </row>
    <row r="127" spans="1:8">
      <c r="A127" s="296">
        <v>4</v>
      </c>
      <c r="B127" s="304" t="s">
        <v>800</v>
      </c>
      <c r="C127" s="305" t="s">
        <v>750</v>
      </c>
      <c r="D127" s="306"/>
      <c r="E127" s="302">
        <v>1000</v>
      </c>
      <c r="F127" s="307">
        <v>1</v>
      </c>
      <c r="G127" s="302">
        <f>E127*F127</f>
        <v>1000</v>
      </c>
      <c r="H127" s="341"/>
    </row>
    <row r="128" spans="1:8" ht="24">
      <c r="A128" s="296">
        <v>5</v>
      </c>
      <c r="B128" s="304" t="s">
        <v>801</v>
      </c>
      <c r="C128" s="305" t="s">
        <v>705</v>
      </c>
      <c r="D128" s="299" t="s">
        <v>802</v>
      </c>
      <c r="E128" s="302">
        <v>1000</v>
      </c>
      <c r="F128" s="307">
        <v>1</v>
      </c>
      <c r="G128" s="302">
        <f>E128*F128</f>
        <v>1000</v>
      </c>
      <c r="H128" s="341"/>
    </row>
    <row r="129" spans="1:8">
      <c r="A129" s="334"/>
      <c r="B129" s="310" t="s">
        <v>672</v>
      </c>
      <c r="C129" s="309"/>
      <c r="D129" s="317"/>
      <c r="E129" s="313"/>
      <c r="F129" s="309"/>
      <c r="G129" s="313">
        <f t="shared" ref="G129" si="29">SUM(G124:G128)</f>
        <v>8900</v>
      </c>
      <c r="H129" s="327"/>
    </row>
    <row r="130" spans="1:8" ht="48">
      <c r="A130" s="334" t="s">
        <v>723</v>
      </c>
      <c r="B130" s="343" t="s">
        <v>803</v>
      </c>
      <c r="C130" s="309"/>
      <c r="D130" s="317"/>
      <c r="E130" s="313"/>
      <c r="F130" s="309"/>
      <c r="G130" s="313"/>
      <c r="H130" s="327"/>
    </row>
    <row r="131" spans="1:8" ht="24">
      <c r="A131" s="296">
        <v>1</v>
      </c>
      <c r="B131" s="304" t="s">
        <v>773</v>
      </c>
      <c r="C131" s="307" t="s">
        <v>694</v>
      </c>
      <c r="D131" s="319"/>
      <c r="E131" s="302">
        <v>3000</v>
      </c>
      <c r="F131" s="307">
        <v>1</v>
      </c>
      <c r="G131" s="302">
        <f>E131*F131</f>
        <v>3000</v>
      </c>
      <c r="H131" s="320"/>
    </row>
    <row r="132" spans="1:8">
      <c r="A132" s="296">
        <v>2</v>
      </c>
      <c r="B132" s="333" t="s">
        <v>804</v>
      </c>
      <c r="C132" s="307" t="s">
        <v>694</v>
      </c>
      <c r="D132" s="306"/>
      <c r="E132" s="302">
        <v>15000</v>
      </c>
      <c r="F132" s="307">
        <v>1</v>
      </c>
      <c r="G132" s="302">
        <f>E132*F132</f>
        <v>15000</v>
      </c>
      <c r="H132" s="320"/>
    </row>
    <row r="133" spans="1:8" ht="24">
      <c r="A133" s="296">
        <v>3</v>
      </c>
      <c r="B133" s="304" t="s">
        <v>805</v>
      </c>
      <c r="C133" s="307" t="s">
        <v>694</v>
      </c>
      <c r="D133" s="319"/>
      <c r="E133" s="344">
        <v>25000</v>
      </c>
      <c r="F133" s="307">
        <v>1</v>
      </c>
      <c r="G133" s="302">
        <f>E133*F133</f>
        <v>25000</v>
      </c>
      <c r="H133" s="320"/>
    </row>
    <row r="134" spans="1:8" ht="24">
      <c r="A134" s="296">
        <v>4</v>
      </c>
      <c r="B134" s="330" t="s">
        <v>806</v>
      </c>
      <c r="C134" s="307" t="s">
        <v>694</v>
      </c>
      <c r="D134" s="306" t="s">
        <v>807</v>
      </c>
      <c r="E134" s="302">
        <v>20000</v>
      </c>
      <c r="F134" s="307">
        <v>1</v>
      </c>
      <c r="G134" s="302">
        <f>E134*F134</f>
        <v>20000</v>
      </c>
      <c r="H134" s="320"/>
    </row>
    <row r="135" spans="1:8" ht="24">
      <c r="A135" s="296">
        <v>5</v>
      </c>
      <c r="B135" s="332" t="s">
        <v>808</v>
      </c>
      <c r="C135" s="307" t="s">
        <v>694</v>
      </c>
      <c r="D135" s="345"/>
      <c r="E135" s="302">
        <v>25000</v>
      </c>
      <c r="F135" s="307">
        <v>1</v>
      </c>
      <c r="G135" s="302">
        <f>E135*F135</f>
        <v>25000</v>
      </c>
      <c r="H135" s="320"/>
    </row>
    <row r="136" spans="1:8">
      <c r="A136" s="334"/>
      <c r="B136" s="310" t="s">
        <v>672</v>
      </c>
      <c r="C136" s="309"/>
      <c r="D136" s="317"/>
      <c r="E136" s="313"/>
      <c r="F136" s="309"/>
      <c r="G136" s="313">
        <f>SUM(G131:G135)</f>
        <v>88000</v>
      </c>
      <c r="H136" s="314"/>
    </row>
    <row r="137" spans="1:8" ht="24">
      <c r="A137" s="346" t="s">
        <v>738</v>
      </c>
      <c r="B137" s="343" t="s">
        <v>809</v>
      </c>
      <c r="C137" s="309"/>
      <c r="D137" s="317"/>
      <c r="E137" s="313"/>
      <c r="F137" s="309"/>
      <c r="G137" s="313"/>
      <c r="H137" s="314"/>
    </row>
    <row r="138" spans="1:8">
      <c r="A138" s="296">
        <v>1</v>
      </c>
      <c r="B138" s="333" t="s">
        <v>810</v>
      </c>
      <c r="C138" s="307" t="s">
        <v>680</v>
      </c>
      <c r="D138" s="306"/>
      <c r="E138" s="302">
        <v>6000</v>
      </c>
      <c r="F138" s="307">
        <v>1</v>
      </c>
      <c r="G138" s="302">
        <f>E138*F138</f>
        <v>6000</v>
      </c>
      <c r="H138" s="303"/>
    </row>
    <row r="139" spans="1:8">
      <c r="A139" s="296">
        <v>2</v>
      </c>
      <c r="B139" s="333" t="s">
        <v>811</v>
      </c>
      <c r="C139" s="307" t="s">
        <v>680</v>
      </c>
      <c r="D139" s="306"/>
      <c r="E139" s="302">
        <v>380</v>
      </c>
      <c r="F139" s="307">
        <v>20</v>
      </c>
      <c r="G139" s="302">
        <f>E139*F139</f>
        <v>7600</v>
      </c>
      <c r="H139" s="303"/>
    </row>
    <row r="140" spans="1:8">
      <c r="A140" s="296">
        <v>3</v>
      </c>
      <c r="B140" s="321" t="s">
        <v>812</v>
      </c>
      <c r="C140" s="322" t="s">
        <v>694</v>
      </c>
      <c r="D140" s="320" t="s">
        <v>813</v>
      </c>
      <c r="E140" s="302">
        <v>22000</v>
      </c>
      <c r="F140" s="307">
        <v>1</v>
      </c>
      <c r="G140" s="302">
        <f>E140*F140</f>
        <v>22000</v>
      </c>
      <c r="H140" s="347"/>
    </row>
    <row r="141" spans="1:8" ht="24.75">
      <c r="A141" s="296">
        <v>4</v>
      </c>
      <c r="B141" s="304" t="s">
        <v>814</v>
      </c>
      <c r="C141" s="305" t="s">
        <v>750</v>
      </c>
      <c r="D141" s="324" t="s">
        <v>702</v>
      </c>
      <c r="E141" s="302">
        <v>7500</v>
      </c>
      <c r="F141" s="307">
        <v>2</v>
      </c>
      <c r="G141" s="302">
        <f>E141*F141</f>
        <v>15000</v>
      </c>
      <c r="H141" s="308" t="s">
        <v>761</v>
      </c>
    </row>
    <row r="142" spans="1:8">
      <c r="A142" s="348"/>
      <c r="B142" s="310" t="s">
        <v>672</v>
      </c>
      <c r="C142" s="337"/>
      <c r="D142" s="338"/>
      <c r="E142" s="313"/>
      <c r="F142" s="309"/>
      <c r="G142" s="313">
        <f>SUM(G138:G141)</f>
        <v>50600</v>
      </c>
      <c r="H142" s="310"/>
    </row>
    <row r="143" spans="1:8" ht="36">
      <c r="A143" s="349" t="s">
        <v>752</v>
      </c>
      <c r="B143" s="327" t="s">
        <v>815</v>
      </c>
      <c r="C143" s="350"/>
      <c r="D143" s="338"/>
      <c r="E143" s="313"/>
      <c r="F143" s="309"/>
      <c r="G143" s="313"/>
      <c r="H143" s="310"/>
    </row>
    <row r="144" spans="1:8">
      <c r="A144" s="307">
        <v>1</v>
      </c>
      <c r="B144" s="304" t="s">
        <v>816</v>
      </c>
      <c r="C144" s="351" t="s">
        <v>705</v>
      </c>
      <c r="D144" s="299" t="s">
        <v>817</v>
      </c>
      <c r="E144" s="302">
        <v>1800</v>
      </c>
      <c r="F144" s="307">
        <v>2</v>
      </c>
      <c r="G144" s="302">
        <f>E144*F144</f>
        <v>3600</v>
      </c>
      <c r="H144" s="352"/>
    </row>
    <row r="145" spans="1:8">
      <c r="A145" s="307">
        <v>3</v>
      </c>
      <c r="B145" s="333" t="s">
        <v>818</v>
      </c>
      <c r="C145" s="351" t="s">
        <v>819</v>
      </c>
      <c r="D145" s="324"/>
      <c r="E145" s="302">
        <v>1000</v>
      </c>
      <c r="F145" s="307">
        <v>3</v>
      </c>
      <c r="G145" s="302">
        <f>E145*F145</f>
        <v>3000</v>
      </c>
      <c r="H145" s="352"/>
    </row>
    <row r="146" spans="1:8" ht="24">
      <c r="A146" s="307">
        <v>4</v>
      </c>
      <c r="B146" s="304" t="s">
        <v>820</v>
      </c>
      <c r="C146" s="307" t="s">
        <v>665</v>
      </c>
      <c r="D146" s="308"/>
      <c r="E146" s="302">
        <v>10000</v>
      </c>
      <c r="F146" s="307">
        <v>1</v>
      </c>
      <c r="G146" s="302">
        <f>E146*F146</f>
        <v>10000</v>
      </c>
      <c r="H146" s="320"/>
    </row>
    <row r="147" spans="1:8" ht="24.75">
      <c r="A147" s="307">
        <v>5</v>
      </c>
      <c r="B147" s="333" t="s">
        <v>814</v>
      </c>
      <c r="C147" s="351" t="s">
        <v>750</v>
      </c>
      <c r="D147" s="324" t="s">
        <v>702</v>
      </c>
      <c r="E147" s="302">
        <v>7500</v>
      </c>
      <c r="F147" s="307">
        <v>1</v>
      </c>
      <c r="G147" s="302">
        <f>E147*F147</f>
        <v>7500</v>
      </c>
      <c r="H147" s="308" t="s">
        <v>761</v>
      </c>
    </row>
    <row r="148" spans="1:8">
      <c r="A148" s="348"/>
      <c r="B148" s="310" t="s">
        <v>672</v>
      </c>
      <c r="C148" s="350"/>
      <c r="D148" s="338"/>
      <c r="E148" s="313"/>
      <c r="F148" s="309"/>
      <c r="G148" s="313">
        <f t="shared" ref="G148" si="30">SUM(G144:G147)</f>
        <v>24100</v>
      </c>
      <c r="H148" s="310"/>
    </row>
    <row r="149" spans="1:8" ht="36">
      <c r="A149" s="349" t="s">
        <v>821</v>
      </c>
      <c r="B149" s="353" t="s">
        <v>822</v>
      </c>
      <c r="C149" s="350"/>
      <c r="D149" s="338"/>
      <c r="E149" s="313"/>
      <c r="F149" s="309"/>
      <c r="G149" s="313"/>
      <c r="H149" s="310"/>
    </row>
    <row r="150" spans="1:8" ht="36">
      <c r="A150" s="354">
        <v>1</v>
      </c>
      <c r="B150" s="323" t="s">
        <v>823</v>
      </c>
      <c r="C150" s="351" t="s">
        <v>721</v>
      </c>
      <c r="D150" s="324" t="s">
        <v>824</v>
      </c>
      <c r="E150" s="302">
        <v>7500</v>
      </c>
      <c r="F150" s="307">
        <v>1</v>
      </c>
      <c r="G150" s="302">
        <f>E150*F150</f>
        <v>7500</v>
      </c>
      <c r="H150" s="355" t="s">
        <v>825</v>
      </c>
    </row>
    <row r="151" spans="1:8">
      <c r="A151" s="348"/>
      <c r="B151" s="310" t="s">
        <v>672</v>
      </c>
      <c r="C151" s="350"/>
      <c r="D151" s="338"/>
      <c r="E151" s="313"/>
      <c r="F151" s="309"/>
      <c r="G151" s="313">
        <f t="shared" ref="G151" si="31">SUM(G150:G150)</f>
        <v>7500</v>
      </c>
      <c r="H151" s="310"/>
    </row>
    <row r="152" spans="1:8" ht="24">
      <c r="A152" s="329" t="s">
        <v>826</v>
      </c>
      <c r="B152" s="353" t="s">
        <v>827</v>
      </c>
      <c r="C152" s="350"/>
      <c r="D152" s="338"/>
      <c r="E152" s="313"/>
      <c r="F152" s="309"/>
      <c r="G152" s="313"/>
      <c r="H152" s="310"/>
    </row>
    <row r="153" spans="1:8">
      <c r="A153" s="307">
        <v>1</v>
      </c>
      <c r="B153" s="304" t="s">
        <v>828</v>
      </c>
      <c r="C153" s="305" t="s">
        <v>819</v>
      </c>
      <c r="D153" s="319" t="s">
        <v>829</v>
      </c>
      <c r="E153" s="302">
        <v>1500</v>
      </c>
      <c r="F153" s="307">
        <v>2</v>
      </c>
      <c r="G153" s="302">
        <f>E153*F153</f>
        <v>3000</v>
      </c>
      <c r="H153" s="320" t="s">
        <v>830</v>
      </c>
    </row>
    <row r="154" spans="1:8">
      <c r="A154" s="307">
        <v>2</v>
      </c>
      <c r="B154" s="304" t="s">
        <v>831</v>
      </c>
      <c r="C154" s="305" t="s">
        <v>819</v>
      </c>
      <c r="D154" s="319" t="s">
        <v>829</v>
      </c>
      <c r="E154" s="302">
        <v>1000</v>
      </c>
      <c r="F154" s="307">
        <v>2</v>
      </c>
      <c r="G154" s="302">
        <f>E154*F154</f>
        <v>2000</v>
      </c>
      <c r="H154" s="320" t="s">
        <v>830</v>
      </c>
    </row>
    <row r="155" spans="1:8">
      <c r="A155" s="348"/>
      <c r="B155" s="310" t="s">
        <v>672</v>
      </c>
      <c r="C155" s="350"/>
      <c r="D155" s="338"/>
      <c r="E155" s="313"/>
      <c r="F155" s="309"/>
      <c r="G155" s="313">
        <f t="shared" ref="G155" si="32">SUM(G153:G154)</f>
        <v>5000</v>
      </c>
      <c r="H155" s="310"/>
    </row>
    <row r="156" spans="1:8" ht="24">
      <c r="A156" s="348" t="s">
        <v>832</v>
      </c>
      <c r="B156" s="353" t="s">
        <v>833</v>
      </c>
      <c r="C156" s="350"/>
      <c r="D156" s="338"/>
      <c r="E156" s="313"/>
      <c r="F156" s="309"/>
      <c r="G156" s="313"/>
      <c r="H156" s="310"/>
    </row>
    <row r="157" spans="1:8">
      <c r="A157" s="354">
        <v>1</v>
      </c>
      <c r="B157" s="304" t="s">
        <v>687</v>
      </c>
      <c r="C157" s="322" t="s">
        <v>688</v>
      </c>
      <c r="D157" s="308" t="s">
        <v>689</v>
      </c>
      <c r="E157" s="302">
        <v>650</v>
      </c>
      <c r="F157" s="307">
        <v>1</v>
      </c>
      <c r="G157" s="302">
        <f>E157*F157</f>
        <v>650</v>
      </c>
      <c r="H157" s="341" t="s">
        <v>834</v>
      </c>
    </row>
    <row r="158" spans="1:8" ht="24">
      <c r="A158" s="354">
        <v>2</v>
      </c>
      <c r="B158" s="332" t="s">
        <v>835</v>
      </c>
      <c r="C158" s="307" t="s">
        <v>688</v>
      </c>
      <c r="D158" s="340" t="s">
        <v>836</v>
      </c>
      <c r="E158" s="302">
        <v>20000</v>
      </c>
      <c r="F158" s="307">
        <v>1</v>
      </c>
      <c r="G158" s="302">
        <f>E158*F158</f>
        <v>20000</v>
      </c>
      <c r="H158" s="341"/>
    </row>
    <row r="159" spans="1:8" ht="24">
      <c r="A159" s="318">
        <v>3</v>
      </c>
      <c r="B159" s="332" t="s">
        <v>837</v>
      </c>
      <c r="C159" s="307" t="s">
        <v>688</v>
      </c>
      <c r="D159" s="356"/>
      <c r="E159" s="302">
        <v>18000</v>
      </c>
      <c r="F159" s="307">
        <v>1</v>
      </c>
      <c r="G159" s="302">
        <f>E159*F159</f>
        <v>18000</v>
      </c>
      <c r="H159" s="303"/>
    </row>
    <row r="160" spans="1:8">
      <c r="A160" s="348"/>
      <c r="B160" s="310" t="s">
        <v>672</v>
      </c>
      <c r="C160" s="350"/>
      <c r="D160" s="338"/>
      <c r="E160" s="313"/>
      <c r="F160" s="309"/>
      <c r="G160" s="313">
        <f t="shared" ref="G160" si="33">SUM(G157:G159)</f>
        <v>38650</v>
      </c>
      <c r="H160" s="310"/>
    </row>
    <row r="161" spans="1:8" ht="36">
      <c r="A161" s="329" t="s">
        <v>838</v>
      </c>
      <c r="B161" s="343" t="s">
        <v>839</v>
      </c>
      <c r="C161" s="311"/>
      <c r="D161" s="312"/>
      <c r="E161" s="313"/>
      <c r="F161" s="309"/>
      <c r="G161" s="313"/>
      <c r="H161" s="314"/>
    </row>
    <row r="162" spans="1:8" ht="24">
      <c r="A162" s="307">
        <v>2</v>
      </c>
      <c r="B162" s="333" t="s">
        <v>840</v>
      </c>
      <c r="C162" s="322" t="s">
        <v>680</v>
      </c>
      <c r="D162" s="319"/>
      <c r="E162" s="302">
        <v>700</v>
      </c>
      <c r="F162" s="307">
        <v>1</v>
      </c>
      <c r="G162" s="302">
        <f t="shared" ref="G162:G167" si="34">E162*F162</f>
        <v>700</v>
      </c>
      <c r="H162" s="303"/>
    </row>
    <row r="163" spans="1:8">
      <c r="A163" s="307">
        <v>3</v>
      </c>
      <c r="B163" s="304" t="s">
        <v>831</v>
      </c>
      <c r="C163" s="307" t="s">
        <v>680</v>
      </c>
      <c r="D163" s="308"/>
      <c r="E163" s="302">
        <v>1200</v>
      </c>
      <c r="F163" s="307">
        <v>1</v>
      </c>
      <c r="G163" s="302">
        <f t="shared" si="34"/>
        <v>1200</v>
      </c>
      <c r="H163" s="303"/>
    </row>
    <row r="164" spans="1:8">
      <c r="A164" s="307">
        <v>4</v>
      </c>
      <c r="B164" s="304" t="s">
        <v>841</v>
      </c>
      <c r="C164" s="357" t="s">
        <v>819</v>
      </c>
      <c r="D164" s="308"/>
      <c r="E164" s="302">
        <v>900</v>
      </c>
      <c r="F164" s="307">
        <v>1</v>
      </c>
      <c r="G164" s="302">
        <f t="shared" si="34"/>
        <v>900</v>
      </c>
      <c r="H164" s="303"/>
    </row>
    <row r="165" spans="1:8">
      <c r="A165" s="307">
        <v>5</v>
      </c>
      <c r="B165" s="304" t="s">
        <v>687</v>
      </c>
      <c r="C165" s="322" t="s">
        <v>688</v>
      </c>
      <c r="D165" s="308" t="s">
        <v>689</v>
      </c>
      <c r="E165" s="302">
        <v>650</v>
      </c>
      <c r="F165" s="307">
        <v>1</v>
      </c>
      <c r="G165" s="302">
        <f t="shared" si="34"/>
        <v>650</v>
      </c>
      <c r="H165" s="303"/>
    </row>
    <row r="166" spans="1:8">
      <c r="A166" s="307">
        <v>6</v>
      </c>
      <c r="B166" s="304" t="s">
        <v>710</v>
      </c>
      <c r="C166" s="307" t="s">
        <v>842</v>
      </c>
      <c r="D166" s="308" t="s">
        <v>843</v>
      </c>
      <c r="E166" s="302">
        <v>380</v>
      </c>
      <c r="F166" s="307">
        <v>1</v>
      </c>
      <c r="G166" s="302">
        <f t="shared" si="34"/>
        <v>380</v>
      </c>
      <c r="H166" s="303"/>
    </row>
    <row r="167" spans="1:8" ht="24">
      <c r="A167" s="307">
        <v>8</v>
      </c>
      <c r="B167" s="333" t="s">
        <v>844</v>
      </c>
      <c r="C167" s="307" t="s">
        <v>688</v>
      </c>
      <c r="D167" s="308" t="s">
        <v>845</v>
      </c>
      <c r="E167" s="302">
        <v>20000</v>
      </c>
      <c r="F167" s="307">
        <v>1</v>
      </c>
      <c r="G167" s="302">
        <f t="shared" si="34"/>
        <v>20000</v>
      </c>
      <c r="H167" s="303"/>
    </row>
    <row r="168" spans="1:8">
      <c r="A168" s="309"/>
      <c r="B168" s="310" t="s">
        <v>672</v>
      </c>
      <c r="C168" s="309"/>
      <c r="D168" s="336"/>
      <c r="E168" s="313"/>
      <c r="F168" s="309"/>
      <c r="G168" s="313">
        <f>SUM(G162:G167)</f>
        <v>23830</v>
      </c>
      <c r="H168" s="314"/>
    </row>
    <row r="169" spans="1:8" ht="24">
      <c r="A169" s="348" t="s">
        <v>846</v>
      </c>
      <c r="B169" s="353" t="s">
        <v>847</v>
      </c>
      <c r="C169" s="350"/>
      <c r="D169" s="338"/>
      <c r="E169" s="313"/>
      <c r="F169" s="309"/>
      <c r="G169" s="313"/>
      <c r="H169" s="310"/>
    </row>
    <row r="170" spans="1:8" ht="36">
      <c r="A170" s="318">
        <v>1</v>
      </c>
      <c r="B170" s="358" t="s">
        <v>848</v>
      </c>
      <c r="C170" s="359" t="s">
        <v>694</v>
      </c>
      <c r="D170" s="360" t="s">
        <v>849</v>
      </c>
      <c r="E170" s="302">
        <v>300000</v>
      </c>
      <c r="F170" s="359">
        <v>1</v>
      </c>
      <c r="G170" s="302">
        <f>E170*F170</f>
        <v>300000</v>
      </c>
      <c r="H170" s="320" t="s">
        <v>850</v>
      </c>
    </row>
    <row r="171" spans="1:8">
      <c r="A171" s="348"/>
      <c r="B171" s="310" t="s">
        <v>672</v>
      </c>
      <c r="C171" s="350"/>
      <c r="D171" s="338"/>
      <c r="E171" s="313"/>
      <c r="F171" s="309"/>
      <c r="G171" s="313">
        <f t="shared" ref="G171" si="35">SUM(G170:G170)</f>
        <v>300000</v>
      </c>
      <c r="H171" s="310"/>
    </row>
    <row r="172" spans="1:8" ht="24">
      <c r="A172" s="348" t="s">
        <v>851</v>
      </c>
      <c r="B172" s="361" t="s">
        <v>852</v>
      </c>
      <c r="C172" s="350"/>
      <c r="D172" s="338"/>
      <c r="E172" s="313"/>
      <c r="F172" s="309"/>
      <c r="G172" s="313"/>
      <c r="H172" s="310"/>
    </row>
    <row r="173" spans="1:8" ht="24">
      <c r="A173" s="318">
        <v>1</v>
      </c>
      <c r="B173" s="304" t="s">
        <v>853</v>
      </c>
      <c r="C173" s="307" t="s">
        <v>688</v>
      </c>
      <c r="D173" s="306"/>
      <c r="E173" s="302">
        <v>60000</v>
      </c>
      <c r="F173" s="307">
        <v>1</v>
      </c>
      <c r="G173" s="302">
        <f>E173*F173</f>
        <v>60000</v>
      </c>
      <c r="H173" s="320" t="s">
        <v>854</v>
      </c>
    </row>
    <row r="174" spans="1:8">
      <c r="A174" s="348"/>
      <c r="B174" s="310" t="s">
        <v>672</v>
      </c>
      <c r="C174" s="350"/>
      <c r="D174" s="338"/>
      <c r="E174" s="313"/>
      <c r="F174" s="309"/>
      <c r="G174" s="313">
        <f t="shared" ref="G174" si="36">SUM(G173:G173)</f>
        <v>60000</v>
      </c>
      <c r="H174" s="310"/>
    </row>
    <row r="175" spans="1:8" ht="36">
      <c r="A175" s="348" t="s">
        <v>855</v>
      </c>
      <c r="B175" s="353" t="s">
        <v>856</v>
      </c>
      <c r="C175" s="350"/>
      <c r="D175" s="338"/>
      <c r="E175" s="313"/>
      <c r="F175" s="309"/>
      <c r="G175" s="313"/>
      <c r="H175" s="310"/>
    </row>
    <row r="176" spans="1:8">
      <c r="A176" s="354">
        <v>1</v>
      </c>
      <c r="B176" s="323" t="s">
        <v>857</v>
      </c>
      <c r="C176" s="351" t="s">
        <v>819</v>
      </c>
      <c r="D176" s="319" t="s">
        <v>829</v>
      </c>
      <c r="E176" s="302">
        <v>1500</v>
      </c>
      <c r="F176" s="307">
        <v>6</v>
      </c>
      <c r="G176" s="302">
        <f>E176*F176</f>
        <v>9000</v>
      </c>
      <c r="H176" s="352"/>
    </row>
    <row r="177" spans="1:8">
      <c r="A177" s="348"/>
      <c r="B177" s="310" t="s">
        <v>672</v>
      </c>
      <c r="C177" s="350"/>
      <c r="D177" s="338"/>
      <c r="E177" s="313"/>
      <c r="F177" s="309"/>
      <c r="G177" s="313">
        <f t="shared" ref="G177" si="37">SUM(G176:G176)</f>
        <v>9000</v>
      </c>
      <c r="H177" s="310"/>
    </row>
    <row r="178" spans="1:8" ht="24">
      <c r="A178" s="348" t="s">
        <v>858</v>
      </c>
      <c r="B178" s="353" t="s">
        <v>859</v>
      </c>
      <c r="C178" s="350"/>
      <c r="D178" s="338"/>
      <c r="E178" s="313"/>
      <c r="F178" s="309"/>
      <c r="G178" s="313"/>
      <c r="H178" s="310"/>
    </row>
    <row r="179" spans="1:8">
      <c r="A179" s="354">
        <v>1</v>
      </c>
      <c r="B179" s="323" t="s">
        <v>860</v>
      </c>
      <c r="C179" s="357" t="s">
        <v>819</v>
      </c>
      <c r="D179" s="324"/>
      <c r="E179" s="302">
        <v>900</v>
      </c>
      <c r="F179" s="307">
        <v>3</v>
      </c>
      <c r="G179" s="302">
        <f>E179*F179</f>
        <v>2700</v>
      </c>
      <c r="H179" s="352"/>
    </row>
    <row r="180" spans="1:8">
      <c r="A180" s="348"/>
      <c r="B180" s="310" t="s">
        <v>672</v>
      </c>
      <c r="C180" s="350"/>
      <c r="D180" s="338"/>
      <c r="E180" s="313"/>
      <c r="F180" s="309"/>
      <c r="G180" s="313">
        <f t="shared" ref="G180" si="38">SUM(G179:G179)</f>
        <v>2700</v>
      </c>
      <c r="H180" s="310"/>
    </row>
    <row r="181" spans="1:8" ht="24">
      <c r="A181" s="348" t="s">
        <v>861</v>
      </c>
      <c r="B181" s="353" t="s">
        <v>862</v>
      </c>
      <c r="C181" s="350"/>
      <c r="D181" s="338"/>
      <c r="E181" s="313"/>
      <c r="F181" s="309"/>
      <c r="G181" s="313"/>
      <c r="H181" s="310"/>
    </row>
    <row r="182" spans="1:8">
      <c r="A182" s="354">
        <v>1</v>
      </c>
      <c r="B182" s="323" t="s">
        <v>860</v>
      </c>
      <c r="C182" s="357" t="s">
        <v>819</v>
      </c>
      <c r="D182" s="324"/>
      <c r="E182" s="302">
        <v>900</v>
      </c>
      <c r="F182" s="307">
        <v>1</v>
      </c>
      <c r="G182" s="302">
        <f>E182*F182</f>
        <v>900</v>
      </c>
      <c r="H182" s="352"/>
    </row>
    <row r="183" spans="1:8">
      <c r="A183" s="318">
        <v>3</v>
      </c>
      <c r="B183" s="333" t="s">
        <v>863</v>
      </c>
      <c r="C183" s="307" t="s">
        <v>688</v>
      </c>
      <c r="D183" s="319" t="s">
        <v>864</v>
      </c>
      <c r="E183" s="302">
        <v>5000</v>
      </c>
      <c r="F183" s="307">
        <v>1</v>
      </c>
      <c r="G183" s="302">
        <f>E183*F183</f>
        <v>5000</v>
      </c>
      <c r="H183" s="347"/>
    </row>
    <row r="184" spans="1:8">
      <c r="A184" s="318">
        <v>4</v>
      </c>
      <c r="B184" s="362" t="s">
        <v>865</v>
      </c>
      <c r="C184" s="363" t="s">
        <v>688</v>
      </c>
      <c r="D184" s="356" t="s">
        <v>866</v>
      </c>
      <c r="E184" s="302">
        <v>14000</v>
      </c>
      <c r="F184" s="307">
        <v>1</v>
      </c>
      <c r="G184" s="302">
        <f>E184*F184</f>
        <v>14000</v>
      </c>
      <c r="H184" s="347"/>
    </row>
    <row r="185" spans="1:8">
      <c r="A185" s="348"/>
      <c r="B185" s="310" t="s">
        <v>672</v>
      </c>
      <c r="C185" s="350"/>
      <c r="D185" s="338"/>
      <c r="E185" s="313"/>
      <c r="F185" s="309"/>
      <c r="G185" s="313">
        <f t="shared" ref="G185" si="39">SUM(G182:G184)</f>
        <v>19900</v>
      </c>
      <c r="H185" s="310"/>
    </row>
    <row r="186" spans="1:8" ht="24">
      <c r="A186" s="349" t="s">
        <v>867</v>
      </c>
      <c r="B186" s="353" t="s">
        <v>868</v>
      </c>
      <c r="C186" s="350"/>
      <c r="D186" s="338"/>
      <c r="E186" s="313"/>
      <c r="F186" s="309"/>
      <c r="G186" s="313"/>
      <c r="H186" s="310"/>
    </row>
    <row r="187" spans="1:8">
      <c r="A187" s="318">
        <v>1</v>
      </c>
      <c r="B187" s="333" t="s">
        <v>869</v>
      </c>
      <c r="C187" s="307" t="s">
        <v>688</v>
      </c>
      <c r="D187" s="319" t="s">
        <v>870</v>
      </c>
      <c r="E187" s="302">
        <v>260000</v>
      </c>
      <c r="F187" s="307">
        <v>1</v>
      </c>
      <c r="G187" s="302">
        <f t="shared" ref="G187:G191" si="40">E187*F187</f>
        <v>260000</v>
      </c>
      <c r="H187" s="303"/>
    </row>
    <row r="188" spans="1:8" ht="24">
      <c r="A188" s="318">
        <v>2</v>
      </c>
      <c r="B188" s="304" t="s">
        <v>871</v>
      </c>
      <c r="C188" s="357" t="s">
        <v>640</v>
      </c>
      <c r="D188" s="306"/>
      <c r="E188" s="302">
        <v>5000</v>
      </c>
      <c r="F188" s="307">
        <v>1</v>
      </c>
      <c r="G188" s="302">
        <f t="shared" si="40"/>
        <v>5000</v>
      </c>
      <c r="H188" s="303"/>
    </row>
    <row r="189" spans="1:8" ht="24">
      <c r="A189" s="318">
        <v>4</v>
      </c>
      <c r="B189" s="364" t="s">
        <v>872</v>
      </c>
      <c r="C189" s="307" t="s">
        <v>688</v>
      </c>
      <c r="D189" s="306"/>
      <c r="E189" s="302">
        <v>30000</v>
      </c>
      <c r="F189" s="307">
        <v>1</v>
      </c>
      <c r="G189" s="302">
        <f t="shared" si="40"/>
        <v>30000</v>
      </c>
      <c r="H189" s="303"/>
    </row>
    <row r="190" spans="1:8">
      <c r="A190" s="318">
        <v>6</v>
      </c>
      <c r="B190" s="365" t="s">
        <v>873</v>
      </c>
      <c r="C190" s="322"/>
      <c r="D190" s="331"/>
      <c r="E190" s="302">
        <v>16000</v>
      </c>
      <c r="F190" s="307">
        <v>1</v>
      </c>
      <c r="G190" s="302">
        <f t="shared" si="40"/>
        <v>16000</v>
      </c>
      <c r="H190" s="355"/>
    </row>
    <row r="191" spans="1:8" ht="24">
      <c r="A191" s="318">
        <v>7</v>
      </c>
      <c r="B191" s="365" t="s">
        <v>874</v>
      </c>
      <c r="C191" s="322"/>
      <c r="D191" s="331"/>
      <c r="E191" s="302">
        <v>5000</v>
      </c>
      <c r="F191" s="307">
        <v>1</v>
      </c>
      <c r="G191" s="302">
        <f t="shared" si="40"/>
        <v>5000</v>
      </c>
      <c r="H191" s="355"/>
    </row>
    <row r="192" spans="1:8">
      <c r="A192" s="326"/>
      <c r="B192" s="310" t="s">
        <v>672</v>
      </c>
      <c r="C192" s="311"/>
      <c r="D192" s="366"/>
      <c r="E192" s="313"/>
      <c r="F192" s="309"/>
      <c r="G192" s="313">
        <f>SUM(G187:G191)</f>
        <v>316000</v>
      </c>
      <c r="H192" s="314"/>
    </row>
    <row r="193" spans="1:8" ht="36">
      <c r="A193" s="315" t="s">
        <v>875</v>
      </c>
      <c r="B193" s="316" t="s">
        <v>876</v>
      </c>
      <c r="C193" s="309"/>
      <c r="D193" s="366"/>
      <c r="E193" s="313"/>
      <c r="F193" s="309"/>
      <c r="G193" s="313"/>
      <c r="H193" s="314"/>
    </row>
    <row r="194" spans="1:8" ht="36">
      <c r="A194" s="318">
        <v>1</v>
      </c>
      <c r="B194" s="367" t="s">
        <v>877</v>
      </c>
      <c r="C194" s="363" t="s">
        <v>878</v>
      </c>
      <c r="D194" s="368" t="s">
        <v>879</v>
      </c>
      <c r="E194" s="302">
        <v>140000</v>
      </c>
      <c r="F194" s="307">
        <v>1</v>
      </c>
      <c r="G194" s="302">
        <f>E194*F194</f>
        <v>140000</v>
      </c>
      <c r="H194" s="308"/>
    </row>
    <row r="195" spans="1:8">
      <c r="A195" s="318">
        <v>2</v>
      </c>
      <c r="B195" s="358" t="s">
        <v>880</v>
      </c>
      <c r="C195" s="359" t="s">
        <v>688</v>
      </c>
      <c r="D195" s="369" t="s">
        <v>881</v>
      </c>
      <c r="E195" s="302">
        <v>30000</v>
      </c>
      <c r="F195" s="359">
        <v>1</v>
      </c>
      <c r="G195" s="302">
        <f t="shared" ref="G195:G198" si="41">E195*F195</f>
        <v>30000</v>
      </c>
      <c r="H195" s="303"/>
    </row>
    <row r="196" spans="1:8" ht="24">
      <c r="A196" s="318">
        <v>4</v>
      </c>
      <c r="B196" s="332" t="s">
        <v>882</v>
      </c>
      <c r="C196" s="305" t="s">
        <v>640</v>
      </c>
      <c r="D196" s="370" t="s">
        <v>883</v>
      </c>
      <c r="E196" s="302">
        <v>8000</v>
      </c>
      <c r="F196" s="307">
        <v>1</v>
      </c>
      <c r="G196" s="302">
        <f t="shared" si="41"/>
        <v>8000</v>
      </c>
      <c r="H196" s="303"/>
    </row>
    <row r="197" spans="1:8">
      <c r="A197" s="318">
        <v>5</v>
      </c>
      <c r="B197" s="333" t="s">
        <v>884</v>
      </c>
      <c r="C197" s="307" t="s">
        <v>665</v>
      </c>
      <c r="D197" s="319" t="s">
        <v>885</v>
      </c>
      <c r="E197" s="302">
        <v>110540</v>
      </c>
      <c r="F197" s="307">
        <v>1</v>
      </c>
      <c r="G197" s="302">
        <f t="shared" si="41"/>
        <v>110540</v>
      </c>
      <c r="H197" s="303"/>
    </row>
    <row r="198" spans="1:8" ht="36">
      <c r="A198" s="318">
        <v>6</v>
      </c>
      <c r="B198" s="367" t="s">
        <v>886</v>
      </c>
      <c r="C198" s="363" t="s">
        <v>887</v>
      </c>
      <c r="D198" s="355" t="s">
        <v>888</v>
      </c>
      <c r="E198" s="302">
        <v>90000</v>
      </c>
      <c r="F198" s="307">
        <v>1</v>
      </c>
      <c r="G198" s="302">
        <f t="shared" si="41"/>
        <v>90000</v>
      </c>
      <c r="H198" s="303"/>
    </row>
    <row r="199" spans="1:8">
      <c r="A199" s="318">
        <v>7</v>
      </c>
      <c r="B199" s="367" t="s">
        <v>889</v>
      </c>
      <c r="C199" s="371" t="s">
        <v>890</v>
      </c>
      <c r="D199" s="355"/>
      <c r="E199" s="302">
        <v>150000</v>
      </c>
      <c r="F199" s="359">
        <v>1</v>
      </c>
      <c r="G199" s="302">
        <v>0</v>
      </c>
      <c r="H199" s="303"/>
    </row>
    <row r="200" spans="1:8">
      <c r="A200" s="309"/>
      <c r="B200" s="314" t="s">
        <v>672</v>
      </c>
      <c r="C200" s="309"/>
      <c r="D200" s="312"/>
      <c r="E200" s="313"/>
      <c r="F200" s="309"/>
      <c r="G200" s="313">
        <f>SUM(G194:G199)</f>
        <v>378540</v>
      </c>
      <c r="H200" s="314"/>
    </row>
    <row r="201" spans="1:8">
      <c r="A201" s="307"/>
      <c r="B201" s="314" t="s">
        <v>891</v>
      </c>
      <c r="C201" s="307"/>
      <c r="D201" s="308"/>
      <c r="E201" s="302"/>
      <c r="F201" s="309"/>
      <c r="G201" s="313">
        <f>SUM(G200,G192,G185,G180,G177,G174,G171,G168,G160,G155,G151,G148,G142,G136,G129,G122,G116,G107,G98,G92,G85,G78,G75,G72,G68,G52)</f>
        <v>3315000</v>
      </c>
      <c r="H201" s="372"/>
    </row>
    <row r="202" spans="1:8" ht="24.75">
      <c r="A202" s="373"/>
      <c r="B202" s="330"/>
      <c r="C202" s="307"/>
      <c r="D202" s="308"/>
      <c r="E202" s="302"/>
      <c r="F202" s="307"/>
      <c r="G202" s="313">
        <f>G201*0.9</f>
        <v>2983500</v>
      </c>
      <c r="H202" s="374" t="s">
        <v>892</v>
      </c>
    </row>
  </sheetData>
  <mergeCells count="9">
    <mergeCell ref="A1:N1"/>
    <mergeCell ref="A44:H44"/>
    <mergeCell ref="A45:A46"/>
    <mergeCell ref="B45:B46"/>
    <mergeCell ref="C45:C46"/>
    <mergeCell ref="D45:D46"/>
    <mergeCell ref="E45:E46"/>
    <mergeCell ref="F45:G45"/>
    <mergeCell ref="H45:H4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78" t="s">
        <v>134</v>
      </c>
      <c r="B1" s="378"/>
      <c r="C1" s="378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79" t="s">
        <v>137</v>
      </c>
      <c r="B1" s="379"/>
      <c r="C1" s="379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80" t="s">
        <v>143</v>
      </c>
      <c r="B1" s="381"/>
      <c r="C1" s="381"/>
      <c r="D1" s="381"/>
      <c r="E1" s="381"/>
      <c r="F1" s="381"/>
      <c r="G1" s="381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84" t="s">
        <v>494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</row>
    <row r="2" spans="1:30" s="65" customFormat="1" ht="39.950000000000003" customHeight="1">
      <c r="A2" s="382" t="s">
        <v>495</v>
      </c>
      <c r="B2" s="383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390" t="s">
        <v>513</v>
      </c>
      <c r="B3" s="390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87" t="s">
        <v>515</v>
      </c>
      <c r="B4" s="388"/>
      <c r="C4" s="388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89" t="s">
        <v>517</v>
      </c>
      <c r="B5" s="390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87" t="s">
        <v>516</v>
      </c>
      <c r="B6" s="388"/>
      <c r="C6" s="388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86"/>
      <c r="B7" s="386"/>
      <c r="C7" s="386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76" t="s">
        <v>435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76" t="s">
        <v>177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颛桥镇</vt:lpstr>
      <vt:lpstr>信息化项目</vt:lpstr>
      <vt:lpstr>设备项目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2021-05-24T01:19:37Z</cp:lastPrinted>
  <dcterms:created xsi:type="dcterms:W3CDTF">2019-11-08T06:57:41Z</dcterms:created>
  <dcterms:modified xsi:type="dcterms:W3CDTF">2021-05-24T01:19:40Z</dcterms:modified>
</cp:coreProperties>
</file>