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浦江镇" sheetId="50" r:id="rId15"/>
    <sheet name="信息化项目" sheetId="51" state="hidden" r:id="rId16"/>
    <sheet name="设备项目" sheetId="52" state="hidden" r:id="rId17"/>
    <sheet name="维修新增" sheetId="53" state="hidden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J21" i="53" l="1"/>
  <c r="J17" i="53"/>
  <c r="J16" i="53"/>
  <c r="J15" i="53"/>
  <c r="J14" i="53"/>
  <c r="J13" i="53"/>
  <c r="J12" i="53"/>
  <c r="J11" i="53"/>
  <c r="J6" i="53"/>
  <c r="J5" i="53"/>
  <c r="J4" i="53"/>
  <c r="J3" i="53"/>
  <c r="J7" i="53" l="1"/>
  <c r="J8" i="53" s="1"/>
  <c r="J18" i="53"/>
  <c r="J19" i="53" s="1"/>
  <c r="J20" i="53" l="1"/>
  <c r="J22" i="53" s="1"/>
  <c r="K11" i="53" s="1"/>
  <c r="J9" i="53"/>
  <c r="J10" i="53" s="1"/>
  <c r="J23" i="53" l="1"/>
  <c r="K3" i="53"/>
  <c r="K23" i="53" s="1"/>
  <c r="C6" i="50" s="1"/>
  <c r="E6" i="50" s="1"/>
  <c r="G201" i="52"/>
  <c r="G200" i="52"/>
  <c r="G198" i="52"/>
  <c r="G197" i="52"/>
  <c r="G196" i="52"/>
  <c r="G195" i="52"/>
  <c r="G194" i="52"/>
  <c r="G191" i="52"/>
  <c r="G190" i="52"/>
  <c r="G189" i="52"/>
  <c r="G188" i="52"/>
  <c r="G185" i="52"/>
  <c r="G184" i="52"/>
  <c r="G183" i="52"/>
  <c r="G180" i="52"/>
  <c r="G181" i="52" s="1"/>
  <c r="G178" i="52"/>
  <c r="G177" i="52"/>
  <c r="G174" i="52"/>
  <c r="G175" i="52" s="1"/>
  <c r="G172" i="52"/>
  <c r="G171" i="52"/>
  <c r="G168" i="52"/>
  <c r="G167" i="52"/>
  <c r="G166" i="52"/>
  <c r="G165" i="52"/>
  <c r="G164" i="52"/>
  <c r="G163" i="52"/>
  <c r="G160" i="52"/>
  <c r="G159" i="52"/>
  <c r="G158" i="52"/>
  <c r="G155" i="52"/>
  <c r="G156" i="52" s="1"/>
  <c r="G154" i="52"/>
  <c r="G151" i="52"/>
  <c r="G152" i="52" s="1"/>
  <c r="G148" i="52"/>
  <c r="G147" i="52"/>
  <c r="G146" i="52"/>
  <c r="G145" i="52"/>
  <c r="G142" i="52"/>
  <c r="G141" i="52"/>
  <c r="G140" i="52"/>
  <c r="G139" i="52"/>
  <c r="G136" i="52"/>
  <c r="G135" i="52"/>
  <c r="G134" i="52"/>
  <c r="G133" i="52"/>
  <c r="G137" i="52" s="1"/>
  <c r="G132" i="52"/>
  <c r="G129" i="52"/>
  <c r="G128" i="52"/>
  <c r="G127" i="52"/>
  <c r="G126" i="52"/>
  <c r="G125" i="52"/>
  <c r="G122" i="52"/>
  <c r="G121" i="52"/>
  <c r="G120" i="52"/>
  <c r="G119" i="52"/>
  <c r="G123" i="52" s="1"/>
  <c r="G116" i="52"/>
  <c r="G115" i="52"/>
  <c r="G114" i="52"/>
  <c r="G113" i="52"/>
  <c r="G112" i="52"/>
  <c r="G111" i="52"/>
  <c r="G110" i="52"/>
  <c r="G107" i="52"/>
  <c r="G106" i="52"/>
  <c r="G105" i="52"/>
  <c r="G104" i="52"/>
  <c r="G103" i="52"/>
  <c r="G98" i="52"/>
  <c r="G97" i="52"/>
  <c r="G96" i="52"/>
  <c r="G95" i="52"/>
  <c r="G92" i="52"/>
  <c r="G91" i="52"/>
  <c r="G90" i="52"/>
  <c r="G89" i="52"/>
  <c r="G88" i="52"/>
  <c r="G85" i="52"/>
  <c r="G84" i="52"/>
  <c r="G83" i="52"/>
  <c r="G82" i="52"/>
  <c r="G81" i="52"/>
  <c r="G78" i="52"/>
  <c r="G79" i="52" s="1"/>
  <c r="G75" i="52"/>
  <c r="G76" i="52" s="1"/>
  <c r="G72" i="52"/>
  <c r="G71" i="52"/>
  <c r="G73" i="52" s="1"/>
  <c r="G68" i="52"/>
  <c r="G67" i="52"/>
  <c r="G66" i="52"/>
  <c r="G65" i="52"/>
  <c r="G64" i="52"/>
  <c r="G63" i="52"/>
  <c r="G62" i="52"/>
  <c r="G61" i="52"/>
  <c r="G60" i="52"/>
  <c r="G59" i="52"/>
  <c r="G58" i="52"/>
  <c r="G57" i="52"/>
  <c r="G52" i="52"/>
  <c r="G51" i="52"/>
  <c r="G50" i="52"/>
  <c r="G49" i="52"/>
  <c r="L42" i="52"/>
  <c r="K41" i="52"/>
  <c r="K42" i="52" s="1"/>
  <c r="L40" i="52"/>
  <c r="K39" i="52"/>
  <c r="K40" i="52" s="1"/>
  <c r="L38" i="52"/>
  <c r="K37" i="52"/>
  <c r="M37" i="52" s="1"/>
  <c r="M38" i="52" s="1"/>
  <c r="L36" i="52"/>
  <c r="K35" i="52"/>
  <c r="M35" i="52" s="1"/>
  <c r="M36" i="52" s="1"/>
  <c r="L34" i="52"/>
  <c r="K33" i="52"/>
  <c r="K34" i="52" s="1"/>
  <c r="L32" i="52"/>
  <c r="M31" i="52"/>
  <c r="M32" i="52" s="1"/>
  <c r="K31" i="52"/>
  <c r="K32" i="52" s="1"/>
  <c r="M30" i="52"/>
  <c r="K29" i="52"/>
  <c r="L29" i="52" s="1"/>
  <c r="K28" i="52"/>
  <c r="K27" i="52"/>
  <c r="L27" i="52" s="1"/>
  <c r="M26" i="52"/>
  <c r="K25" i="52"/>
  <c r="L25" i="52" s="1"/>
  <c r="L26" i="52" s="1"/>
  <c r="M24" i="52"/>
  <c r="K23" i="52"/>
  <c r="L23" i="52" s="1"/>
  <c r="K22" i="52"/>
  <c r="L22" i="52" s="1"/>
  <c r="K21" i="52"/>
  <c r="K24" i="52" s="1"/>
  <c r="M20" i="52"/>
  <c r="K19" i="52"/>
  <c r="L19" i="52" s="1"/>
  <c r="K18" i="52"/>
  <c r="L18" i="52" s="1"/>
  <c r="L17" i="52"/>
  <c r="K17" i="52"/>
  <c r="K16" i="52"/>
  <c r="L16" i="52" s="1"/>
  <c r="L15" i="52"/>
  <c r="K15" i="52"/>
  <c r="K14" i="52"/>
  <c r="L14" i="52" s="1"/>
  <c r="M13" i="52"/>
  <c r="K12" i="52"/>
  <c r="K13" i="52" s="1"/>
  <c r="M11" i="52"/>
  <c r="K10" i="52"/>
  <c r="K11" i="52" s="1"/>
  <c r="K9" i="52"/>
  <c r="K8" i="52"/>
  <c r="L8" i="52" s="1"/>
  <c r="L9" i="52" s="1"/>
  <c r="M7" i="52"/>
  <c r="K6" i="52"/>
  <c r="L6" i="52" s="1"/>
  <c r="L5" i="52"/>
  <c r="L7" i="52" s="1"/>
  <c r="K5" i="52"/>
  <c r="M4" i="52"/>
  <c r="K3" i="52"/>
  <c r="L3" i="52" s="1"/>
  <c r="L4" i="52" s="1"/>
  <c r="I9" i="51"/>
  <c r="I8" i="51"/>
  <c r="I7" i="51"/>
  <c r="I5" i="51"/>
  <c r="I4" i="51"/>
  <c r="I3" i="51"/>
  <c r="M39" i="52" l="1"/>
  <c r="M40" i="52" s="1"/>
  <c r="G69" i="52"/>
  <c r="G99" i="52"/>
  <c r="G143" i="52"/>
  <c r="G169" i="52"/>
  <c r="L10" i="52"/>
  <c r="L11" i="52" s="1"/>
  <c r="L20" i="52"/>
  <c r="K38" i="52"/>
  <c r="G108" i="52"/>
  <c r="G117" i="52"/>
  <c r="G130" i="52"/>
  <c r="G161" i="52"/>
  <c r="G192" i="52"/>
  <c r="G202" i="52"/>
  <c r="G53" i="52"/>
  <c r="G93" i="52"/>
  <c r="G149" i="52"/>
  <c r="I6" i="51"/>
  <c r="K7" i="52"/>
  <c r="K30" i="52"/>
  <c r="G86" i="52"/>
  <c r="G186" i="52"/>
  <c r="G203" i="52"/>
  <c r="G204" i="52" s="1"/>
  <c r="L12" i="52"/>
  <c r="L13" i="52" s="1"/>
  <c r="K20" i="52"/>
  <c r="L21" i="52"/>
  <c r="L24" i="52" s="1"/>
  <c r="L28" i="52"/>
  <c r="L30" i="52" s="1"/>
  <c r="L43" i="52" s="1"/>
  <c r="D5" i="50" s="1"/>
  <c r="D7" i="50" s="1"/>
  <c r="M33" i="52"/>
  <c r="M34" i="52" s="1"/>
  <c r="M41" i="52"/>
  <c r="M42" i="52" s="1"/>
  <c r="K4" i="52"/>
  <c r="M8" i="52"/>
  <c r="M9" i="52" s="1"/>
  <c r="K26" i="52"/>
  <c r="K36" i="52"/>
  <c r="I10" i="51"/>
  <c r="I11" i="51" s="1"/>
  <c r="C4" i="50" s="1"/>
  <c r="E4" i="50" s="1"/>
  <c r="K43" i="52" l="1"/>
  <c r="C5" i="50" s="1"/>
  <c r="E5" i="50" s="1"/>
  <c r="E7" i="50" s="1"/>
  <c r="M43" i="52"/>
  <c r="C7" i="50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L89" i="23"/>
  <c r="W88" i="23"/>
  <c r="W87" i="23"/>
  <c r="V86" i="23"/>
  <c r="S86" i="23"/>
  <c r="R86" i="23"/>
  <c r="Q86" i="23"/>
  <c r="P86" i="23"/>
  <c r="P85" i="23" s="1"/>
  <c r="O86" i="23"/>
  <c r="O85" i="23" s="1"/>
  <c r="N86" i="23"/>
  <c r="M86" i="23"/>
  <c r="L86" i="23"/>
  <c r="L85" i="23" s="1"/>
  <c r="K86" i="23"/>
  <c r="K85" i="23" s="1"/>
  <c r="J86" i="23"/>
  <c r="I86" i="23"/>
  <c r="H86" i="23"/>
  <c r="H85" i="23" s="1"/>
  <c r="G86" i="23"/>
  <c r="G85" i="23" s="1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V80" i="23"/>
  <c r="S80" i="23"/>
  <c r="S79" i="23" s="1"/>
  <c r="R80" i="23"/>
  <c r="R79" i="23" s="1"/>
  <c r="Q80" i="23"/>
  <c r="Q79" i="23" s="1"/>
  <c r="P80" i="23"/>
  <c r="O80" i="23"/>
  <c r="O79" i="23" s="1"/>
  <c r="N80" i="23"/>
  <c r="N79" i="23" s="1"/>
  <c r="M80" i="23"/>
  <c r="M79" i="23" s="1"/>
  <c r="L80" i="23"/>
  <c r="K80" i="23"/>
  <c r="K79" i="23" s="1"/>
  <c r="J80" i="23"/>
  <c r="J79" i="23" s="1"/>
  <c r="I80" i="23"/>
  <c r="I79" i="23" s="1"/>
  <c r="H80" i="23"/>
  <c r="G80" i="23"/>
  <c r="G79" i="23" s="1"/>
  <c r="F80" i="23"/>
  <c r="F79" i="23" s="1"/>
  <c r="E80" i="23"/>
  <c r="E79" i="23" s="1"/>
  <c r="V79" i="23"/>
  <c r="P79" i="23"/>
  <c r="L79" i="23"/>
  <c r="H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F75" i="23" s="1"/>
  <c r="E76" i="23"/>
  <c r="E75" i="23" s="1"/>
  <c r="V75" i="23"/>
  <c r="R75" i="23"/>
  <c r="P75" i="23"/>
  <c r="L75" i="23"/>
  <c r="J75" i="23"/>
  <c r="H75" i="23"/>
  <c r="V74" i="23"/>
  <c r="S74" i="23"/>
  <c r="S73" i="23" s="1"/>
  <c r="R74" i="23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F73" i="23" s="1"/>
  <c r="E74" i="23"/>
  <c r="V73" i="23"/>
  <c r="R73" i="23"/>
  <c r="P73" i="23"/>
  <c r="L73" i="23"/>
  <c r="J73" i="23"/>
  <c r="H73" i="23"/>
  <c r="V72" i="23"/>
  <c r="S72" i="23"/>
  <c r="S71" i="23" s="1"/>
  <c r="R72" i="23"/>
  <c r="Q72" i="23"/>
  <c r="Q71" i="23" s="1"/>
  <c r="P72" i="23"/>
  <c r="O72" i="23"/>
  <c r="O71" i="23" s="1"/>
  <c r="N72" i="23"/>
  <c r="N71" i="23" s="1"/>
  <c r="M72" i="23"/>
  <c r="M71" i="23" s="1"/>
  <c r="L72" i="23"/>
  <c r="K72" i="23"/>
  <c r="K71" i="23" s="1"/>
  <c r="J72" i="23"/>
  <c r="I72" i="23"/>
  <c r="I71" i="23" s="1"/>
  <c r="H72" i="23"/>
  <c r="G72" i="23"/>
  <c r="G71" i="23" s="1"/>
  <c r="F72" i="23"/>
  <c r="F71" i="23" s="1"/>
  <c r="E72" i="23"/>
  <c r="E71" i="23" s="1"/>
  <c r="V71" i="23"/>
  <c r="R71" i="23"/>
  <c r="P71" i="23"/>
  <c r="L71" i="23"/>
  <c r="J71" i="23"/>
  <c r="H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W54" i="23" s="1"/>
  <c r="V53" i="23"/>
  <c r="V52" i="23" s="1"/>
  <c r="S53" i="23"/>
  <c r="R53" i="23"/>
  <c r="Q53" i="23"/>
  <c r="P53" i="23"/>
  <c r="O53" i="23"/>
  <c r="N53" i="23"/>
  <c r="M53" i="23"/>
  <c r="L53" i="23"/>
  <c r="K53" i="23"/>
  <c r="J53" i="23"/>
  <c r="I53" i="23"/>
  <c r="H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Q31" i="23" s="1"/>
  <c r="P45" i="23"/>
  <c r="O45" i="23"/>
  <c r="N45" i="23"/>
  <c r="M45" i="23"/>
  <c r="M31" i="23" s="1"/>
  <c r="L45" i="23"/>
  <c r="K45" i="23"/>
  <c r="J45" i="23"/>
  <c r="I45" i="23"/>
  <c r="I31" i="23" s="1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Q40" i="23"/>
  <c r="P40" i="23"/>
  <c r="P31" i="23" s="1"/>
  <c r="O40" i="23"/>
  <c r="N40" i="23"/>
  <c r="M40" i="23"/>
  <c r="L40" i="23"/>
  <c r="L31" i="23" s="1"/>
  <c r="K40" i="23"/>
  <c r="J40" i="23"/>
  <c r="I40" i="23"/>
  <c r="H40" i="23"/>
  <c r="H31" i="23" s="1"/>
  <c r="G40" i="23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R31" i="23"/>
  <c r="O31" i="23"/>
  <c r="N31" i="23"/>
  <c r="K31" i="23"/>
  <c r="J31" i="23"/>
  <c r="G31" i="23"/>
  <c r="F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W12" i="23" s="1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W11" i="23" s="1"/>
  <c r="V10" i="23"/>
  <c r="V8" i="23" s="1"/>
  <c r="V4" i="23" s="1"/>
  <c r="S10" i="23"/>
  <c r="R10" i="23"/>
  <c r="Q10" i="23"/>
  <c r="Q8" i="23" s="1"/>
  <c r="Q4" i="23" s="1"/>
  <c r="P10" i="23"/>
  <c r="P8" i="23" s="1"/>
  <c r="P4" i="23" s="1"/>
  <c r="O10" i="23"/>
  <c r="N10" i="23"/>
  <c r="M10" i="23"/>
  <c r="M8" i="23" s="1"/>
  <c r="M4" i="23" s="1"/>
  <c r="L10" i="23"/>
  <c r="L8" i="23" s="1"/>
  <c r="L4" i="23" s="1"/>
  <c r="K10" i="23"/>
  <c r="J10" i="23"/>
  <c r="I10" i="23"/>
  <c r="I8" i="23" s="1"/>
  <c r="I4" i="23" s="1"/>
  <c r="H10" i="23"/>
  <c r="H8" i="23" s="1"/>
  <c r="H4" i="23" s="1"/>
  <c r="G10" i="23"/>
  <c r="F10" i="23"/>
  <c r="E10" i="23"/>
  <c r="W10" i="23" s="1"/>
  <c r="W9" i="23"/>
  <c r="S8" i="23"/>
  <c r="S4" i="23" s="1"/>
  <c r="R8" i="23"/>
  <c r="R4" i="23" s="1"/>
  <c r="O8" i="23"/>
  <c r="O4" i="23" s="1"/>
  <c r="N8" i="23"/>
  <c r="N4" i="23" s="1"/>
  <c r="K8" i="23"/>
  <c r="K4" i="23" s="1"/>
  <c r="J8" i="23"/>
  <c r="J4" i="23" s="1"/>
  <c r="G8" i="23"/>
  <c r="G4" i="23" s="1"/>
  <c r="F8" i="23"/>
  <c r="F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1" i="19" s="1"/>
  <c r="Q100" i="19"/>
  <c r="Q99" i="19"/>
  <c r="Q98" i="19"/>
  <c r="Q97" i="19"/>
  <c r="P96" i="19"/>
  <c r="P72" i="19" s="1"/>
  <c r="P71" i="19" s="1"/>
  <c r="P52" i="19" s="1"/>
  <c r="O96" i="19"/>
  <c r="N96" i="19"/>
  <c r="M96" i="19"/>
  <c r="M72" i="19" s="1"/>
  <c r="M71" i="19" s="1"/>
  <c r="M52" i="19" s="1"/>
  <c r="L96" i="19"/>
  <c r="L72" i="19" s="1"/>
  <c r="L71" i="19" s="1"/>
  <c r="K96" i="19"/>
  <c r="J96" i="19"/>
  <c r="I96" i="19"/>
  <c r="I72" i="19" s="1"/>
  <c r="I71" i="19" s="1"/>
  <c r="I52" i="19" s="1"/>
  <c r="H96" i="19"/>
  <c r="H72" i="19" s="1"/>
  <c r="H71" i="19" s="1"/>
  <c r="G96" i="19"/>
  <c r="F96" i="19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N89" i="19"/>
  <c r="M89" i="19"/>
  <c r="M85" i="19" s="1"/>
  <c r="L89" i="19"/>
  <c r="L85" i="19" s="1"/>
  <c r="K89" i="19"/>
  <c r="J89" i="19"/>
  <c r="I89" i="19"/>
  <c r="I85" i="19" s="1"/>
  <c r="H89" i="19"/>
  <c r="H85" i="19" s="1"/>
  <c r="G89" i="19"/>
  <c r="F89" i="19"/>
  <c r="E89" i="19"/>
  <c r="E85" i="19" s="1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O85" i="19"/>
  <c r="N85" i="19"/>
  <c r="K85" i="19"/>
  <c r="J85" i="19"/>
  <c r="G85" i="19"/>
  <c r="F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O81" i="19" s="1"/>
  <c r="N82" i="19"/>
  <c r="M82" i="19"/>
  <c r="L82" i="19"/>
  <c r="L81" i="19" s="1"/>
  <c r="K82" i="19"/>
  <c r="K81" i="19" s="1"/>
  <c r="J82" i="19"/>
  <c r="I82" i="19"/>
  <c r="H82" i="19"/>
  <c r="H81" i="19" s="1"/>
  <c r="G82" i="19"/>
  <c r="G81" i="19" s="1"/>
  <c r="E82" i="19"/>
  <c r="N81" i="19"/>
  <c r="M81" i="19"/>
  <c r="J81" i="19"/>
  <c r="I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Q80" i="19" s="1"/>
  <c r="P79" i="19"/>
  <c r="O79" i="19"/>
  <c r="N79" i="19"/>
  <c r="M79" i="19"/>
  <c r="L79" i="19"/>
  <c r="K79" i="19"/>
  <c r="J79" i="19"/>
  <c r="I79" i="19"/>
  <c r="H79" i="19"/>
  <c r="G79" i="19"/>
  <c r="F79" i="19"/>
  <c r="E79" i="19"/>
  <c r="Q79" i="19" s="1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K75" i="19" s="1"/>
  <c r="J76" i="19"/>
  <c r="I76" i="19"/>
  <c r="H76" i="19"/>
  <c r="G76" i="19"/>
  <c r="F76" i="19"/>
  <c r="E76" i="19"/>
  <c r="P75" i="19"/>
  <c r="O75" i="19"/>
  <c r="N75" i="19"/>
  <c r="M75" i="19"/>
  <c r="L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O72" i="19"/>
  <c r="N72" i="19"/>
  <c r="K72" i="19"/>
  <c r="J72" i="19"/>
  <c r="J71" i="19" s="1"/>
  <c r="G72" i="19"/>
  <c r="F72" i="19"/>
  <c r="O71" i="19"/>
  <c r="N71" i="19"/>
  <c r="K71" i="19"/>
  <c r="G71" i="19"/>
  <c r="F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G52" i="19" s="1"/>
  <c r="F54" i="19"/>
  <c r="E54" i="19"/>
  <c r="P53" i="19"/>
  <c r="O53" i="19"/>
  <c r="O52" i="19" s="1"/>
  <c r="N53" i="19"/>
  <c r="N52" i="19" s="1"/>
  <c r="M53" i="19"/>
  <c r="L53" i="19"/>
  <c r="K53" i="19"/>
  <c r="K52" i="19" s="1"/>
  <c r="J53" i="19"/>
  <c r="E53" i="19"/>
  <c r="L52" i="19"/>
  <c r="H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P45" i="19"/>
  <c r="O45" i="19"/>
  <c r="N45" i="19"/>
  <c r="N31" i="19" s="1"/>
  <c r="M45" i="19"/>
  <c r="L45" i="19"/>
  <c r="K45" i="19"/>
  <c r="J45" i="19"/>
  <c r="J31" i="19" s="1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N40" i="19"/>
  <c r="M40" i="19"/>
  <c r="L40" i="19"/>
  <c r="L31" i="19" s="1"/>
  <c r="K40" i="19"/>
  <c r="J40" i="19"/>
  <c r="I40" i="19"/>
  <c r="H40" i="19"/>
  <c r="H31" i="19" s="1"/>
  <c r="G40" i="19"/>
  <c r="F40" i="19"/>
  <c r="E40" i="19"/>
  <c r="Q39" i="19"/>
  <c r="Q38" i="19"/>
  <c r="Q37" i="19"/>
  <c r="Q36" i="19"/>
  <c r="Q35" i="19"/>
  <c r="Q34" i="19"/>
  <c r="Q33" i="19"/>
  <c r="P32" i="19"/>
  <c r="O32" i="19"/>
  <c r="O31" i="19" s="1"/>
  <c r="N32" i="19"/>
  <c r="M32" i="19"/>
  <c r="L32" i="19"/>
  <c r="K32" i="19"/>
  <c r="J32" i="19"/>
  <c r="I32" i="19"/>
  <c r="H32" i="19"/>
  <c r="G32" i="19"/>
  <c r="G31" i="19" s="1"/>
  <c r="F32" i="19"/>
  <c r="E32" i="19"/>
  <c r="K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O28" i="19"/>
  <c r="O27" i="19" s="1"/>
  <c r="N28" i="19"/>
  <c r="N27" i="19" s="1"/>
  <c r="M28" i="19"/>
  <c r="L28" i="19"/>
  <c r="K28" i="19"/>
  <c r="K27" i="19" s="1"/>
  <c r="J28" i="19"/>
  <c r="J27" i="19" s="1"/>
  <c r="I28" i="19"/>
  <c r="H28" i="19"/>
  <c r="G28" i="19"/>
  <c r="G27" i="19" s="1"/>
  <c r="E28" i="19"/>
  <c r="E27" i="19" s="1"/>
  <c r="P27" i="19"/>
  <c r="M27" i="19"/>
  <c r="L27" i="19"/>
  <c r="I27" i="19"/>
  <c r="H27" i="19"/>
  <c r="P26" i="19"/>
  <c r="O26" i="19"/>
  <c r="N26" i="19"/>
  <c r="M26" i="19"/>
  <c r="M25" i="19" s="1"/>
  <c r="L26" i="19"/>
  <c r="L25" i="19" s="1"/>
  <c r="K26" i="19"/>
  <c r="J26" i="19"/>
  <c r="I26" i="19"/>
  <c r="I25" i="19" s="1"/>
  <c r="H26" i="19"/>
  <c r="H25" i="19" s="1"/>
  <c r="G26" i="19"/>
  <c r="E26" i="19"/>
  <c r="P25" i="19"/>
  <c r="O25" i="19"/>
  <c r="N25" i="19"/>
  <c r="K25" i="19"/>
  <c r="J25" i="19"/>
  <c r="G25" i="19"/>
  <c r="E25" i="19"/>
  <c r="P24" i="19"/>
  <c r="O24" i="19"/>
  <c r="O22" i="19" s="1"/>
  <c r="N24" i="19"/>
  <c r="M24" i="19"/>
  <c r="L24" i="19"/>
  <c r="K24" i="19"/>
  <c r="K22" i="19" s="1"/>
  <c r="J24" i="19"/>
  <c r="I24" i="19"/>
  <c r="H24" i="19"/>
  <c r="G24" i="19"/>
  <c r="G22" i="19" s="1"/>
  <c r="E24" i="19"/>
  <c r="P23" i="19"/>
  <c r="O23" i="19"/>
  <c r="N23" i="19"/>
  <c r="M23" i="19"/>
  <c r="L23" i="19"/>
  <c r="K23" i="19"/>
  <c r="J23" i="19"/>
  <c r="I23" i="19"/>
  <c r="I22" i="19" s="1"/>
  <c r="H23" i="19"/>
  <c r="G23" i="19"/>
  <c r="E23" i="19"/>
  <c r="P22" i="19"/>
  <c r="M22" i="19"/>
  <c r="L22" i="19"/>
  <c r="H22" i="19"/>
  <c r="P21" i="19"/>
  <c r="P20" i="19" s="1"/>
  <c r="O21" i="19"/>
  <c r="O20" i="19" s="1"/>
  <c r="N21" i="19"/>
  <c r="M21" i="19"/>
  <c r="L21" i="19"/>
  <c r="L20" i="19" s="1"/>
  <c r="K21" i="19"/>
  <c r="K20" i="19" s="1"/>
  <c r="J21" i="19"/>
  <c r="I21" i="19"/>
  <c r="H21" i="19"/>
  <c r="H20" i="19" s="1"/>
  <c r="G21" i="19"/>
  <c r="E21" i="19"/>
  <c r="N20" i="19"/>
  <c r="M20" i="19"/>
  <c r="J20" i="19"/>
  <c r="I20" i="19"/>
  <c r="G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M13" i="19" s="1"/>
  <c r="L14" i="19"/>
  <c r="K14" i="19"/>
  <c r="J14" i="19"/>
  <c r="I14" i="19"/>
  <c r="I13" i="19" s="1"/>
  <c r="H14" i="19"/>
  <c r="G14" i="19"/>
  <c r="E14" i="19"/>
  <c r="P13" i="19"/>
  <c r="O13" i="19"/>
  <c r="N13" i="19"/>
  <c r="L13" i="19"/>
  <c r="K13" i="19"/>
  <c r="J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P8" i="19" s="1"/>
  <c r="O10" i="19"/>
  <c r="O8" i="19" s="1"/>
  <c r="O4" i="19" s="1"/>
  <c r="O3" i="19" s="1"/>
  <c r="N10" i="19"/>
  <c r="M10" i="19"/>
  <c r="L10" i="19"/>
  <c r="L8" i="19" s="1"/>
  <c r="K10" i="19"/>
  <c r="J10" i="19"/>
  <c r="I10" i="19"/>
  <c r="H10" i="19"/>
  <c r="H8" i="19" s="1"/>
  <c r="G10" i="19"/>
  <c r="G8" i="19" s="1"/>
  <c r="G4" i="19" s="1"/>
  <c r="G3" i="19" s="1"/>
  <c r="F10" i="19"/>
  <c r="E10" i="19"/>
  <c r="F9" i="19"/>
  <c r="Q9" i="19" s="1"/>
  <c r="N8" i="19"/>
  <c r="M8" i="19"/>
  <c r="K8" i="19"/>
  <c r="J8" i="19"/>
  <c r="I8" i="19"/>
  <c r="F8" i="19"/>
  <c r="E8" i="19"/>
  <c r="F7" i="19"/>
  <c r="Q7" i="19" s="1"/>
  <c r="F6" i="19"/>
  <c r="Q6" i="19" s="1"/>
  <c r="P5" i="19"/>
  <c r="O5" i="19"/>
  <c r="N5" i="19"/>
  <c r="M5" i="19"/>
  <c r="L5" i="19"/>
  <c r="L4" i="19" s="1"/>
  <c r="L3" i="19" s="1"/>
  <c r="K5" i="19"/>
  <c r="J5" i="19"/>
  <c r="I5" i="19"/>
  <c r="H5" i="19"/>
  <c r="H4" i="19" s="1"/>
  <c r="H3" i="19" s="1"/>
  <c r="G5" i="19"/>
  <c r="E5" i="19"/>
  <c r="P4" i="19"/>
  <c r="P3" i="19" l="1"/>
  <c r="M4" i="19"/>
  <c r="I4" i="19"/>
  <c r="I3" i="19" s="1"/>
  <c r="Q45" i="19"/>
  <c r="J52" i="19"/>
  <c r="K4" i="19"/>
  <c r="K3" i="19" s="1"/>
  <c r="I31" i="19"/>
  <c r="M31" i="19"/>
  <c r="Q85" i="19"/>
  <c r="Q5" i="19"/>
  <c r="F5" i="19"/>
  <c r="Q10" i="19"/>
  <c r="Q11" i="19"/>
  <c r="Q12" i="19"/>
  <c r="E13" i="19"/>
  <c r="E22" i="19"/>
  <c r="J22" i="19"/>
  <c r="J4" i="19" s="1"/>
  <c r="J3" i="19" s="1"/>
  <c r="N22" i="19"/>
  <c r="N4" i="19" s="1"/>
  <c r="N3" i="19" s="1"/>
  <c r="Q8" i="19"/>
  <c r="F82" i="19"/>
  <c r="F81" i="19" s="1"/>
  <c r="F52" i="19" s="1"/>
  <c r="F15" i="19"/>
  <c r="Q15" i="19" s="1"/>
  <c r="F14" i="19"/>
  <c r="Q46" i="19"/>
  <c r="F45" i="19"/>
  <c r="F31" i="19" s="1"/>
  <c r="Q18" i="19"/>
  <c r="Q29" i="19"/>
  <c r="E72" i="19"/>
  <c r="Q73" i="19"/>
  <c r="Q74" i="19"/>
  <c r="Q75" i="19"/>
  <c r="Q76" i="19"/>
  <c r="Q77" i="19"/>
  <c r="Q86" i="19"/>
  <c r="E8" i="23"/>
  <c r="W20" i="23"/>
  <c r="W21" i="23"/>
  <c r="W22" i="23"/>
  <c r="W23" i="23"/>
  <c r="W24" i="23"/>
  <c r="W25" i="23"/>
  <c r="W26" i="23"/>
  <c r="W27" i="23"/>
  <c r="W28" i="23"/>
  <c r="W29" i="23"/>
  <c r="W30" i="23"/>
  <c r="E31" i="23"/>
  <c r="W31" i="23" s="1"/>
  <c r="W32" i="23"/>
  <c r="W42" i="23"/>
  <c r="G53" i="23"/>
  <c r="G52" i="23" s="1"/>
  <c r="G3" i="23" s="1"/>
  <c r="W74" i="23"/>
  <c r="W75" i="23"/>
  <c r="W77" i="23"/>
  <c r="S85" i="23"/>
  <c r="W90" i="23"/>
  <c r="W91" i="23"/>
  <c r="H52" i="23"/>
  <c r="H3" i="23" s="1"/>
  <c r="L52" i="23"/>
  <c r="L3" i="23" s="1"/>
  <c r="P52" i="23"/>
  <c r="P3" i="23" s="1"/>
  <c r="V3" i="23"/>
  <c r="W79" i="23"/>
  <c r="W82" i="23"/>
  <c r="F89" i="23"/>
  <c r="F85" i="23" s="1"/>
  <c r="J89" i="23"/>
  <c r="J85" i="23" s="1"/>
  <c r="N89" i="23"/>
  <c r="N85" i="23" s="1"/>
  <c r="R89" i="23"/>
  <c r="R85" i="23" s="1"/>
  <c r="R52" i="23" s="1"/>
  <c r="R3" i="23" s="1"/>
  <c r="Q40" i="19"/>
  <c r="Q89" i="19"/>
  <c r="Q90" i="19"/>
  <c r="Q91" i="19"/>
  <c r="W5" i="23"/>
  <c r="W17" i="23"/>
  <c r="W86" i="23"/>
  <c r="Q53" i="19"/>
  <c r="E31" i="19"/>
  <c r="Q31" i="19" s="1"/>
  <c r="Q32" i="19"/>
  <c r="Q42" i="19"/>
  <c r="Q47" i="19"/>
  <c r="Q54" i="19"/>
  <c r="Q63" i="19"/>
  <c r="Q83" i="19"/>
  <c r="Q93" i="19"/>
  <c r="W40" i="23"/>
  <c r="W47" i="23"/>
  <c r="W96" i="23"/>
  <c r="W101" i="23"/>
  <c r="W71" i="23"/>
  <c r="M52" i="23"/>
  <c r="M3" i="23" s="1"/>
  <c r="K52" i="23"/>
  <c r="K3" i="23" s="1"/>
  <c r="O52" i="23"/>
  <c r="O3" i="23" s="1"/>
  <c r="S52" i="23"/>
  <c r="S3" i="23" s="1"/>
  <c r="I85" i="23"/>
  <c r="I52" i="23" s="1"/>
  <c r="I3" i="23" s="1"/>
  <c r="M85" i="23"/>
  <c r="Q85" i="23"/>
  <c r="Q52" i="23" s="1"/>
  <c r="Q3" i="23" s="1"/>
  <c r="F52" i="23"/>
  <c r="F3" i="23" s="1"/>
  <c r="J52" i="23"/>
  <c r="J3" i="23" s="1"/>
  <c r="N52" i="23"/>
  <c r="N3" i="23" s="1"/>
  <c r="E73" i="23"/>
  <c r="W73" i="23" s="1"/>
  <c r="E81" i="23"/>
  <c r="W81" i="23" s="1"/>
  <c r="E85" i="23"/>
  <c r="E89" i="23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W85" i="23" l="1"/>
  <c r="W8" i="23"/>
  <c r="E4" i="23"/>
  <c r="W4" i="23" s="1"/>
  <c r="F13" i="19"/>
  <c r="Q14" i="19"/>
  <c r="W89" i="23"/>
  <c r="M3" i="19"/>
  <c r="Q72" i="19"/>
  <c r="E71" i="19"/>
  <c r="Q13" i="19"/>
  <c r="E4" i="19"/>
  <c r="E52" i="23"/>
  <c r="W53" i="23"/>
  <c r="F4" i="19"/>
  <c r="Q28" i="19"/>
  <c r="Q23" i="19"/>
  <c r="Q21" i="19"/>
  <c r="Q20" i="19"/>
  <c r="E3" i="19" l="1"/>
  <c r="Q71" i="19"/>
  <c r="E52" i="19"/>
  <c r="Q52" i="19" s="1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I96" i="24"/>
  <c r="H96" i="24"/>
  <c r="G96" i="24"/>
  <c r="G72" i="24" s="1"/>
  <c r="G71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J85" i="24" s="1"/>
  <c r="I90" i="24"/>
  <c r="I89" i="24" s="1"/>
  <c r="H90" i="24"/>
  <c r="G90" i="24"/>
  <c r="F90" i="24"/>
  <c r="F89" i="24" s="1"/>
  <c r="E90" i="24"/>
  <c r="K89" i="24"/>
  <c r="G89" i="24"/>
  <c r="M88" i="24"/>
  <c r="M87" i="24"/>
  <c r="L86" i="24"/>
  <c r="K86" i="24"/>
  <c r="J86" i="24"/>
  <c r="I86" i="24"/>
  <c r="H86" i="24"/>
  <c r="G86" i="24"/>
  <c r="G85" i="24" s="1"/>
  <c r="F86" i="24"/>
  <c r="F85" i="24" s="1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E82" i="24"/>
  <c r="M82" i="24" s="1"/>
  <c r="L81" i="24"/>
  <c r="K81" i="24"/>
  <c r="J81" i="24"/>
  <c r="H81" i="24"/>
  <c r="G81" i="24"/>
  <c r="F81" i="24"/>
  <c r="L80" i="24"/>
  <c r="K80" i="24"/>
  <c r="K79" i="24" s="1"/>
  <c r="J80" i="24"/>
  <c r="I80" i="24"/>
  <c r="H80" i="24"/>
  <c r="G80" i="24"/>
  <c r="G79" i="24" s="1"/>
  <c r="F80" i="24"/>
  <c r="F79" i="24" s="1"/>
  <c r="E80" i="24"/>
  <c r="L79" i="24"/>
  <c r="J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E75" i="24" s="1"/>
  <c r="L75" i="24"/>
  <c r="I75" i="24"/>
  <c r="H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L72" i="24"/>
  <c r="J72" i="24"/>
  <c r="J71" i="24" s="1"/>
  <c r="I72" i="24"/>
  <c r="H72" i="24"/>
  <c r="F72" i="24"/>
  <c r="F71" i="24" s="1"/>
  <c r="E72" i="24"/>
  <c r="E71" i="24" s="1"/>
  <c r="L71" i="24"/>
  <c r="I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E32" i="24"/>
  <c r="K31" i="24"/>
  <c r="J31" i="24"/>
  <c r="F31" i="24"/>
  <c r="L30" i="24"/>
  <c r="K30" i="24"/>
  <c r="J30" i="24"/>
  <c r="I30" i="24"/>
  <c r="H30" i="24"/>
  <c r="G30" i="24"/>
  <c r="F30" i="24"/>
  <c r="E30" i="24"/>
  <c r="M30" i="24" s="1"/>
  <c r="L29" i="24"/>
  <c r="K29" i="24"/>
  <c r="J29" i="24"/>
  <c r="I29" i="24"/>
  <c r="H29" i="24"/>
  <c r="G29" i="24"/>
  <c r="F29" i="24"/>
  <c r="E29" i="24"/>
  <c r="M29" i="24" s="1"/>
  <c r="L28" i="24"/>
  <c r="K28" i="24"/>
  <c r="J28" i="24"/>
  <c r="I28" i="24"/>
  <c r="I27" i="24" s="1"/>
  <c r="H28" i="24"/>
  <c r="G28" i="24"/>
  <c r="F28" i="24"/>
  <c r="E28" i="24"/>
  <c r="M28" i="24" s="1"/>
  <c r="L27" i="24"/>
  <c r="K27" i="24"/>
  <c r="J27" i="24"/>
  <c r="H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J4" i="24" s="1"/>
  <c r="I10" i="24"/>
  <c r="H10" i="24"/>
  <c r="G10" i="24"/>
  <c r="G8" i="24" s="1"/>
  <c r="F10" i="24"/>
  <c r="F8" i="24" s="1"/>
  <c r="F4" i="24" s="1"/>
  <c r="E10" i="24"/>
  <c r="E9" i="24"/>
  <c r="M9" i="24" s="1"/>
  <c r="L8" i="24"/>
  <c r="L4" i="24" s="1"/>
  <c r="I8" i="24"/>
  <c r="H8" i="24"/>
  <c r="E8" i="24"/>
  <c r="H7" i="24"/>
  <c r="G7" i="24"/>
  <c r="E7" i="24"/>
  <c r="M6" i="24"/>
  <c r="H6" i="24"/>
  <c r="H5" i="24" s="1"/>
  <c r="H4" i="24" s="1"/>
  <c r="E6" i="24"/>
  <c r="L5" i="24"/>
  <c r="K5" i="24"/>
  <c r="J5" i="24"/>
  <c r="I5" i="24"/>
  <c r="G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H90" i="22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G80" i="22"/>
  <c r="F80" i="22"/>
  <c r="F79" i="22" s="1"/>
  <c r="E80" i="22"/>
  <c r="E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F72" i="22"/>
  <c r="E72" i="22"/>
  <c r="J72" i="22" s="1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H32" i="22"/>
  <c r="H31" i="22" s="1"/>
  <c r="G32" i="22"/>
  <c r="G31" i="22" s="1"/>
  <c r="F32" i="22"/>
  <c r="E32" i="22"/>
  <c r="J32" i="22" s="1"/>
  <c r="I31" i="22"/>
  <c r="F31" i="22"/>
  <c r="E31" i="22"/>
  <c r="I30" i="22"/>
  <c r="H30" i="22"/>
  <c r="G30" i="22"/>
  <c r="F30" i="22"/>
  <c r="E30" i="22"/>
  <c r="I29" i="22"/>
  <c r="H29" i="22"/>
  <c r="G29" i="22"/>
  <c r="F29" i="22"/>
  <c r="E29" i="22"/>
  <c r="I28" i="22"/>
  <c r="H28" i="22"/>
  <c r="H27" i="22" s="1"/>
  <c r="G28" i="22"/>
  <c r="G27" i="22" s="1"/>
  <c r="F28" i="22"/>
  <c r="E28" i="22"/>
  <c r="J28" i="22" s="1"/>
  <c r="I27" i="22"/>
  <c r="F27" i="22"/>
  <c r="E27" i="22"/>
  <c r="I26" i="22"/>
  <c r="I25" i="22" s="1"/>
  <c r="H26" i="22"/>
  <c r="G26" i="22"/>
  <c r="F26" i="22"/>
  <c r="F25" i="22" s="1"/>
  <c r="E26" i="22"/>
  <c r="E25" i="22" s="1"/>
  <c r="J25" i="22" s="1"/>
  <c r="H25" i="22"/>
  <c r="G25" i="22"/>
  <c r="I24" i="22"/>
  <c r="H24" i="22"/>
  <c r="G24" i="22"/>
  <c r="F24" i="22"/>
  <c r="E24" i="22"/>
  <c r="I23" i="22"/>
  <c r="I22" i="22" s="1"/>
  <c r="H23" i="22"/>
  <c r="H22" i="22" s="1"/>
  <c r="G23" i="22"/>
  <c r="F23" i="22"/>
  <c r="E23" i="22"/>
  <c r="E22" i="22" s="1"/>
  <c r="J22" i="22" s="1"/>
  <c r="G22" i="22"/>
  <c r="F22" i="22"/>
  <c r="I21" i="22"/>
  <c r="H21" i="22"/>
  <c r="G21" i="22"/>
  <c r="G20" i="22" s="1"/>
  <c r="F21" i="22"/>
  <c r="F20" i="22" s="1"/>
  <c r="J20" i="22" s="1"/>
  <c r="E21" i="22"/>
  <c r="I20" i="22"/>
  <c r="H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J15" i="22" s="1"/>
  <c r="I14" i="22"/>
  <c r="I13" i="22" s="1"/>
  <c r="H14" i="22"/>
  <c r="G14" i="22"/>
  <c r="F14" i="22"/>
  <c r="F13" i="22" s="1"/>
  <c r="E14" i="22"/>
  <c r="E13" i="22" s="1"/>
  <c r="J13" i="22" s="1"/>
  <c r="H13" i="22"/>
  <c r="G13" i="22"/>
  <c r="I12" i="22"/>
  <c r="H12" i="22"/>
  <c r="G12" i="22"/>
  <c r="F12" i="22"/>
  <c r="E12" i="22"/>
  <c r="I11" i="22"/>
  <c r="I10" i="22" s="1"/>
  <c r="I8" i="22" s="1"/>
  <c r="I4" i="22" s="1"/>
  <c r="H11" i="22"/>
  <c r="H10" i="22" s="1"/>
  <c r="H8" i="22" s="1"/>
  <c r="H4" i="22" s="1"/>
  <c r="G11" i="22"/>
  <c r="F11" i="22"/>
  <c r="E11" i="22"/>
  <c r="J11" i="22" s="1"/>
  <c r="G10" i="22"/>
  <c r="G8" i="22" s="1"/>
  <c r="F10" i="22"/>
  <c r="F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T90" i="20"/>
  <c r="T89" i="20" s="1"/>
  <c r="S90" i="20"/>
  <c r="R90" i="20"/>
  <c r="R89" i="20" s="1"/>
  <c r="Q90" i="20"/>
  <c r="Q89" i="20" s="1"/>
  <c r="P90" i="20"/>
  <c r="P89" i="20" s="1"/>
  <c r="O90" i="20"/>
  <c r="N90" i="20"/>
  <c r="M90" i="20"/>
  <c r="M89" i="20" s="1"/>
  <c r="L90" i="20"/>
  <c r="L89" i="20" s="1"/>
  <c r="K90" i="20"/>
  <c r="J90" i="20"/>
  <c r="J89" i="20" s="1"/>
  <c r="I90" i="20"/>
  <c r="I89" i="20" s="1"/>
  <c r="H90" i="20"/>
  <c r="H89" i="20" s="1"/>
  <c r="G90" i="20"/>
  <c r="F90" i="20"/>
  <c r="E90" i="20"/>
  <c r="V90" i="20" s="1"/>
  <c r="S89" i="20"/>
  <c r="O89" i="20"/>
  <c r="N89" i="20"/>
  <c r="K89" i="20"/>
  <c r="G89" i="20"/>
  <c r="F89" i="20"/>
  <c r="V88" i="20"/>
  <c r="V87" i="20"/>
  <c r="U86" i="20"/>
  <c r="T86" i="20"/>
  <c r="S86" i="20"/>
  <c r="S85" i="20" s="1"/>
  <c r="R86" i="20"/>
  <c r="Q86" i="20"/>
  <c r="P86" i="20"/>
  <c r="O86" i="20"/>
  <c r="O85" i="20" s="1"/>
  <c r="N86" i="20"/>
  <c r="M86" i="20"/>
  <c r="L86" i="20"/>
  <c r="K86" i="20"/>
  <c r="K85" i="20" s="1"/>
  <c r="J86" i="20"/>
  <c r="I86" i="20"/>
  <c r="H86" i="20"/>
  <c r="G86" i="20"/>
  <c r="G85" i="20" s="1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P81" i="20" s="1"/>
  <c r="H82" i="20"/>
  <c r="H81" i="20" s="1"/>
  <c r="T81" i="20"/>
  <c r="U80" i="20"/>
  <c r="U79" i="20" s="1"/>
  <c r="T80" i="20"/>
  <c r="S80" i="20"/>
  <c r="R80" i="20"/>
  <c r="R79" i="20" s="1"/>
  <c r="Q80" i="20"/>
  <c r="Q79" i="20" s="1"/>
  <c r="P80" i="20"/>
  <c r="P79" i="20" s="1"/>
  <c r="O80" i="20"/>
  <c r="N80" i="20"/>
  <c r="N79" i="20" s="1"/>
  <c r="M80" i="20"/>
  <c r="M79" i="20" s="1"/>
  <c r="L80" i="20"/>
  <c r="K80" i="20"/>
  <c r="J80" i="20"/>
  <c r="J79" i="20" s="1"/>
  <c r="I80" i="20"/>
  <c r="I79" i="20" s="1"/>
  <c r="H80" i="20"/>
  <c r="H79" i="20" s="1"/>
  <c r="G80" i="20"/>
  <c r="F80" i="20"/>
  <c r="E80" i="20"/>
  <c r="E79" i="20" s="1"/>
  <c r="T79" i="20"/>
  <c r="S79" i="20"/>
  <c r="O79" i="20"/>
  <c r="L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T72" i="20"/>
  <c r="T71" i="20" s="1"/>
  <c r="S72" i="20"/>
  <c r="S71" i="20" s="1"/>
  <c r="R72" i="20"/>
  <c r="R71" i="20" s="1"/>
  <c r="Q72" i="20"/>
  <c r="Q71" i="20" s="1"/>
  <c r="P72" i="20"/>
  <c r="P71" i="20" s="1"/>
  <c r="O72" i="20"/>
  <c r="N72" i="20"/>
  <c r="N71" i="20" s="1"/>
  <c r="M72" i="20"/>
  <c r="M71" i="20" s="1"/>
  <c r="L72" i="20"/>
  <c r="L71" i="20" s="1"/>
  <c r="K72" i="20"/>
  <c r="K71" i="20" s="1"/>
  <c r="J72" i="20"/>
  <c r="J71" i="20" s="1"/>
  <c r="I72" i="20"/>
  <c r="I71" i="20" s="1"/>
  <c r="H72" i="20"/>
  <c r="H71" i="20" s="1"/>
  <c r="G72" i="20"/>
  <c r="F72" i="20"/>
  <c r="F71" i="20" s="1"/>
  <c r="E72" i="20"/>
  <c r="O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Q46" i="20"/>
  <c r="Q45" i="20" s="1"/>
  <c r="P46" i="20"/>
  <c r="P45" i="20" s="1"/>
  <c r="P31" i="20" s="1"/>
  <c r="O46" i="20"/>
  <c r="O45" i="20" s="1"/>
  <c r="O31" i="20" s="1"/>
  <c r="N46" i="20"/>
  <c r="M46" i="20"/>
  <c r="M45" i="20" s="1"/>
  <c r="L46" i="20"/>
  <c r="L45" i="20" s="1"/>
  <c r="K46" i="20"/>
  <c r="K45" i="20" s="1"/>
  <c r="K31" i="20" s="1"/>
  <c r="J46" i="20"/>
  <c r="I46" i="20"/>
  <c r="I45" i="20" s="1"/>
  <c r="G46" i="20"/>
  <c r="G45" i="20" s="1"/>
  <c r="F46" i="20"/>
  <c r="F45" i="20" s="1"/>
  <c r="E46" i="20"/>
  <c r="S45" i="20"/>
  <c r="R45" i="20"/>
  <c r="N45" i="20"/>
  <c r="J45" i="20"/>
  <c r="H45" i="20"/>
  <c r="E45" i="20"/>
  <c r="V44" i="20"/>
  <c r="V43" i="20"/>
  <c r="U42" i="20"/>
  <c r="T42" i="20"/>
  <c r="S42" i="20"/>
  <c r="S31" i="20" s="1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N31" i="20" s="1"/>
  <c r="M32" i="20"/>
  <c r="L32" i="20"/>
  <c r="K32" i="20"/>
  <c r="J32" i="20"/>
  <c r="I32" i="20"/>
  <c r="H32" i="20"/>
  <c r="H31" i="20" s="1"/>
  <c r="G32" i="20"/>
  <c r="F32" i="20"/>
  <c r="E32" i="20"/>
  <c r="V32" i="20" s="1"/>
  <c r="R31" i="20"/>
  <c r="J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H27" i="20" s="1"/>
  <c r="T27" i="20"/>
  <c r="T26" i="20"/>
  <c r="T25" i="20" s="1"/>
  <c r="P26" i="20"/>
  <c r="H26" i="20"/>
  <c r="P25" i="20"/>
  <c r="H25" i="20"/>
  <c r="T24" i="20"/>
  <c r="P24" i="20"/>
  <c r="H24" i="20"/>
  <c r="T23" i="20"/>
  <c r="P23" i="20"/>
  <c r="H23" i="20"/>
  <c r="H22" i="20" s="1"/>
  <c r="T22" i="20"/>
  <c r="P22" i="20"/>
  <c r="T21" i="20"/>
  <c r="T20" i="20" s="1"/>
  <c r="P21" i="20"/>
  <c r="P20" i="20" s="1"/>
  <c r="H21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R15" i="20"/>
  <c r="R13" i="20" s="1"/>
  <c r="P15" i="20"/>
  <c r="O15" i="20"/>
  <c r="N15" i="20"/>
  <c r="M15" i="20"/>
  <c r="L15" i="20"/>
  <c r="K15" i="20"/>
  <c r="J15" i="20"/>
  <c r="I15" i="20"/>
  <c r="H15" i="20"/>
  <c r="G15" i="20"/>
  <c r="T14" i="20"/>
  <c r="T13" i="20" s="1"/>
  <c r="S14" i="20"/>
  <c r="S13" i="20" s="1"/>
  <c r="R14" i="20"/>
  <c r="Q14" i="20"/>
  <c r="P14" i="20"/>
  <c r="P13" i="20" s="1"/>
  <c r="M14" i="20"/>
  <c r="L14" i="20"/>
  <c r="L13" i="20" s="1"/>
  <c r="I14" i="20"/>
  <c r="H14" i="20"/>
  <c r="H13" i="20" s="1"/>
  <c r="G14" i="20"/>
  <c r="G13" i="20" s="1"/>
  <c r="M13" i="20"/>
  <c r="I13" i="20"/>
  <c r="U12" i="20"/>
  <c r="U10" i="20" s="1"/>
  <c r="T12" i="20"/>
  <c r="S12" i="20"/>
  <c r="R12" i="20"/>
  <c r="Q12" i="20"/>
  <c r="Q10" i="20" s="1"/>
  <c r="P12" i="20"/>
  <c r="O12" i="20"/>
  <c r="N12" i="20"/>
  <c r="M12" i="20"/>
  <c r="M10" i="20" s="1"/>
  <c r="L12" i="20"/>
  <c r="K12" i="20"/>
  <c r="J12" i="20"/>
  <c r="I12" i="20"/>
  <c r="I10" i="20" s="1"/>
  <c r="H12" i="20"/>
  <c r="G12" i="20"/>
  <c r="F12" i="20"/>
  <c r="F10" i="20" s="1"/>
  <c r="F8" i="20" s="1"/>
  <c r="E12" i="20"/>
  <c r="U11" i="20"/>
  <c r="T11" i="20"/>
  <c r="S11" i="20"/>
  <c r="S10" i="20" s="1"/>
  <c r="S8" i="20" s="1"/>
  <c r="R11" i="20"/>
  <c r="R10" i="20" s="1"/>
  <c r="R8" i="20" s="1"/>
  <c r="Q11" i="20"/>
  <c r="P11" i="20"/>
  <c r="O11" i="20"/>
  <c r="O10" i="20" s="1"/>
  <c r="O8" i="20" s="1"/>
  <c r="N11" i="20"/>
  <c r="N10" i="20" s="1"/>
  <c r="N8" i="20" s="1"/>
  <c r="M11" i="20"/>
  <c r="L11" i="20"/>
  <c r="K11" i="20"/>
  <c r="K10" i="20" s="1"/>
  <c r="K8" i="20" s="1"/>
  <c r="J11" i="20"/>
  <c r="J10" i="20" s="1"/>
  <c r="J8" i="20" s="1"/>
  <c r="I11" i="20"/>
  <c r="H11" i="20"/>
  <c r="G11" i="20"/>
  <c r="G10" i="20" s="1"/>
  <c r="G8" i="20" s="1"/>
  <c r="F11" i="20"/>
  <c r="E11" i="20"/>
  <c r="T10" i="20"/>
  <c r="P10" i="20"/>
  <c r="L10" i="20"/>
  <c r="H10" i="20"/>
  <c r="H8" i="20" s="1"/>
  <c r="U9" i="20"/>
  <c r="U8" i="20" s="1"/>
  <c r="T9" i="20"/>
  <c r="T8" i="20" s="1"/>
  <c r="S9" i="20"/>
  <c r="R9" i="20"/>
  <c r="Q9" i="20"/>
  <c r="Q8" i="20" s="1"/>
  <c r="P9" i="20"/>
  <c r="P8" i="20" s="1"/>
  <c r="O9" i="20"/>
  <c r="N9" i="20"/>
  <c r="M9" i="20"/>
  <c r="M8" i="20" s="1"/>
  <c r="L9" i="20"/>
  <c r="L8" i="20" s="1"/>
  <c r="K9" i="20"/>
  <c r="J9" i="20"/>
  <c r="I9" i="20"/>
  <c r="I8" i="20" s="1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F5" i="20" s="1"/>
  <c r="E6" i="20"/>
  <c r="V6" i="20" s="1"/>
  <c r="T5" i="20"/>
  <c r="P5" i="20"/>
  <c r="O5" i="20"/>
  <c r="L5" i="20"/>
  <c r="K5" i="20"/>
  <c r="H5" i="20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S72" i="25" s="1"/>
  <c r="S71" i="25" s="1"/>
  <c r="R96" i="25"/>
  <c r="Q96" i="25"/>
  <c r="P96" i="25"/>
  <c r="O96" i="25"/>
  <c r="O72" i="25" s="1"/>
  <c r="O71" i="25" s="1"/>
  <c r="N96" i="25"/>
  <c r="M96" i="25"/>
  <c r="L96" i="25"/>
  <c r="K96" i="25"/>
  <c r="K72" i="25" s="1"/>
  <c r="K71" i="25" s="1"/>
  <c r="J96" i="25"/>
  <c r="I96" i="25"/>
  <c r="H96" i="25"/>
  <c r="G96" i="25"/>
  <c r="G72" i="25" s="1"/>
  <c r="G7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P90" i="25"/>
  <c r="P89" i="25" s="1"/>
  <c r="O90" i="25"/>
  <c r="N90" i="25"/>
  <c r="N89" i="25" s="1"/>
  <c r="M90" i="25"/>
  <c r="M89" i="25" s="1"/>
  <c r="L90" i="25"/>
  <c r="L89" i="25" s="1"/>
  <c r="K90" i="25"/>
  <c r="K89" i="25" s="1"/>
  <c r="K85" i="25" s="1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Q89" i="25"/>
  <c r="O89" i="25"/>
  <c r="O85" i="25" s="1"/>
  <c r="I89" i="25"/>
  <c r="G89" i="25"/>
  <c r="G85" i="25" s="1"/>
  <c r="W88" i="25"/>
  <c r="W87" i="25"/>
  <c r="V86" i="25"/>
  <c r="S86" i="25"/>
  <c r="R86" i="25"/>
  <c r="Q86" i="25"/>
  <c r="Q85" i="25" s="1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W86" i="25" s="1"/>
  <c r="M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G81" i="25" s="1"/>
  <c r="F82" i="25"/>
  <c r="E82" i="25"/>
  <c r="U81" i="25"/>
  <c r="S81" i="25"/>
  <c r="M81" i="25"/>
  <c r="K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K79" i="25" s="1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K75" i="25" s="1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F74" i="25"/>
  <c r="W74" i="25" s="1"/>
  <c r="E74" i="25"/>
  <c r="E73" i="25" s="1"/>
  <c r="S73" i="25"/>
  <c r="Q73" i="25"/>
  <c r="O73" i="25"/>
  <c r="K73" i="25"/>
  <c r="I73" i="25"/>
  <c r="G73" i="25"/>
  <c r="V72" i="25"/>
  <c r="V71" i="25" s="1"/>
  <c r="U72" i="25"/>
  <c r="T72" i="25"/>
  <c r="T71" i="25" s="1"/>
  <c r="R72" i="25"/>
  <c r="R71" i="25" s="1"/>
  <c r="Q72" i="25"/>
  <c r="Q71" i="25" s="1"/>
  <c r="P72" i="25"/>
  <c r="P71" i="25" s="1"/>
  <c r="N72" i="25"/>
  <c r="N71" i="25" s="1"/>
  <c r="M72" i="25"/>
  <c r="L72" i="25"/>
  <c r="L71" i="25" s="1"/>
  <c r="J72" i="25"/>
  <c r="J71" i="25" s="1"/>
  <c r="I72" i="25"/>
  <c r="I71" i="25" s="1"/>
  <c r="H72" i="25"/>
  <c r="H71" i="25" s="1"/>
  <c r="F72" i="25"/>
  <c r="F71" i="25" s="1"/>
  <c r="E72" i="25"/>
  <c r="U71" i="25"/>
  <c r="M71" i="25"/>
  <c r="M52" i="25" s="1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U52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P31" i="25" s="1"/>
  <c r="O47" i="25"/>
  <c r="N47" i="25"/>
  <c r="M47" i="25"/>
  <c r="L47" i="25"/>
  <c r="L31" i="25" s="1"/>
  <c r="K47" i="25"/>
  <c r="J47" i="25"/>
  <c r="I47" i="25"/>
  <c r="H47" i="25"/>
  <c r="H31" i="25" s="1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V31" i="25"/>
  <c r="U31" i="25"/>
  <c r="S31" i="25"/>
  <c r="Q31" i="25"/>
  <c r="M31" i="25"/>
  <c r="I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M4" i="25" s="1"/>
  <c r="M3" i="25" s="1"/>
  <c r="L27" i="25"/>
  <c r="I27" i="25"/>
  <c r="H27" i="25"/>
  <c r="E27" i="25"/>
  <c r="W27" i="25" s="1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P23" i="25"/>
  <c r="P22" i="25" s="1"/>
  <c r="O23" i="25"/>
  <c r="N23" i="25"/>
  <c r="M23" i="25"/>
  <c r="L23" i="25"/>
  <c r="L22" i="25" s="1"/>
  <c r="K23" i="25"/>
  <c r="J23" i="25"/>
  <c r="I23" i="25"/>
  <c r="H23" i="25"/>
  <c r="H22" i="25" s="1"/>
  <c r="G23" i="25"/>
  <c r="F23" i="25"/>
  <c r="E23" i="25"/>
  <c r="W23" i="25" s="1"/>
  <c r="V22" i="25"/>
  <c r="S22" i="25"/>
  <c r="R22" i="25"/>
  <c r="Q22" i="25"/>
  <c r="O22" i="25"/>
  <c r="N22" i="25"/>
  <c r="M22" i="25"/>
  <c r="K22" i="25"/>
  <c r="J22" i="25"/>
  <c r="I22" i="25"/>
  <c r="G22" i="25"/>
  <c r="F22" i="25"/>
  <c r="V21" i="25"/>
  <c r="U21" i="25"/>
  <c r="U20" i="25" s="1"/>
  <c r="U4" i="25" s="1"/>
  <c r="U3" i="25" s="1"/>
  <c r="T21" i="25"/>
  <c r="T20" i="25" s="1"/>
  <c r="S21" i="25"/>
  <c r="R21" i="25"/>
  <c r="Q21" i="25"/>
  <c r="P21" i="25"/>
  <c r="P20" i="25" s="1"/>
  <c r="O21" i="25"/>
  <c r="N21" i="25"/>
  <c r="M21" i="25"/>
  <c r="L21" i="25"/>
  <c r="L20" i="25" s="1"/>
  <c r="K21" i="25"/>
  <c r="J21" i="25"/>
  <c r="I21" i="25"/>
  <c r="H21" i="25"/>
  <c r="H20" i="25" s="1"/>
  <c r="G21" i="25"/>
  <c r="F21" i="25"/>
  <c r="E21" i="25"/>
  <c r="W21" i="25" s="1"/>
  <c r="V20" i="25"/>
  <c r="S20" i="25"/>
  <c r="R20" i="25"/>
  <c r="Q20" i="25"/>
  <c r="O20" i="25"/>
  <c r="N20" i="25"/>
  <c r="M20" i="25"/>
  <c r="K20" i="25"/>
  <c r="J20" i="25"/>
  <c r="I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N13" i="25" s="1"/>
  <c r="M15" i="25"/>
  <c r="L15" i="25"/>
  <c r="K15" i="25"/>
  <c r="J15" i="25"/>
  <c r="I15" i="25"/>
  <c r="H15" i="25"/>
  <c r="G15" i="25"/>
  <c r="F15" i="25"/>
  <c r="E15" i="25"/>
  <c r="V14" i="25"/>
  <c r="U14" i="25"/>
  <c r="T14" i="25"/>
  <c r="T13" i="25" s="1"/>
  <c r="S14" i="25"/>
  <c r="S13" i="25" s="1"/>
  <c r="R14" i="25"/>
  <c r="Q14" i="25"/>
  <c r="P14" i="25"/>
  <c r="O14" i="25"/>
  <c r="O13" i="25" s="1"/>
  <c r="N14" i="25"/>
  <c r="M14" i="25"/>
  <c r="L14" i="25"/>
  <c r="K14" i="25"/>
  <c r="K13" i="25" s="1"/>
  <c r="J14" i="25"/>
  <c r="I14" i="25"/>
  <c r="H14" i="25"/>
  <c r="G14" i="25"/>
  <c r="G13" i="25" s="1"/>
  <c r="F14" i="25"/>
  <c r="E14" i="25"/>
  <c r="V13" i="25"/>
  <c r="U13" i="25"/>
  <c r="R13" i="25"/>
  <c r="Q13" i="25"/>
  <c r="P13" i="25"/>
  <c r="M13" i="25"/>
  <c r="L13" i="25"/>
  <c r="J13" i="25"/>
  <c r="I13" i="25"/>
  <c r="H13" i="25"/>
  <c r="F13" i="25"/>
  <c r="E13" i="25"/>
  <c r="V12" i="25"/>
  <c r="U12" i="25"/>
  <c r="S12" i="25"/>
  <c r="R12" i="25"/>
  <c r="Q12" i="25"/>
  <c r="Q10" i="25" s="1"/>
  <c r="P12" i="25"/>
  <c r="O12" i="25"/>
  <c r="N12" i="25"/>
  <c r="M12" i="25"/>
  <c r="M10" i="25" s="1"/>
  <c r="L12" i="25"/>
  <c r="K12" i="25"/>
  <c r="J12" i="25"/>
  <c r="I12" i="25"/>
  <c r="I10" i="25" s="1"/>
  <c r="H12" i="25"/>
  <c r="G12" i="25"/>
  <c r="F12" i="25"/>
  <c r="E12" i="25"/>
  <c r="V11" i="25"/>
  <c r="U11" i="25"/>
  <c r="U10" i="25" s="1"/>
  <c r="S11" i="25"/>
  <c r="S10" i="25" s="1"/>
  <c r="S8" i="25" s="1"/>
  <c r="S4" i="25" s="1"/>
  <c r="R11" i="25"/>
  <c r="Q11" i="25"/>
  <c r="P11" i="25"/>
  <c r="O11" i="25"/>
  <c r="O10" i="25" s="1"/>
  <c r="N11" i="25"/>
  <c r="M11" i="25"/>
  <c r="L11" i="25"/>
  <c r="K11" i="25"/>
  <c r="K10" i="25" s="1"/>
  <c r="K8" i="25" s="1"/>
  <c r="K4" i="25" s="1"/>
  <c r="J11" i="25"/>
  <c r="I11" i="25"/>
  <c r="H11" i="25"/>
  <c r="G11" i="25"/>
  <c r="G10" i="25" s="1"/>
  <c r="F11" i="25"/>
  <c r="E11" i="25"/>
  <c r="V10" i="25"/>
  <c r="V8" i="25" s="1"/>
  <c r="T10" i="25"/>
  <c r="T8" i="25" s="1"/>
  <c r="R10" i="25"/>
  <c r="R8" i="25" s="1"/>
  <c r="P10" i="25"/>
  <c r="P8" i="25" s="1"/>
  <c r="N10" i="25"/>
  <c r="N8" i="25" s="1"/>
  <c r="L10" i="25"/>
  <c r="L8" i="25" s="1"/>
  <c r="J10" i="25"/>
  <c r="J8" i="25" s="1"/>
  <c r="H10" i="25"/>
  <c r="H8" i="25" s="1"/>
  <c r="F10" i="25"/>
  <c r="F8" i="25" s="1"/>
  <c r="W9" i="25"/>
  <c r="U8" i="25"/>
  <c r="Q8" i="25"/>
  <c r="O8" i="25"/>
  <c r="M8" i="25"/>
  <c r="I8" i="25"/>
  <c r="G8" i="25"/>
  <c r="W7" i="25"/>
  <c r="W6" i="25"/>
  <c r="V5" i="25"/>
  <c r="U5" i="25"/>
  <c r="T5" i="25"/>
  <c r="S5" i="25"/>
  <c r="R5" i="25"/>
  <c r="Q5" i="25"/>
  <c r="P5" i="25"/>
  <c r="O5" i="25"/>
  <c r="O4" i="25" s="1"/>
  <c r="N5" i="25"/>
  <c r="M5" i="25"/>
  <c r="L5" i="25"/>
  <c r="K5" i="25"/>
  <c r="J5" i="25"/>
  <c r="I5" i="25"/>
  <c r="H5" i="25"/>
  <c r="G5" i="25"/>
  <c r="G4" i="25" s="1"/>
  <c r="F5" i="25"/>
  <c r="E5" i="25"/>
  <c r="Q4" i="25"/>
  <c r="I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80" i="31" s="1"/>
  <c r="T79" i="31" s="1"/>
  <c r="S96" i="31"/>
  <c r="R96" i="31"/>
  <c r="R80" i="31" s="1"/>
  <c r="P96" i="31"/>
  <c r="N96" i="31"/>
  <c r="M96" i="31"/>
  <c r="M80" i="31" s="1"/>
  <c r="M79" i="31" s="1"/>
  <c r="L96" i="31"/>
  <c r="L72" i="31" s="1"/>
  <c r="J96" i="31"/>
  <c r="I96" i="31"/>
  <c r="I80" i="31" s="1"/>
  <c r="I7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L91" i="31"/>
  <c r="I91" i="31"/>
  <c r="H91" i="31"/>
  <c r="F91" i="31"/>
  <c r="E91" i="31"/>
  <c r="V91" i="31" s="1"/>
  <c r="U90" i="31"/>
  <c r="T90" i="31"/>
  <c r="T89" i="31" s="1"/>
  <c r="S90" i="31"/>
  <c r="R90" i="31"/>
  <c r="R89" i="31" s="1"/>
  <c r="P90" i="31"/>
  <c r="O90" i="31"/>
  <c r="O89" i="31" s="1"/>
  <c r="O85" i="31" s="1"/>
  <c r="N90" i="31"/>
  <c r="M90" i="31"/>
  <c r="M89" i="31" s="1"/>
  <c r="L90" i="31"/>
  <c r="I90" i="31"/>
  <c r="I89" i="31" s="1"/>
  <c r="I85" i="31" s="1"/>
  <c r="H90" i="31"/>
  <c r="F90" i="31"/>
  <c r="E90" i="31"/>
  <c r="U89" i="31"/>
  <c r="Q89" i="31"/>
  <c r="Q85" i="31" s="1"/>
  <c r="N89" i="31"/>
  <c r="L89" i="31"/>
  <c r="K89" i="31"/>
  <c r="J89" i="31"/>
  <c r="G89" i="31"/>
  <c r="E89" i="31"/>
  <c r="V88" i="31"/>
  <c r="V87" i="31"/>
  <c r="U86" i="31"/>
  <c r="T86" i="31"/>
  <c r="T85" i="31" s="1"/>
  <c r="S86" i="31"/>
  <c r="R86" i="31"/>
  <c r="R85" i="31" s="1"/>
  <c r="P86" i="31"/>
  <c r="N86" i="31"/>
  <c r="N85" i="31" s="1"/>
  <c r="M86" i="31"/>
  <c r="L86" i="31"/>
  <c r="I86" i="31"/>
  <c r="H86" i="31"/>
  <c r="F86" i="31"/>
  <c r="E86" i="31"/>
  <c r="M85" i="31"/>
  <c r="K85" i="31"/>
  <c r="J85" i="31"/>
  <c r="G85" i="31"/>
  <c r="E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R81" i="31" s="1"/>
  <c r="Q82" i="31"/>
  <c r="P82" i="31"/>
  <c r="P81" i="31" s="1"/>
  <c r="O82" i="31"/>
  <c r="O81" i="31" s="1"/>
  <c r="N82" i="31"/>
  <c r="N81" i="31" s="1"/>
  <c r="M82" i="31"/>
  <c r="K82" i="31"/>
  <c r="K81" i="31" s="1"/>
  <c r="J82" i="31"/>
  <c r="I82" i="31"/>
  <c r="H82" i="31"/>
  <c r="F82" i="31"/>
  <c r="F81" i="31" s="1"/>
  <c r="E82" i="31"/>
  <c r="U81" i="31"/>
  <c r="Q81" i="31"/>
  <c r="M81" i="31"/>
  <c r="J81" i="31"/>
  <c r="I81" i="31"/>
  <c r="H81" i="31"/>
  <c r="E81" i="31"/>
  <c r="U80" i="31"/>
  <c r="S80" i="31"/>
  <c r="S79" i="31" s="1"/>
  <c r="Q80" i="31"/>
  <c r="Q79" i="31" s="1"/>
  <c r="P80" i="31"/>
  <c r="P79" i="31" s="1"/>
  <c r="O80" i="31"/>
  <c r="O79" i="31" s="1"/>
  <c r="L80" i="31"/>
  <c r="L79" i="31" s="1"/>
  <c r="H80" i="31"/>
  <c r="H79" i="31" s="1"/>
  <c r="E80" i="31"/>
  <c r="E79" i="31" s="1"/>
  <c r="U79" i="31"/>
  <c r="R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E74" i="31"/>
  <c r="S73" i="31"/>
  <c r="R73" i="31"/>
  <c r="O73" i="31"/>
  <c r="K73" i="31"/>
  <c r="J73" i="31"/>
  <c r="H73" i="31"/>
  <c r="G73" i="31"/>
  <c r="F73" i="31"/>
  <c r="U72" i="31"/>
  <c r="U71" i="31" s="1"/>
  <c r="T72" i="31"/>
  <c r="S72" i="31"/>
  <c r="R72" i="31"/>
  <c r="R71" i="31" s="1"/>
  <c r="R52" i="31" s="1"/>
  <c r="Q72" i="31"/>
  <c r="Q71" i="31" s="1"/>
  <c r="P72" i="31"/>
  <c r="P71" i="31" s="1"/>
  <c r="M72" i="31"/>
  <c r="M71" i="31" s="1"/>
  <c r="I72" i="31"/>
  <c r="I71" i="31" s="1"/>
  <c r="H72" i="31"/>
  <c r="F72" i="31"/>
  <c r="F71" i="31" s="1"/>
  <c r="E72" i="31"/>
  <c r="T71" i="31"/>
  <c r="S71" i="31"/>
  <c r="O71" i="31"/>
  <c r="L71" i="3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G53" i="31"/>
  <c r="J52" i="31"/>
  <c r="V51" i="31"/>
  <c r="V50" i="31"/>
  <c r="V49" i="31"/>
  <c r="Q48" i="31"/>
  <c r="L48" i="31"/>
  <c r="U47" i="31"/>
  <c r="T47" i="31"/>
  <c r="S47" i="31"/>
  <c r="R47" i="31"/>
  <c r="Q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U45" i="31"/>
  <c r="U31" i="31" s="1"/>
  <c r="T45" i="31"/>
  <c r="S45" i="31"/>
  <c r="S31" i="31" s="1"/>
  <c r="R45" i="31"/>
  <c r="Q45" i="31"/>
  <c r="Q31" i="31" s="1"/>
  <c r="P45" i="31"/>
  <c r="O45" i="31"/>
  <c r="N45" i="31"/>
  <c r="M45" i="31"/>
  <c r="M31" i="31" s="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R31" i="31" s="1"/>
  <c r="P32" i="31"/>
  <c r="P31" i="31" s="1"/>
  <c r="N32" i="31"/>
  <c r="M32" i="31"/>
  <c r="L32" i="31"/>
  <c r="J32" i="31"/>
  <c r="I32" i="31"/>
  <c r="I31" i="31" s="1"/>
  <c r="H32" i="31"/>
  <c r="F32" i="31"/>
  <c r="F31" i="31" s="1"/>
  <c r="E32" i="31"/>
  <c r="O31" i="31"/>
  <c r="J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J28" i="31"/>
  <c r="J27" i="31" s="1"/>
  <c r="I28" i="31"/>
  <c r="I27" i="31" s="1"/>
  <c r="H28" i="31"/>
  <c r="H27" i="31" s="1"/>
  <c r="F28" i="31"/>
  <c r="E28" i="31"/>
  <c r="S27" i="31"/>
  <c r="O27" i="31"/>
  <c r="K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K25" i="31" s="1"/>
  <c r="J26" i="31"/>
  <c r="I26" i="31"/>
  <c r="I25" i="31" s="1"/>
  <c r="H26" i="31"/>
  <c r="H25" i="31" s="1"/>
  <c r="F26" i="31"/>
  <c r="E26" i="31"/>
  <c r="S25" i="31"/>
  <c r="O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Q22" i="31" s="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T22" i="31"/>
  <c r="P22" i="31"/>
  <c r="I22" i="31"/>
  <c r="E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E20" i="31" s="1"/>
  <c r="U20" i="31"/>
  <c r="T20" i="31"/>
  <c r="Q20" i="31"/>
  <c r="M20" i="31"/>
  <c r="I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R13" i="31" s="1"/>
  <c r="Q14" i="31"/>
  <c r="P14" i="31"/>
  <c r="P13" i="31" s="1"/>
  <c r="O14" i="31"/>
  <c r="N14" i="31"/>
  <c r="N13" i="31" s="1"/>
  <c r="M14" i="31"/>
  <c r="L14" i="31"/>
  <c r="K14" i="31"/>
  <c r="J14" i="31"/>
  <c r="J13" i="31" s="1"/>
  <c r="I14" i="31"/>
  <c r="H14" i="31"/>
  <c r="H13" i="31" s="1"/>
  <c r="G14" i="31"/>
  <c r="F14" i="31"/>
  <c r="F13" i="31" s="1"/>
  <c r="E14" i="31"/>
  <c r="U13" i="31"/>
  <c r="Q13" i="31"/>
  <c r="M13" i="31"/>
  <c r="I13" i="31"/>
  <c r="E13" i="31"/>
  <c r="U12" i="31"/>
  <c r="T12" i="31"/>
  <c r="T10" i="31" s="1"/>
  <c r="T8" i="31" s="1"/>
  <c r="T4" i="31" s="1"/>
  <c r="S12" i="31"/>
  <c r="R12" i="31"/>
  <c r="Q12" i="31"/>
  <c r="P12" i="31"/>
  <c r="P10" i="31" s="1"/>
  <c r="N12" i="31"/>
  <c r="M12" i="31"/>
  <c r="L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R11" i="31"/>
  <c r="Q11" i="31"/>
  <c r="Q10" i="31" s="1"/>
  <c r="P11" i="31"/>
  <c r="N11" i="31"/>
  <c r="N10" i="31" s="1"/>
  <c r="N8" i="31" s="1"/>
  <c r="M11" i="31"/>
  <c r="L11" i="31"/>
  <c r="L10" i="31" s="1"/>
  <c r="L8" i="31" s="1"/>
  <c r="I11" i="31"/>
  <c r="H11" i="31"/>
  <c r="H10" i="31" s="1"/>
  <c r="H8" i="31" s="1"/>
  <c r="H4" i="31" s="1"/>
  <c r="F11" i="31"/>
  <c r="E11" i="31"/>
  <c r="E10" i="31" s="1"/>
  <c r="S10" i="31"/>
  <c r="O10" i="31"/>
  <c r="O8" i="31" s="1"/>
  <c r="K10" i="31"/>
  <c r="K8" i="31" s="1"/>
  <c r="J10" i="31"/>
  <c r="J8" i="31" s="1"/>
  <c r="G10" i="31"/>
  <c r="Q9" i="31"/>
  <c r="P9" i="31"/>
  <c r="M9" i="31"/>
  <c r="E9" i="31"/>
  <c r="S8" i="31"/>
  <c r="G8" i="31"/>
  <c r="Q7" i="31"/>
  <c r="P7" i="31"/>
  <c r="M7" i="31"/>
  <c r="E7" i="31"/>
  <c r="V7" i="31" s="1"/>
  <c r="Q6" i="31"/>
  <c r="P6" i="31"/>
  <c r="P5" i="31" s="1"/>
  <c r="M6" i="31"/>
  <c r="E6" i="31"/>
  <c r="V6" i="31" s="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72" i="21" s="1"/>
  <c r="I71" i="21" s="1"/>
  <c r="H96" i="21"/>
  <c r="G96" i="21"/>
  <c r="G80" i="21" s="1"/>
  <c r="G79" i="21" s="1"/>
  <c r="F96" i="21"/>
  <c r="E96" i="21"/>
  <c r="E2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J89" i="21" s="1"/>
  <c r="J85" i="21" s="1"/>
  <c r="I91" i="21"/>
  <c r="H91" i="21"/>
  <c r="G91" i="21"/>
  <c r="F91" i="21"/>
  <c r="F89" i="21" s="1"/>
  <c r="F85" i="21" s="1"/>
  <c r="E91" i="21"/>
  <c r="K90" i="21"/>
  <c r="K89" i="21" s="1"/>
  <c r="K85" i="21" s="1"/>
  <c r="J90" i="21"/>
  <c r="I90" i="21"/>
  <c r="I89" i="21" s="1"/>
  <c r="H90" i="21"/>
  <c r="G90" i="21"/>
  <c r="G89" i="21" s="1"/>
  <c r="G85" i="21" s="1"/>
  <c r="F90" i="21"/>
  <c r="E90" i="21"/>
  <c r="L90" i="21" s="1"/>
  <c r="H89" i="21"/>
  <c r="H85" i="21" s="1"/>
  <c r="L88" i="21"/>
  <c r="L87" i="21"/>
  <c r="K86" i="21"/>
  <c r="J86" i="21"/>
  <c r="I86" i="21"/>
  <c r="I85" i="21" s="1"/>
  <c r="H86" i="21"/>
  <c r="G86" i="21"/>
  <c r="F86" i="21"/>
  <c r="E86" i="21"/>
  <c r="L86" i="21" s="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J80" i="21"/>
  <c r="F80" i="21"/>
  <c r="J79" i="21"/>
  <c r="F79" i="21"/>
  <c r="L78" i="21"/>
  <c r="K77" i="21"/>
  <c r="J77" i="21"/>
  <c r="I77" i="21"/>
  <c r="H77" i="21"/>
  <c r="G77" i="21"/>
  <c r="F77" i="21"/>
  <c r="E77" i="21"/>
  <c r="K76" i="21"/>
  <c r="K75" i="21" s="1"/>
  <c r="I76" i="21"/>
  <c r="I75" i="21" s="1"/>
  <c r="H76" i="21"/>
  <c r="G76" i="21"/>
  <c r="G75" i="21" s="1"/>
  <c r="F76" i="21"/>
  <c r="E76" i="21"/>
  <c r="E75" i="21" s="1"/>
  <c r="H75" i="21"/>
  <c r="F75" i="21"/>
  <c r="K74" i="21"/>
  <c r="K73" i="21" s="1"/>
  <c r="I74" i="21"/>
  <c r="I73" i="21" s="1"/>
  <c r="H74" i="21"/>
  <c r="G74" i="21"/>
  <c r="G73" i="21" s="1"/>
  <c r="F74" i="21"/>
  <c r="E74" i="21"/>
  <c r="H73" i="21"/>
  <c r="F73" i="21"/>
  <c r="K72" i="21"/>
  <c r="K71" i="21" s="1"/>
  <c r="K52" i="21" s="1"/>
  <c r="J72" i="21"/>
  <c r="J71" i="21" s="1"/>
  <c r="F72" i="21"/>
  <c r="F71" i="21" s="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3" i="21" s="1"/>
  <c r="L51" i="21"/>
  <c r="L50" i="21"/>
  <c r="L49" i="21"/>
  <c r="L48" i="21"/>
  <c r="J48" i="21"/>
  <c r="K47" i="21"/>
  <c r="K31" i="21" s="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F31" i="21" s="1"/>
  <c r="E32" i="21"/>
  <c r="G31" i="21"/>
  <c r="K30" i="21"/>
  <c r="J30" i="21"/>
  <c r="I30" i="21"/>
  <c r="G30" i="21"/>
  <c r="F30" i="21"/>
  <c r="E30" i="21"/>
  <c r="K29" i="21"/>
  <c r="J29" i="21"/>
  <c r="H29" i="21"/>
  <c r="G29" i="21"/>
  <c r="F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I24" i="21"/>
  <c r="G24" i="21"/>
  <c r="F24" i="21"/>
  <c r="E24" i="21"/>
  <c r="K23" i="21"/>
  <c r="K22" i="21" s="1"/>
  <c r="J23" i="21"/>
  <c r="I23" i="21"/>
  <c r="G23" i="21"/>
  <c r="G22" i="21" s="1"/>
  <c r="F23" i="21"/>
  <c r="F22" i="21" s="1"/>
  <c r="E23" i="21"/>
  <c r="J22" i="21"/>
  <c r="I22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K13" i="21" s="1"/>
  <c r="J15" i="21"/>
  <c r="I15" i="21"/>
  <c r="H15" i="21"/>
  <c r="G15" i="21"/>
  <c r="G13" i="21" s="1"/>
  <c r="F15" i="21"/>
  <c r="E15" i="21"/>
  <c r="K14" i="21"/>
  <c r="J14" i="21"/>
  <c r="J13" i="21" s="1"/>
  <c r="I14" i="21"/>
  <c r="H14" i="21"/>
  <c r="H13" i="21" s="1"/>
  <c r="G14" i="21"/>
  <c r="F14" i="21"/>
  <c r="L14" i="21" s="1"/>
  <c r="E14" i="21"/>
  <c r="I13" i="21"/>
  <c r="E13" i="21"/>
  <c r="K12" i="21"/>
  <c r="J12" i="21"/>
  <c r="H12" i="21"/>
  <c r="H10" i="21" s="1"/>
  <c r="G12" i="21"/>
  <c r="F12" i="21"/>
  <c r="K11" i="21"/>
  <c r="K10" i="21" s="1"/>
  <c r="K8" i="21" s="1"/>
  <c r="J11" i="21"/>
  <c r="H11" i="21"/>
  <c r="G11" i="21"/>
  <c r="G10" i="21" s="1"/>
  <c r="G8" i="21" s="1"/>
  <c r="F11" i="21"/>
  <c r="J10" i="21"/>
  <c r="J8" i="21" s="1"/>
  <c r="F10" i="21"/>
  <c r="F8" i="21" s="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M104" i="26"/>
  <c r="M101" i="26" s="1"/>
  <c r="L104" i="26"/>
  <c r="K104" i="26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O72" i="26" s="1"/>
  <c r="O71" i="26" s="1"/>
  <c r="N96" i="26"/>
  <c r="M96" i="26"/>
  <c r="L96" i="26"/>
  <c r="K96" i="26"/>
  <c r="K72" i="26" s="1"/>
  <c r="K71" i="26" s="1"/>
  <c r="J96" i="26"/>
  <c r="I96" i="26"/>
  <c r="H96" i="26"/>
  <c r="G96" i="26"/>
  <c r="G72" i="26" s="1"/>
  <c r="S72" i="26" s="1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P90" i="26"/>
  <c r="P89" i="26" s="1"/>
  <c r="P85" i="26" s="1"/>
  <c r="O90" i="26"/>
  <c r="O89" i="26" s="1"/>
  <c r="N90" i="26"/>
  <c r="M90" i="26"/>
  <c r="L90" i="26"/>
  <c r="L89" i="26" s="1"/>
  <c r="L85" i="26" s="1"/>
  <c r="K90" i="26"/>
  <c r="K89" i="26" s="1"/>
  <c r="J90" i="26"/>
  <c r="I90" i="26"/>
  <c r="H90" i="26"/>
  <c r="H89" i="26" s="1"/>
  <c r="H85" i="26" s="1"/>
  <c r="G90" i="26"/>
  <c r="G89" i="26" s="1"/>
  <c r="F90" i="26"/>
  <c r="E90" i="26"/>
  <c r="R89" i="26"/>
  <c r="J89" i="26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Q82" i="26"/>
  <c r="Q81" i="26" s="1"/>
  <c r="N82" i="26"/>
  <c r="M82" i="26"/>
  <c r="M81" i="26" s="1"/>
  <c r="H82" i="26"/>
  <c r="R81" i="26"/>
  <c r="N81" i="26"/>
  <c r="H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R74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H73" i="26" s="1"/>
  <c r="G74" i="26"/>
  <c r="F74" i="26"/>
  <c r="F73" i="26" s="1"/>
  <c r="E74" i="26"/>
  <c r="R73" i="26"/>
  <c r="Q73" i="26"/>
  <c r="N73" i="26"/>
  <c r="M73" i="26"/>
  <c r="J73" i="26"/>
  <c r="G73" i="26"/>
  <c r="R72" i="26"/>
  <c r="R71" i="26" s="1"/>
  <c r="Q72" i="26"/>
  <c r="Q71" i="26" s="1"/>
  <c r="P72" i="26"/>
  <c r="N72" i="26"/>
  <c r="N71" i="26" s="1"/>
  <c r="M72" i="26"/>
  <c r="L72" i="26"/>
  <c r="L71" i="26" s="1"/>
  <c r="J72" i="26"/>
  <c r="I72" i="26"/>
  <c r="H72" i="26"/>
  <c r="F72" i="26"/>
  <c r="F71" i="26" s="1"/>
  <c r="E72" i="26"/>
  <c r="P71" i="26"/>
  <c r="M71" i="26"/>
  <c r="J71" i="26"/>
  <c r="I71" i="26"/>
  <c r="H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O53" i="26" s="1"/>
  <c r="N64" i="26"/>
  <c r="M64" i="26"/>
  <c r="L64" i="26"/>
  <c r="K64" i="26"/>
  <c r="K53" i="26" s="1"/>
  <c r="J64" i="26"/>
  <c r="I64" i="26"/>
  <c r="H64" i="26"/>
  <c r="G64" i="26"/>
  <c r="G53" i="26" s="1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L53" i="26" s="1"/>
  <c r="K55" i="26"/>
  <c r="J55" i="26"/>
  <c r="I55" i="26"/>
  <c r="H55" i="26"/>
  <c r="G55" i="26"/>
  <c r="F55" i="26"/>
  <c r="E55" i="26"/>
  <c r="R54" i="26"/>
  <c r="R53" i="26" s="1"/>
  <c r="Q54" i="26"/>
  <c r="P54" i="26"/>
  <c r="O54" i="26"/>
  <c r="N54" i="26"/>
  <c r="M54" i="26"/>
  <c r="L54" i="26"/>
  <c r="K54" i="26"/>
  <c r="J54" i="26"/>
  <c r="J53" i="26" s="1"/>
  <c r="I54" i="26"/>
  <c r="H54" i="26"/>
  <c r="G54" i="26"/>
  <c r="F54" i="26"/>
  <c r="F53" i="26" s="1"/>
  <c r="E54" i="26"/>
  <c r="N53" i="26"/>
  <c r="N52" i="26" s="1"/>
  <c r="H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R45" i="26" s="1"/>
  <c r="R31" i="26" s="1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G46" i="26"/>
  <c r="G45" i="26" s="1"/>
  <c r="F46" i="26"/>
  <c r="E46" i="26"/>
  <c r="E45" i="26" s="1"/>
  <c r="E31" i="26" s="1"/>
  <c r="Q45" i="26"/>
  <c r="Q31" i="26" s="1"/>
  <c r="P45" i="26"/>
  <c r="N45" i="26"/>
  <c r="L45" i="26"/>
  <c r="J45" i="26"/>
  <c r="J31" i="26" s="1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N31" i="26" s="1"/>
  <c r="M32" i="26"/>
  <c r="L32" i="26"/>
  <c r="K32" i="26"/>
  <c r="J32" i="26"/>
  <c r="I32" i="26"/>
  <c r="H32" i="26"/>
  <c r="H31" i="26" s="1"/>
  <c r="G32" i="26"/>
  <c r="F32" i="26"/>
  <c r="F31" i="26" s="1"/>
  <c r="E32" i="26"/>
  <c r="L31" i="26"/>
  <c r="R30" i="26"/>
  <c r="Q30" i="26"/>
  <c r="N30" i="26"/>
  <c r="M30" i="26"/>
  <c r="H30" i="26"/>
  <c r="R29" i="26"/>
  <c r="Q29" i="26"/>
  <c r="P29" i="26"/>
  <c r="N29" i="26"/>
  <c r="M29" i="26"/>
  <c r="L29" i="26"/>
  <c r="J29" i="26"/>
  <c r="I29" i="26"/>
  <c r="H29" i="26"/>
  <c r="F29" i="26"/>
  <c r="E29" i="26"/>
  <c r="R28" i="26"/>
  <c r="R27" i="26" s="1"/>
  <c r="Q28" i="26"/>
  <c r="Q27" i="26" s="1"/>
  <c r="N28" i="26"/>
  <c r="N27" i="26" s="1"/>
  <c r="M28" i="26"/>
  <c r="H28" i="26"/>
  <c r="H27" i="26" s="1"/>
  <c r="M27" i="26"/>
  <c r="R26" i="26"/>
  <c r="R25" i="26" s="1"/>
  <c r="Q26" i="26"/>
  <c r="N26" i="26"/>
  <c r="N25" i="26" s="1"/>
  <c r="M26" i="26"/>
  <c r="M25" i="26" s="1"/>
  <c r="H26" i="26"/>
  <c r="H25" i="26" s="1"/>
  <c r="Q25" i="26"/>
  <c r="R24" i="26"/>
  <c r="Q24" i="26"/>
  <c r="N24" i="26"/>
  <c r="M24" i="26"/>
  <c r="H24" i="26"/>
  <c r="R23" i="26"/>
  <c r="R22" i="26" s="1"/>
  <c r="Q23" i="26"/>
  <c r="Q22" i="26" s="1"/>
  <c r="N23" i="26"/>
  <c r="M23" i="26"/>
  <c r="M22" i="26" s="1"/>
  <c r="H23" i="26"/>
  <c r="H22" i="26" s="1"/>
  <c r="N22" i="26"/>
  <c r="R21" i="26"/>
  <c r="Q21" i="26"/>
  <c r="Q20" i="26" s="1"/>
  <c r="N21" i="26"/>
  <c r="N20" i="26" s="1"/>
  <c r="M21" i="26"/>
  <c r="M20" i="26" s="1"/>
  <c r="H21" i="26"/>
  <c r="R20" i="26"/>
  <c r="H20" i="26"/>
  <c r="I19" i="26"/>
  <c r="H19" i="26"/>
  <c r="H18" i="26" s="1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I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N15" i="26"/>
  <c r="M15" i="26"/>
  <c r="K15" i="26"/>
  <c r="I15" i="26"/>
  <c r="H15" i="26"/>
  <c r="G15" i="26"/>
  <c r="F15" i="26"/>
  <c r="R14" i="26"/>
  <c r="Q14" i="26"/>
  <c r="P14" i="26"/>
  <c r="O14" i="26"/>
  <c r="O13" i="26" s="1"/>
  <c r="N14" i="26"/>
  <c r="M14" i="26"/>
  <c r="L14" i="26"/>
  <c r="K14" i="26"/>
  <c r="K13" i="26" s="1"/>
  <c r="H14" i="26"/>
  <c r="H13" i="26" s="1"/>
  <c r="G14" i="26"/>
  <c r="G13" i="26" s="1"/>
  <c r="F14" i="26"/>
  <c r="R13" i="26"/>
  <c r="Q13" i="26"/>
  <c r="N13" i="26"/>
  <c r="M13" i="26"/>
  <c r="F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Q10" i="26" s="1"/>
  <c r="P11" i="26"/>
  <c r="P10" i="26" s="1"/>
  <c r="O11" i="26"/>
  <c r="N11" i="26"/>
  <c r="M11" i="26"/>
  <c r="M10" i="26" s="1"/>
  <c r="L11" i="26"/>
  <c r="L10" i="26" s="1"/>
  <c r="K11" i="26"/>
  <c r="J11" i="26"/>
  <c r="I11" i="26"/>
  <c r="I10" i="26" s="1"/>
  <c r="H11" i="26"/>
  <c r="H10" i="26" s="1"/>
  <c r="G11" i="26"/>
  <c r="F11" i="26"/>
  <c r="E11" i="26"/>
  <c r="S11" i="26" s="1"/>
  <c r="R10" i="26"/>
  <c r="O10" i="26"/>
  <c r="N10" i="26"/>
  <c r="K10" i="26"/>
  <c r="J10" i="26"/>
  <c r="G10" i="26"/>
  <c r="F10" i="26"/>
  <c r="R9" i="26"/>
  <c r="Q9" i="26"/>
  <c r="P9" i="26"/>
  <c r="P8" i="26" s="1"/>
  <c r="O9" i="26"/>
  <c r="N9" i="26"/>
  <c r="M9" i="26"/>
  <c r="L9" i="26"/>
  <c r="L8" i="26" s="1"/>
  <c r="K9" i="26"/>
  <c r="J9" i="26"/>
  <c r="I9" i="26"/>
  <c r="H9" i="26"/>
  <c r="H8" i="26" s="1"/>
  <c r="G9" i="26"/>
  <c r="F9" i="26"/>
  <c r="E9" i="26"/>
  <c r="S9" i="26" s="1"/>
  <c r="R8" i="26"/>
  <c r="O8" i="26"/>
  <c r="N8" i="26"/>
  <c r="K8" i="26"/>
  <c r="J8" i="26"/>
  <c r="G8" i="26"/>
  <c r="F8" i="26"/>
  <c r="R7" i="26"/>
  <c r="Q7" i="26"/>
  <c r="P7" i="26"/>
  <c r="O7" i="26"/>
  <c r="N7" i="26"/>
  <c r="M7" i="26"/>
  <c r="M5" i="26" s="1"/>
  <c r="L7" i="26"/>
  <c r="K7" i="26"/>
  <c r="J7" i="26"/>
  <c r="I7" i="26"/>
  <c r="I5" i="26" s="1"/>
  <c r="H7" i="26"/>
  <c r="G7" i="26"/>
  <c r="F7" i="26"/>
  <c r="E7" i="26"/>
  <c r="S7" i="26" s="1"/>
  <c r="R6" i="26"/>
  <c r="R5" i="26" s="1"/>
  <c r="Q6" i="26"/>
  <c r="P6" i="26"/>
  <c r="O6" i="26"/>
  <c r="O5" i="26" s="1"/>
  <c r="N6" i="26"/>
  <c r="N5" i="26" s="1"/>
  <c r="M6" i="26"/>
  <c r="L6" i="26"/>
  <c r="K6" i="26"/>
  <c r="J6" i="26"/>
  <c r="I6" i="26"/>
  <c r="H6" i="26"/>
  <c r="G6" i="26"/>
  <c r="G5" i="26" s="1"/>
  <c r="F6" i="26"/>
  <c r="E6" i="26"/>
  <c r="Q5" i="26"/>
  <c r="K5" i="26"/>
  <c r="J5" i="26"/>
  <c r="F5" i="26"/>
  <c r="O7" i="32"/>
  <c r="AB7" i="32"/>
  <c r="AB6" i="32"/>
  <c r="AA6" i="32"/>
  <c r="Z6" i="32"/>
  <c r="Y6" i="32"/>
  <c r="U6" i="32"/>
  <c r="R6" i="32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AA7" i="32" s="1"/>
  <c r="Z4" i="32"/>
  <c r="Z7" i="32" s="1"/>
  <c r="Y4" i="32"/>
  <c r="Y7" i="32" s="1"/>
  <c r="U4" i="32"/>
  <c r="U7" i="32" s="1"/>
  <c r="R4" i="32"/>
  <c r="R7" i="32" s="1"/>
  <c r="Q4" i="32"/>
  <c r="Q7" i="32" s="1"/>
  <c r="N4" i="32"/>
  <c r="N7" i="32" s="1"/>
  <c r="M4" i="32"/>
  <c r="M7" i="32" s="1"/>
  <c r="L4" i="32"/>
  <c r="L7" i="32" s="1"/>
  <c r="H4" i="32"/>
  <c r="H7" i="32" s="1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M4" i="26" l="1"/>
  <c r="G4" i="21"/>
  <c r="T3" i="31"/>
  <c r="I8" i="26"/>
  <c r="M8" i="26"/>
  <c r="Q8" i="26"/>
  <c r="Q4" i="26" s="1"/>
  <c r="N4" i="26"/>
  <c r="N3" i="26" s="1"/>
  <c r="R4" i="26"/>
  <c r="K4" i="21"/>
  <c r="G31" i="26"/>
  <c r="E5" i="26"/>
  <c r="S6" i="26"/>
  <c r="J15" i="26"/>
  <c r="F18" i="26"/>
  <c r="G29" i="26"/>
  <c r="S29" i="26" s="1"/>
  <c r="K29" i="26"/>
  <c r="O29" i="26"/>
  <c r="S47" i="26"/>
  <c r="I53" i="26"/>
  <c r="M53" i="26"/>
  <c r="Q53" i="26"/>
  <c r="L15" i="21"/>
  <c r="L18" i="21"/>
  <c r="L32" i="21"/>
  <c r="E72" i="21"/>
  <c r="E71" i="21" s="1"/>
  <c r="J76" i="21"/>
  <c r="J75" i="21" s="1"/>
  <c r="L75" i="21" s="1"/>
  <c r="I80" i="21"/>
  <c r="I79" i="21" s="1"/>
  <c r="I52" i="21" s="1"/>
  <c r="L91" i="21"/>
  <c r="L93" i="21"/>
  <c r="L96" i="21"/>
  <c r="U4" i="31"/>
  <c r="P8" i="31"/>
  <c r="V11" i="31"/>
  <c r="M10" i="31"/>
  <c r="M8" i="31" s="1"/>
  <c r="R10" i="31"/>
  <c r="R8" i="31" s="1"/>
  <c r="V12" i="31"/>
  <c r="G13" i="31"/>
  <c r="K13" i="31"/>
  <c r="O13" i="31"/>
  <c r="O4" i="31" s="1"/>
  <c r="S13" i="31"/>
  <c r="S4" i="31" s="1"/>
  <c r="V18" i="31"/>
  <c r="K22" i="31"/>
  <c r="V42" i="31"/>
  <c r="V68" i="31"/>
  <c r="E53" i="31"/>
  <c r="V53" i="31" s="1"/>
  <c r="V101" i="31"/>
  <c r="W5" i="25"/>
  <c r="J4" i="25"/>
  <c r="R4" i="25"/>
  <c r="W12" i="25"/>
  <c r="E10" i="25"/>
  <c r="E20" i="25"/>
  <c r="W20" i="25" s="1"/>
  <c r="E22" i="25"/>
  <c r="W22" i="25" s="1"/>
  <c r="W24" i="25"/>
  <c r="W31" i="25"/>
  <c r="I52" i="25"/>
  <c r="I3" i="25" s="1"/>
  <c r="K31" i="26"/>
  <c r="H52" i="26"/>
  <c r="F4" i="21"/>
  <c r="J4" i="21"/>
  <c r="L21" i="31"/>
  <c r="L20" i="31" s="1"/>
  <c r="K52" i="31"/>
  <c r="O31" i="26"/>
  <c r="R52" i="26"/>
  <c r="H5" i="26"/>
  <c r="H4" i="26" s="1"/>
  <c r="L5" i="26"/>
  <c r="P5" i="26"/>
  <c r="E14" i="26"/>
  <c r="I14" i="26"/>
  <c r="I13" i="26" s="1"/>
  <c r="L15" i="26"/>
  <c r="L13" i="26" s="1"/>
  <c r="P15" i="26"/>
  <c r="P13" i="26" s="1"/>
  <c r="S32" i="26"/>
  <c r="S42" i="26"/>
  <c r="S74" i="26"/>
  <c r="S90" i="26"/>
  <c r="I89" i="26"/>
  <c r="M89" i="26"/>
  <c r="M85" i="26" s="1"/>
  <c r="M52" i="26" s="1"/>
  <c r="M3" i="26" s="1"/>
  <c r="Q89" i="26"/>
  <c r="H5" i="21"/>
  <c r="E12" i="21"/>
  <c r="I12" i="21"/>
  <c r="L12" i="21" s="1"/>
  <c r="F13" i="21"/>
  <c r="L13" i="21" s="1"/>
  <c r="L42" i="21"/>
  <c r="I31" i="21"/>
  <c r="G72" i="21"/>
  <c r="G71" i="21" s="1"/>
  <c r="E73" i="21"/>
  <c r="J74" i="21"/>
  <c r="J73" i="21" s="1"/>
  <c r="L77" i="21"/>
  <c r="E80" i="21"/>
  <c r="E79" i="21" s="1"/>
  <c r="L83" i="21"/>
  <c r="E89" i="21"/>
  <c r="L89" i="21" s="1"/>
  <c r="J4" i="31"/>
  <c r="J3" i="31" s="1"/>
  <c r="V9" i="31"/>
  <c r="V14" i="31"/>
  <c r="L15" i="31"/>
  <c r="L13" i="31" s="1"/>
  <c r="V13" i="31" s="1"/>
  <c r="V16" i="31"/>
  <c r="N22" i="31"/>
  <c r="N4" i="31" s="1"/>
  <c r="N3" i="31" s="1"/>
  <c r="R22" i="31"/>
  <c r="V29" i="31"/>
  <c r="V45" i="31"/>
  <c r="V90" i="31"/>
  <c r="F89" i="31"/>
  <c r="F85" i="31" s="1"/>
  <c r="V85" i="31" s="1"/>
  <c r="N72" i="31"/>
  <c r="N71" i="31" s="1"/>
  <c r="N80" i="31"/>
  <c r="N79" i="31" s="1"/>
  <c r="F4" i="25"/>
  <c r="N4" i="25"/>
  <c r="V4" i="25"/>
  <c r="W25" i="25"/>
  <c r="E10" i="26"/>
  <c r="S10" i="26" s="1"/>
  <c r="S12" i="26"/>
  <c r="J14" i="26"/>
  <c r="J13" i="26" s="1"/>
  <c r="S18" i="26"/>
  <c r="S40" i="26"/>
  <c r="S46" i="26"/>
  <c r="I31" i="26"/>
  <c r="M31" i="26"/>
  <c r="S70" i="26"/>
  <c r="S75" i="26"/>
  <c r="S80" i="26"/>
  <c r="S86" i="26"/>
  <c r="I85" i="26"/>
  <c r="Q85" i="26"/>
  <c r="F89" i="26"/>
  <c r="F85" i="26" s="1"/>
  <c r="S93" i="26"/>
  <c r="S96" i="26"/>
  <c r="S104" i="26"/>
  <c r="H8" i="21"/>
  <c r="E11" i="21"/>
  <c r="E10" i="21" s="1"/>
  <c r="I11" i="21"/>
  <c r="I29" i="21"/>
  <c r="L29" i="21" s="1"/>
  <c r="L45" i="21"/>
  <c r="L47" i="21"/>
  <c r="L73" i="21"/>
  <c r="L76" i="21"/>
  <c r="L101" i="21"/>
  <c r="Q8" i="31"/>
  <c r="Q4" i="31" s="1"/>
  <c r="Q3" i="31" s="1"/>
  <c r="N31" i="31"/>
  <c r="T31" i="31"/>
  <c r="E40" i="31"/>
  <c r="V41" i="31"/>
  <c r="N52" i="31"/>
  <c r="V83" i="31"/>
  <c r="V86" i="31"/>
  <c r="L85" i="31"/>
  <c r="H4" i="25"/>
  <c r="L4" i="25"/>
  <c r="P4" i="25"/>
  <c r="T4" i="25"/>
  <c r="H31" i="31"/>
  <c r="F53" i="31"/>
  <c r="Q52" i="31"/>
  <c r="V77" i="31"/>
  <c r="H89" i="31"/>
  <c r="S89" i="31"/>
  <c r="S85" i="31" s="1"/>
  <c r="V96" i="31"/>
  <c r="W13" i="25"/>
  <c r="W15" i="25"/>
  <c r="W18" i="25"/>
  <c r="W47" i="25"/>
  <c r="H4" i="20"/>
  <c r="P4" i="20"/>
  <c r="G31" i="20"/>
  <c r="V45" i="20"/>
  <c r="F31" i="20"/>
  <c r="M75" i="24"/>
  <c r="V32" i="31"/>
  <c r="V46" i="31"/>
  <c r="V48" i="31"/>
  <c r="V74" i="31"/>
  <c r="T52" i="31"/>
  <c r="V76" i="31"/>
  <c r="P85" i="31"/>
  <c r="P52" i="31" s="1"/>
  <c r="U85" i="31"/>
  <c r="V93" i="31"/>
  <c r="W11" i="25"/>
  <c r="W14" i="25"/>
  <c r="W29" i="25"/>
  <c r="W40" i="25"/>
  <c r="W53" i="25"/>
  <c r="Q52" i="25"/>
  <c r="Q3" i="25" s="1"/>
  <c r="W72" i="25"/>
  <c r="F4" i="22"/>
  <c r="G4" i="24"/>
  <c r="M71" i="24"/>
  <c r="J52" i="24"/>
  <c r="W26" i="25"/>
  <c r="W28" i="25"/>
  <c r="W30" i="25"/>
  <c r="W32" i="25"/>
  <c r="T4" i="20"/>
  <c r="L31" i="20"/>
  <c r="G4" i="22"/>
  <c r="J3" i="24"/>
  <c r="F52" i="24"/>
  <c r="F3" i="24" s="1"/>
  <c r="W75" i="25"/>
  <c r="W79" i="25"/>
  <c r="W83" i="25"/>
  <c r="V85" i="25"/>
  <c r="W96" i="25"/>
  <c r="V9" i="20"/>
  <c r="V12" i="20"/>
  <c r="K14" i="20"/>
  <c r="K13" i="20" s="1"/>
  <c r="O14" i="20"/>
  <c r="O13" i="20" s="1"/>
  <c r="F15" i="20"/>
  <c r="V29" i="20"/>
  <c r="E31" i="20"/>
  <c r="V72" i="20"/>
  <c r="V77" i="20"/>
  <c r="H85" i="20"/>
  <c r="L85" i="20"/>
  <c r="P85" i="20"/>
  <c r="T85" i="20"/>
  <c r="J5" i="22"/>
  <c r="J29" i="22"/>
  <c r="J45" i="22"/>
  <c r="H89" i="22"/>
  <c r="H85" i="22" s="1"/>
  <c r="J93" i="22"/>
  <c r="J101" i="22"/>
  <c r="M7" i="24"/>
  <c r="M19" i="24"/>
  <c r="M40" i="24"/>
  <c r="E53" i="24"/>
  <c r="M69" i="24"/>
  <c r="M74" i="24"/>
  <c r="M86" i="24"/>
  <c r="M52" i="20"/>
  <c r="I85" i="20"/>
  <c r="I52" i="20" s="1"/>
  <c r="M85" i="20"/>
  <c r="Q85" i="20"/>
  <c r="U85" i="20"/>
  <c r="V93" i="20"/>
  <c r="E10" i="22"/>
  <c r="J14" i="22"/>
  <c r="J18" i="22"/>
  <c r="J21" i="22"/>
  <c r="J26" i="22"/>
  <c r="J30" i="22"/>
  <c r="J42" i="22"/>
  <c r="J76" i="22"/>
  <c r="F85" i="22"/>
  <c r="J90" i="22"/>
  <c r="I89" i="22"/>
  <c r="I85" i="22" s="1"/>
  <c r="I52" i="22" s="1"/>
  <c r="I3" i="22" s="1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W90" i="25"/>
  <c r="W91" i="25"/>
  <c r="E5" i="20"/>
  <c r="E14" i="20"/>
  <c r="U14" i="20"/>
  <c r="U13" i="20" s="1"/>
  <c r="I31" i="20"/>
  <c r="M31" i="20"/>
  <c r="Q31" i="20"/>
  <c r="V54" i="20"/>
  <c r="V76" i="20"/>
  <c r="V80" i="20"/>
  <c r="J27" i="22"/>
  <c r="J31" i="22"/>
  <c r="J47" i="22"/>
  <c r="H52" i="22"/>
  <c r="H3" i="22" s="1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Q3" i="19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E89" i="25"/>
  <c r="E85" i="25" s="1"/>
  <c r="E52" i="25" s="1"/>
  <c r="F85" i="25"/>
  <c r="J85" i="25"/>
  <c r="J52" i="25" s="1"/>
  <c r="J3" i="25" s="1"/>
  <c r="N85" i="25"/>
  <c r="N52" i="25" s="1"/>
  <c r="N3" i="25" s="1"/>
  <c r="R85" i="25"/>
  <c r="E10" i="20"/>
  <c r="E8" i="20" s="1"/>
  <c r="V11" i="20"/>
  <c r="F14" i="20"/>
  <c r="F13" i="20" s="1"/>
  <c r="J14" i="20"/>
  <c r="J13" i="20" s="1"/>
  <c r="N14" i="20"/>
  <c r="N13" i="20" s="1"/>
  <c r="E15" i="20"/>
  <c r="Q15" i="20"/>
  <c r="Q13" i="20" s="1"/>
  <c r="U15" i="20"/>
  <c r="V18" i="20"/>
  <c r="V42" i="20"/>
  <c r="V46" i="20"/>
  <c r="V63" i="20"/>
  <c r="V68" i="20"/>
  <c r="V86" i="20"/>
  <c r="J85" i="20"/>
  <c r="N85" i="20"/>
  <c r="R85" i="20"/>
  <c r="R52" i="20" s="1"/>
  <c r="V91" i="20"/>
  <c r="V96" i="20"/>
  <c r="V101" i="20"/>
  <c r="J12" i="22"/>
  <c r="J23" i="22"/>
  <c r="J24" i="22"/>
  <c r="F52" i="22"/>
  <c r="F3" i="22" s="1"/>
  <c r="M8" i="24"/>
  <c r="M18" i="24"/>
  <c r="I4" i="24"/>
  <c r="M79" i="24"/>
  <c r="S68" i="26"/>
  <c r="R3" i="26"/>
  <c r="H3" i="26"/>
  <c r="S69" i="26"/>
  <c r="S54" i="26"/>
  <c r="S56" i="26"/>
  <c r="S58" i="26"/>
  <c r="S60" i="26"/>
  <c r="S62" i="26"/>
  <c r="S64" i="26"/>
  <c r="S66" i="26"/>
  <c r="Q52" i="26"/>
  <c r="E53" i="26"/>
  <c r="S53" i="26" s="1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E81" i="20"/>
  <c r="V53" i="20"/>
  <c r="J52" i="20"/>
  <c r="Q52" i="20"/>
  <c r="U52" i="20"/>
  <c r="V10" i="20"/>
  <c r="H52" i="20"/>
  <c r="H3" i="20" s="1"/>
  <c r="P52" i="20"/>
  <c r="P3" i="20" s="1"/>
  <c r="T52" i="20"/>
  <c r="T3" i="20" s="1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O3" i="31" s="1"/>
  <c r="S52" i="31"/>
  <c r="H85" i="31"/>
  <c r="H52" i="31" s="1"/>
  <c r="H3" i="31" s="1"/>
  <c r="V89" i="31"/>
  <c r="V79" i="31"/>
  <c r="S3" i="31"/>
  <c r="U52" i="31"/>
  <c r="U3" i="31" s="1"/>
  <c r="V80" i="31"/>
  <c r="E8" i="31"/>
  <c r="P4" i="31"/>
  <c r="I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/>
  <c r="K3" i="21"/>
  <c r="L30" i="21"/>
  <c r="J52" i="21"/>
  <c r="L80" i="21"/>
  <c r="L81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J7" i="32" s="1"/>
  <c r="W4" i="32"/>
  <c r="W7" i="32" s="1"/>
  <c r="G6" i="32"/>
  <c r="S6" i="32"/>
  <c r="J6" i="32"/>
  <c r="K4" i="20" l="1"/>
  <c r="L22" i="26"/>
  <c r="L4" i="26" s="1"/>
  <c r="L3" i="26" s="1"/>
  <c r="L82" i="21"/>
  <c r="W85" i="25"/>
  <c r="O52" i="26"/>
  <c r="E85" i="26"/>
  <c r="H52" i="21"/>
  <c r="G4" i="31"/>
  <c r="G3" i="31" s="1"/>
  <c r="V81" i="31"/>
  <c r="V26" i="31"/>
  <c r="O4" i="20"/>
  <c r="O3" i="20" s="1"/>
  <c r="L52" i="20"/>
  <c r="V47" i="20"/>
  <c r="J10" i="22"/>
  <c r="E8" i="22"/>
  <c r="F52" i="31"/>
  <c r="F3" i="31" s="1"/>
  <c r="I10" i="21"/>
  <c r="I8" i="21" s="1"/>
  <c r="I4" i="21" s="1"/>
  <c r="L74" i="21"/>
  <c r="K4" i="31"/>
  <c r="K3" i="31" s="1"/>
  <c r="U4" i="20"/>
  <c r="U3" i="20" s="1"/>
  <c r="F52" i="20"/>
  <c r="L10" i="21"/>
  <c r="E8" i="21"/>
  <c r="F52" i="25"/>
  <c r="F3" i="25" s="1"/>
  <c r="I7" i="32"/>
  <c r="P3" i="31"/>
  <c r="G4" i="20"/>
  <c r="G3" i="20" s="1"/>
  <c r="Q3" i="26"/>
  <c r="V15" i="20"/>
  <c r="V15" i="31"/>
  <c r="E8" i="26"/>
  <c r="S8" i="26" s="1"/>
  <c r="I3" i="21"/>
  <c r="W10" i="25"/>
  <c r="E8" i="25"/>
  <c r="L11" i="21"/>
  <c r="G7" i="32"/>
  <c r="H22" i="21"/>
  <c r="L22" i="21" s="1"/>
  <c r="H4" i="21"/>
  <c r="V25" i="31"/>
  <c r="M89" i="24"/>
  <c r="V14" i="20"/>
  <c r="E13" i="20"/>
  <c r="V13" i="20" s="1"/>
  <c r="V72" i="31"/>
  <c r="E85" i="21"/>
  <c r="L85" i="21" s="1"/>
  <c r="S14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I22" i="20"/>
  <c r="I4" i="20" s="1"/>
  <c r="I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E52" i="20" l="1"/>
  <c r="V52" i="20" s="1"/>
  <c r="V52" i="31"/>
  <c r="L3" i="20"/>
  <c r="E4" i="21"/>
  <c r="L8" i="21"/>
  <c r="J8" i="22"/>
  <c r="E4" i="22"/>
  <c r="J4" i="22" s="1"/>
  <c r="W8" i="25"/>
  <c r="E4" i="25"/>
  <c r="E52" i="21"/>
  <c r="L52" i="21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L4" i="21"/>
  <c r="E3" i="21"/>
  <c r="L3" i="21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52" i="17"/>
  <c r="G71" i="17"/>
  <c r="G119" i="17"/>
  <c r="G16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<sst xmlns="http://schemas.openxmlformats.org/spreadsheetml/2006/main" count="4816" uniqueCount="942">
  <si>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</si>
  <si>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</si>
  <si>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</si>
  <si>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</si>
  <si>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</si>
  <si>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</si>
  <si>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</si>
  <si>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</si>
  <si>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</si>
  <si>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</si>
  <si>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</si>
  <si>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</si>
  <si>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</si>
  <si>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</si>
  <si>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</si>
  <si>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</si>
  <si>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</si>
  <si>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</si>
  <si>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</si>
  <si>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</si>
  <si>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</si>
  <si>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</si>
  <si>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</si>
  <si>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</si>
  <si>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</si>
  <si>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</si>
  <si>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</si>
  <si>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</si>
  <si>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</si>
  <si>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</si>
  <si>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</si>
  <si>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</si>
  <si>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</si>
  <si>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</si>
  <si>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</si>
  <si>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</si>
  <si>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</si>
  <si>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</si>
  <si>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</si>
  <si>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</si>
  <si>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</si>
  <si>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</si>
  <si>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</si>
  <si>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</si>
  <si>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</si>
  <si>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</si>
  <si>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</si>
  <si>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</si>
  <si>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</si>
  <si>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</si>
  <si>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</si>
  <si>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</si>
  <si>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</si>
  <si>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</si>
  <si>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</si>
  <si>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</si>
  <si>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</si>
  <si>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</si>
  <si>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</si>
  <si>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</si>
  <si>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</si>
  <si>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</si>
  <si>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</si>
  <si>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</si>
  <si>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</si>
  <si>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</si>
  <si>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</si>
  <si>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</si>
  <si>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</si>
  <si>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</si>
  <si>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</si>
  <si>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</si>
  <si>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</si>
  <si>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</si>
  <si>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</si>
  <si>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</si>
  <si>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</si>
  <si>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</si>
  <si>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</si>
  <si>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</si>
  <si>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</si>
  <si>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</si>
  <si>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</si>
  <si>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</si>
  <si>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</si>
  <si>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</si>
  <si>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</si>
  <si>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</si>
  <si>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</si>
  <si>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</si>
  <si>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</si>
  <si>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</si>
  <si>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</si>
  <si>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</si>
  <si>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</si>
  <si>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</si>
  <si>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</si>
  <si>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</si>
  <si>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</si>
  <si>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</si>
  <si>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</si>
  <si>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</si>
  <si>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</si>
  <si>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</si>
  <si>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</si>
  <si>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</si>
  <si>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</si>
  <si>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</si>
  <si>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</si>
  <si>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</si>
  <si>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</si>
  <si>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</si>
  <si>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</si>
  <si>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</si>
  <si>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</si>
  <si>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</si>
  <si>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</si>
  <si>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</si>
  <si>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</si>
  <si>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</si>
  <si>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</si>
  <si>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</si>
  <si>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</si>
  <si>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</si>
  <si>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</si>
  <si>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</si>
  <si>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</si>
  <si>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</si>
  <si>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</si>
  <si>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</si>
  <si>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</si>
  <si>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</si>
  <si>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</si>
  <si>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</si>
  <si>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</si>
  <si>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</si>
  <si>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</si>
  <si>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</si>
  <si>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</si>
  <si>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</si>
  <si>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</si>
  <si>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</si>
  <si>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</si>
  <si>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</si>
  <si>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</si>
  <si>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</si>
  <si>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</si>
  <si>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</si>
  <si>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</si>
  <si>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</si>
  <si>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</si>
  <si>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</si>
  <si>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</si>
  <si>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</si>
  <si>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</si>
  <si>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</si>
  <si>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</si>
  <si>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</si>
  <si>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</si>
  <si>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</si>
  <si>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</si>
  <si>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</si>
  <si>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</si>
  <si>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</si>
  <si>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</si>
  <si>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</si>
  <si>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</si>
  <si>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</si>
  <si>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</si>
  <si>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</si>
  <si>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</si>
  <si>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</si>
  <si>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</si>
  <si>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</si>
  <si>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</si>
  <si>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</si>
  <si>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</si>
  <si>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</si>
  <si>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</si>
  <si>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</si>
  <si>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</si>
  <si>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</si>
  <si>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</si>
  <si>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</si>
  <si>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</si>
  <si>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</si>
  <si>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</si>
  <si>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</si>
  <si>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</si>
  <si>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</si>
  <si>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</si>
  <si>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</si>
  <si>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</si>
  <si>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</si>
  <si>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</si>
  <si>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</si>
  <si>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</si>
  <si>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</si>
  <si>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</si>
  <si>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</si>
  <si>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</si>
  <si>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</si>
  <si>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</si>
  <si>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</si>
  <si>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</si>
  <si>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</si>
  <si>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</si>
  <si>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</si>
  <si>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</si>
  <si>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</si>
  <si>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</si>
  <si>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</si>
  <si>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</si>
  <si>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</si>
  <si>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</si>
  <si>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</si>
  <si>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</si>
  <si>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</si>
  <si>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</si>
  <si>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</si>
  <si>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</si>
  <si>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</si>
  <si>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</si>
  <si>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</si>
  <si>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</si>
  <si>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</si>
  <si>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</si>
  <si>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</si>
  <si>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</si>
  <si>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</si>
  <si>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</si>
  <si>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</si>
  <si>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</si>
  <si>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</si>
  <si>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</si>
  <si>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</si>
  <si>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</si>
  <si>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</si>
  <si>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</si>
  <si>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</si>
  <si>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</si>
  <si>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</si>
  <si>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</si>
  <si>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</si>
  <si>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</si>
  <si>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</si>
  <si>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</si>
  <si>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</si>
  <si>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</si>
  <si>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</si>
  <si>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</si>
  <si>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</si>
  <si>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</si>
  <si>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</si>
  <si>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</si>
  <si>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</si>
  <si>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</si>
  <si>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</si>
  <si>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</si>
  <si>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</si>
  <si>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</si>
  <si>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</si>
  <si>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</si>
  <si>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</si>
  <si>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</si>
  <si>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</si>
  <si>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</si>
  <si>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</si>
  <si>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</si>
  <si>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</si>
  <si>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</si>
  <si>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</si>
  <si>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</si>
  <si>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</si>
  <si>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</si>
  <si>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</si>
  <si>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</si>
  <si>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</si>
  <si>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</si>
  <si>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</si>
  <si>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</si>
  <si>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</si>
  <si>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</si>
  <si>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</si>
  <si>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</si>
  <si>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</si>
  <si>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</si>
  <si>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</si>
  <si>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</si>
  <si>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</si>
  <si>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</si>
  <si>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</si>
  <si>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</si>
  <si>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</si>
  <si>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</si>
  <si>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</si>
  <si>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</si>
  <si>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</si>
  <si>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</si>
  <si>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</si>
  <si>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</si>
  <si>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</si>
  <si>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</si>
  <si>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</si>
  <si>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</si>
  <si>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</si>
  <si>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</si>
  <si>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</si>
  <si>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</si>
  <si>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</si>
  <si>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</si>
  <si>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</si>
  <si>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</si>
  <si>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</si>
  <si>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</si>
  <si>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</si>
  <si>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</si>
  <si>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</si>
  <si>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</si>
  <si>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</si>
  <si>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</si>
  <si>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</si>
  <si>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</si>
  <si>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</si>
  <si>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</si>
  <si>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</si>
  <si>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</si>
  <si>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</si>
  <si>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</si>
  <si>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</si>
  <si>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</si>
  <si>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</si>
  <si>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</si>
  <si>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</si>
  <si>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</si>
  <si>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</si>
  <si>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</si>
  <si>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</si>
  <si>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</si>
  <si>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</si>
  <si>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</si>
  <si>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</si>
  <si>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</si>
  <si>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</si>
  <si>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</si>
  <si>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</si>
  <si>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</si>
  <si>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</si>
  <si>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</si>
  <si>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</si>
  <si>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</si>
  <si>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</si>
  <si>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</si>
  <si>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</si>
  <si>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</si>
  <si>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</si>
  <si>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</si>
  <si>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</si>
  <si>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</si>
  <si>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</si>
  <si>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</si>
  <si>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</si>
  <si>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</si>
  <si>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</si>
  <si>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</si>
  <si>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</si>
  <si>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</si>
  <si>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</si>
  <si>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</si>
  <si>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</si>
  <si>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</si>
  <si>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</si>
  <si>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</si>
  <si>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</si>
  <si>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</si>
  <si>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</si>
  <si>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</si>
  <si>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</si>
  <si>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</si>
  <si>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</si>
  <si>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</si>
  <si>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</si>
  <si>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</si>
  <si>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</si>
  <si>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</si>
  <si>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</si>
  <si>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</si>
  <si>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</si>
  <si>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</si>
  <si>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</si>
  <si>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</si>
  <si>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</si>
  <si>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</si>
  <si>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</si>
  <si>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</si>
  <si>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</si>
  <si>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</si>
  <si>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</si>
  <si>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</si>
  <si>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</si>
  <si>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</si>
  <si>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</si>
  <si>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</si>
  <si>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</si>
  <si>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</si>
  <si>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</si>
  <si>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</si>
  <si>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</si>
  <si>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</si>
  <si>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</si>
  <si>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</si>
  <si>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</si>
  <si>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</si>
  <si>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</si>
  <si>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</si>
  <si>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</si>
  <si>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</si>
  <si>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</si>
  <si>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</si>
  <si>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</si>
  <si>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</si>
  <si>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</si>
  <si>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</si>
  <si>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</si>
  <si>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</si>
  <si>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</si>
  <si>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</si>
  <si>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</si>
  <si>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</si>
  <si>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</si>
  <si>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</si>
  <si>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</si>
  <si>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</si>
  <si>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</si>
  <si>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</si>
  <si>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</si>
  <si>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</si>
  <si>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</si>
  <si>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</si>
  <si>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</si>
  <si>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</si>
  <si>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</si>
  <si>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</si>
  <si>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</si>
  <si>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</si>
  <si>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</si>
  <si>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</si>
  <si>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</si>
  <si>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</si>
  <si>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</si>
  <si>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</si>
  <si>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</si>
  <si>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</si>
  <si>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</si>
  <si>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</si>
  <si>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</si>
  <si>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</si>
  <si>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</si>
  <si>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</si>
  <si>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</si>
  <si>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</si>
  <si>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</si>
  <si>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</si>
  <si>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</si>
  <si>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</si>
  <si>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</si>
  <si>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</si>
  <si>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</si>
  <si>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</si>
  <si>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</si>
  <si>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</si>
  <si>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</si>
  <si>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</si>
  <si>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</si>
  <si>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</si>
  <si>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</si>
  <si>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</si>
  <si>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</si>
  <si>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</si>
  <si>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</si>
  <si>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</si>
  <si>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</si>
  <si>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</si>
  <si>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</si>
  <si>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</si>
  <si>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</si>
  <si>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</si>
  <si>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</si>
  <si>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</si>
  <si>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</si>
  <si>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</si>
  <si>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</si>
  <si>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</si>
  <si>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</si>
  <si>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</si>
  <si>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</si>
  <si>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</si>
  <si>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</si>
  <si>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</si>
  <si>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</si>
  <si>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</si>
  <si>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</si>
  <si>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</si>
  <si>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</si>
  <si>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</si>
  <si>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</si>
  <si>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</si>
  <si>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</si>
  <si>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</si>
  <si>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</si>
  <si>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</si>
  <si>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</si>
  <si>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</si>
  <si>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</si>
  <si>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</si>
  <si>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</si>
  <si>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</si>
  <si>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</si>
  <si>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</si>
  <si>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</si>
  <si>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</si>
  <si>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</si>
  <si>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</si>
  <si>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</si>
  <si>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</si>
  <si>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</si>
  <si>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</si>
  <si>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</si>
  <si>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</si>
  <si>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</si>
  <si>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</si>
  <si>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</si>
  <si>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</si>
  <si>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</si>
  <si>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</si>
  <si>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</si>
  <si>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</si>
  <si>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</si>
  <si>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</si>
  <si>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</si>
  <si>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</si>
  <si>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</si>
  <si>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</si>
  <si>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</si>
  <si>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</si>
  <si>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</si>
  <si>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</si>
  <si>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</si>
  <si>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</si>
  <si>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</si>
  <si>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</si>
  <si>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</si>
  <si>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</si>
  <si>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</si>
  <si>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</si>
  <si>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</si>
  <si>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</si>
  <si>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</si>
  <si>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</si>
  <si>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</si>
  <si>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</si>
  <si>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</si>
  <si>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</si>
  <si>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</si>
  <si>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</si>
  <si>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</si>
  <si>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</si>
  <si>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</si>
  <si>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</si>
  <si>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</si>
  <si>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</si>
  <si>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</si>
  <si>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</si>
  <si>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</si>
  <si>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</si>
  <si>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</si>
  <si>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</si>
  <si>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小学</t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</si>
  <si>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</si>
  <si>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</si>
  <si>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</si>
  <si>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</si>
  <si>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</si>
  <si>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</si>
  <si>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</si>
  <si>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</si>
  <si>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</si>
  <si>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92" type="noConversion"/>
  </si>
  <si>
    <t>考试和评卷管理主要软件系统建设</t>
    <phoneticPr fontId="1" type="noConversion"/>
  </si>
  <si>
    <t>浦江二中小计</t>
    <phoneticPr fontId="92" type="noConversion"/>
  </si>
  <si>
    <t>浦航实验中学</t>
  </si>
  <si>
    <t>浦航实验中学</t>
    <phoneticPr fontId="2" type="noConversion"/>
  </si>
  <si>
    <t>浦航实验中学小计</t>
    <phoneticPr fontId="92" type="noConversion"/>
  </si>
  <si>
    <t>浦江镇合计</t>
    <phoneticPr fontId="1" type="noConversion"/>
  </si>
  <si>
    <t>2021年闵行区浦江镇镇设备专项申报明细汇总表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</si>
  <si>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</si>
  <si>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</si>
  <si>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</si>
  <si>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规格型号或数量单位</t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</si>
  <si>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</si>
  <si>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</si>
  <si>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</si>
  <si>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浦江镇</t>
    <phoneticPr fontId="2" type="noConversion"/>
  </si>
  <si>
    <t>小学</t>
    <phoneticPr fontId="2" type="noConversion"/>
  </si>
  <si>
    <t>闵行区浦江第二小学</t>
    <phoneticPr fontId="2" type="noConversion"/>
  </si>
  <si>
    <t>设备购置与更新</t>
  </si>
  <si>
    <t>灯光改造设备</t>
    <phoneticPr fontId="2" type="noConversion"/>
  </si>
  <si>
    <t>中小学灯光改造设备</t>
    <phoneticPr fontId="2" type="noConversion"/>
  </si>
  <si>
    <t>小计</t>
    <phoneticPr fontId="2" type="noConversion"/>
  </si>
  <si>
    <t>浦江镇</t>
  </si>
  <si>
    <t>闵行区浦江第三小学</t>
  </si>
  <si>
    <t>中小学资源教室设备</t>
    <phoneticPr fontId="2" type="noConversion"/>
  </si>
  <si>
    <t xml:space="preserve">    </t>
  </si>
  <si>
    <t>上海戏剧学院闵行附属学校（小学部）</t>
    <phoneticPr fontId="1" type="noConversion"/>
  </si>
  <si>
    <t>浦江镇</t>
    <phoneticPr fontId="2" type="noConversion"/>
  </si>
  <si>
    <t>闵行区浦汇小学</t>
    <phoneticPr fontId="2" type="noConversion"/>
  </si>
  <si>
    <t>闵行区浦江汇秀小学</t>
    <phoneticPr fontId="2" type="noConversion"/>
  </si>
  <si>
    <t>初中</t>
    <phoneticPr fontId="2" type="noConversion"/>
  </si>
  <si>
    <t>闵行区浦江第二中学</t>
    <phoneticPr fontId="2" type="noConversion"/>
  </si>
  <si>
    <t>厨房设备更新</t>
    <phoneticPr fontId="2" type="noConversion"/>
  </si>
  <si>
    <t/>
  </si>
  <si>
    <t>物理实验室家具</t>
  </si>
  <si>
    <t>化学实验室家具</t>
  </si>
  <si>
    <t>理化实验室视频采集系统</t>
    <phoneticPr fontId="1" type="noConversion"/>
  </si>
  <si>
    <t>局统一采购</t>
    <phoneticPr fontId="1" type="noConversion"/>
  </si>
  <si>
    <t>初中</t>
  </si>
  <si>
    <t>闵行区浦江第三中学</t>
    <phoneticPr fontId="2" type="noConversion"/>
  </si>
  <si>
    <t>外语听说考场设备（尾款）</t>
  </si>
  <si>
    <t>批</t>
  </si>
  <si>
    <t>多功能室空调</t>
    <phoneticPr fontId="1" type="noConversion"/>
  </si>
  <si>
    <t>多功能室5匹柜机空调</t>
    <phoneticPr fontId="1" type="noConversion"/>
  </si>
  <si>
    <t>浦航实验中学</t>
    <phoneticPr fontId="2" type="noConversion"/>
  </si>
  <si>
    <t>幼儿园</t>
    <phoneticPr fontId="1" type="noConversion"/>
  </si>
  <si>
    <t>闵行区浦江镇第二幼儿园</t>
    <phoneticPr fontId="2" type="noConversion"/>
  </si>
  <si>
    <t>公务车更新</t>
  </si>
  <si>
    <t>公务车新能源更新</t>
    <phoneticPr fontId="1" type="noConversion"/>
  </si>
  <si>
    <t>机管局已审</t>
    <phoneticPr fontId="1" type="noConversion"/>
  </si>
  <si>
    <t>65寸交互式一体机</t>
    <phoneticPr fontId="2" type="noConversion"/>
  </si>
  <si>
    <t>幼儿专用活动室</t>
    <phoneticPr fontId="2" type="noConversion"/>
  </si>
  <si>
    <t>闵行区浦江镇第三幼儿园</t>
    <phoneticPr fontId="2" type="noConversion"/>
  </si>
  <si>
    <t>上海市闵行区浦莲幼儿园</t>
    <phoneticPr fontId="2" type="noConversion"/>
  </si>
  <si>
    <t>上海市闵行区浦江瑞和城幼儿园</t>
    <phoneticPr fontId="2" type="noConversion"/>
  </si>
  <si>
    <t>多功厅音视频设备</t>
    <phoneticPr fontId="2" type="noConversion"/>
  </si>
  <si>
    <t>镇教委</t>
    <phoneticPr fontId="2" type="noConversion"/>
  </si>
  <si>
    <t>文汇学校</t>
    <phoneticPr fontId="1" type="noConversion"/>
  </si>
  <si>
    <t>文馨学校</t>
    <phoneticPr fontId="2" type="noConversion"/>
  </si>
  <si>
    <t>上海市闵行区浦瑞幼儿园</t>
  </si>
  <si>
    <t>新开办幼儿园</t>
    <phoneticPr fontId="1" type="noConversion"/>
  </si>
  <si>
    <t>15班规模开4班测算，谈家港基地03-04幼儿园</t>
  </si>
  <si>
    <t>折扣系数0.90</t>
    <phoneticPr fontId="1" type="noConversion"/>
  </si>
  <si>
    <t>合计</t>
    <phoneticPr fontId="2" type="noConversion"/>
  </si>
  <si>
    <r>
      <rPr>
        <b/>
        <sz val="14"/>
        <rFont val="宋体"/>
        <family val="3"/>
        <charset val="134"/>
      </rPr>
      <t>上海市闵行区浦瑞幼儿园装备配置明细确认单（</t>
    </r>
    <r>
      <rPr>
        <b/>
        <sz val="14"/>
        <rFont val="Times New Roman"/>
        <family val="1"/>
      </rPr>
      <t>15</t>
    </r>
    <r>
      <rPr>
        <b/>
        <sz val="14"/>
        <rFont val="宋体"/>
        <family val="3"/>
        <charset val="134"/>
      </rPr>
      <t>班规模开</t>
    </r>
    <r>
      <rPr>
        <b/>
        <sz val="14"/>
        <rFont val="Times New Roman"/>
        <family val="1"/>
      </rPr>
      <t>4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</si>
  <si>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</si>
  <si>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设备名称</t>
    </r>
    <phoneticPr fontId="2" type="noConversion"/>
  </si>
  <si>
    <r>
      <rPr>
        <b/>
        <sz val="10"/>
        <rFont val="宋体"/>
        <family val="3"/>
        <charset val="134"/>
      </rPr>
      <t>单位</t>
    </r>
    <phoneticPr fontId="2" type="noConversion"/>
  </si>
  <si>
    <r>
      <rPr>
        <b/>
        <sz val="10"/>
        <rFont val="宋体"/>
        <family val="3"/>
        <charset val="134"/>
      </rPr>
      <t>规格型号</t>
    </r>
    <phoneticPr fontId="2" type="noConversion"/>
  </si>
  <si>
    <r>
      <rPr>
        <b/>
        <sz val="10"/>
        <rFont val="宋体"/>
        <family val="3"/>
        <charset val="134"/>
      </rPr>
      <t>参考单价</t>
    </r>
    <phoneticPr fontId="2" type="noConversion"/>
  </si>
  <si>
    <r>
      <t>15</t>
    </r>
    <r>
      <rPr>
        <b/>
        <sz val="10"/>
        <rFont val="宋体"/>
        <family val="3"/>
        <charset val="134"/>
      </rPr>
      <t>班</t>
    </r>
    <phoneticPr fontId="2" type="noConversion"/>
  </si>
  <si>
    <t>备注</t>
    <phoneticPr fontId="2" type="noConversion"/>
  </si>
  <si>
    <r>
      <rPr>
        <b/>
        <sz val="10"/>
        <rFont val="宋体"/>
        <family val="3"/>
        <charset val="134"/>
      </rPr>
      <t>数量</t>
    </r>
    <phoneticPr fontId="2" type="noConversion"/>
  </si>
  <si>
    <r>
      <rPr>
        <b/>
        <sz val="10"/>
        <rFont val="宋体"/>
        <family val="3"/>
        <charset val="134"/>
      </rPr>
      <t>金额</t>
    </r>
    <phoneticPr fontId="2" type="noConversion"/>
  </si>
  <si>
    <r>
      <rPr>
        <b/>
        <sz val="10"/>
        <rFont val="宋体"/>
        <family val="3"/>
        <charset val="134"/>
      </rPr>
      <t>一</t>
    </r>
    <phoneticPr fontId="2" type="noConversion"/>
  </si>
  <si>
    <r>
      <rPr>
        <b/>
        <sz val="10"/>
        <rFont val="宋体"/>
        <family val="3"/>
        <charset val="134"/>
      </rPr>
      <t>户外（内）活动场地</t>
    </r>
    <phoneticPr fontId="2" type="noConversion"/>
  </si>
  <si>
    <r>
      <rPr>
        <sz val="10"/>
        <rFont val="宋体"/>
        <family val="3"/>
        <charset val="134"/>
      </rPr>
      <t>户外中大型运动组合器械</t>
    </r>
    <phoneticPr fontId="2" type="noConversion"/>
  </si>
  <si>
    <r>
      <rPr>
        <sz val="10"/>
        <rFont val="宋体"/>
        <family val="3"/>
        <charset val="134"/>
      </rPr>
      <t>批</t>
    </r>
    <phoneticPr fontId="2" type="noConversion"/>
  </si>
  <si>
    <r>
      <rPr>
        <sz val="10"/>
        <rFont val="宋体"/>
        <family val="3"/>
        <charset val="134"/>
      </rPr>
      <t>参照《上海市幼儿园装备指南》征求意见配备</t>
    </r>
    <phoneticPr fontId="2" type="noConversion"/>
  </si>
  <si>
    <r>
      <rPr>
        <sz val="10"/>
        <rFont val="宋体"/>
        <family val="3"/>
        <charset val="134"/>
      </rPr>
      <t>户外小型单项运动器械</t>
    </r>
    <phoneticPr fontId="2" type="noConversion"/>
  </si>
  <si>
    <r>
      <rPr>
        <sz val="10"/>
        <rFont val="宋体"/>
        <family val="3"/>
        <charset val="134"/>
      </rPr>
      <t>户外运动玩具</t>
    </r>
    <phoneticPr fontId="2" type="noConversion"/>
  </si>
  <si>
    <r>
      <rPr>
        <sz val="10"/>
        <rFont val="宋体"/>
        <family val="3"/>
        <charset val="134"/>
      </rPr>
      <t>含玩沙、玩水、种植等</t>
    </r>
    <phoneticPr fontId="2" type="noConversion"/>
  </si>
  <si>
    <r>
      <rPr>
        <sz val="10"/>
        <rFont val="宋体"/>
        <family val="3"/>
        <charset val="134"/>
      </rPr>
      <t>户内运动器械</t>
    </r>
    <phoneticPr fontId="2" type="noConversion"/>
  </si>
  <si>
    <r>
      <rPr>
        <sz val="10"/>
        <rFont val="宋体"/>
        <family val="3"/>
        <charset val="134"/>
      </rPr>
      <t>幼儿室内运动室</t>
    </r>
    <phoneticPr fontId="2" type="noConversion"/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</si>
  <si>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</si>
  <si>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r>
      <rPr>
        <sz val="10"/>
        <rFont val="宋体"/>
        <family val="3"/>
        <charset val="134"/>
      </rPr>
      <t>二</t>
    </r>
    <phoneticPr fontId="2" type="noConversion"/>
  </si>
  <si>
    <r>
      <rPr>
        <b/>
        <sz val="10"/>
        <rFont val="宋体"/>
        <family val="3"/>
        <charset val="134"/>
      </rPr>
      <t>活动及辅助用房</t>
    </r>
    <phoneticPr fontId="2" type="noConversion"/>
  </si>
  <si>
    <t>A</t>
    <phoneticPr fontId="2" type="noConversion"/>
  </si>
  <si>
    <r>
      <rPr>
        <b/>
        <sz val="10"/>
        <rFont val="宋体"/>
        <family val="3"/>
        <charset val="134"/>
      </rPr>
      <t>幼（托）儿用房</t>
    </r>
    <phoneticPr fontId="2" type="noConversion"/>
  </si>
  <si>
    <t>a</t>
    <phoneticPr fontId="2" type="noConversion"/>
  </si>
  <si>
    <r>
      <rPr>
        <b/>
        <sz val="10"/>
        <rFont val="宋体"/>
        <family val="3"/>
        <charset val="134"/>
      </rPr>
      <t>幼（托）儿活动室（含餐厅）</t>
    </r>
    <phoneticPr fontId="2" type="noConversion"/>
  </si>
  <si>
    <r>
      <rPr>
        <sz val="10"/>
        <rFont val="宋体"/>
        <family val="3"/>
        <charset val="134"/>
      </rPr>
      <t>时钟</t>
    </r>
  </si>
  <si>
    <r>
      <rPr>
        <sz val="10"/>
        <rFont val="宋体"/>
        <family val="3"/>
        <charset val="134"/>
      </rPr>
      <t>只</t>
    </r>
    <phoneticPr fontId="2" type="noConversion"/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</si>
  <si>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</si>
  <si>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  <phoneticPr fontId="2" type="noConversion"/>
  </si>
  <si>
    <r>
      <rPr>
        <sz val="10"/>
        <rFont val="宋体"/>
        <family val="3"/>
        <charset val="134"/>
      </rPr>
      <t>含琴凳、琴套、</t>
    </r>
    <phoneticPr fontId="2" type="noConversion"/>
  </si>
  <si>
    <r>
      <rPr>
        <sz val="10"/>
        <rFont val="宋体"/>
        <family val="3"/>
        <charset val="134"/>
      </rPr>
      <t>书写板</t>
    </r>
    <phoneticPr fontId="2" type="noConversion"/>
  </si>
  <si>
    <r>
      <rPr>
        <sz val="10"/>
        <rFont val="宋体"/>
        <family val="3"/>
        <charset val="134"/>
      </rPr>
      <t>块</t>
    </r>
    <phoneticPr fontId="2" type="noConversion"/>
  </si>
  <si>
    <r>
      <rPr>
        <sz val="10"/>
        <rFont val="宋体"/>
        <family val="3"/>
        <charset val="134"/>
      </rPr>
      <t>或绒板、移动</t>
    </r>
    <phoneticPr fontId="2" type="noConversion"/>
  </si>
  <si>
    <r>
      <rPr>
        <sz val="10"/>
        <rFont val="宋体"/>
        <family val="3"/>
        <charset val="134"/>
      </rPr>
      <t>幼儿桌椅</t>
    </r>
    <phoneticPr fontId="2" type="noConversion"/>
  </si>
  <si>
    <r>
      <rPr>
        <sz val="10"/>
        <rFont val="宋体"/>
        <family val="3"/>
        <charset val="134"/>
      </rPr>
      <t>套</t>
    </r>
    <phoneticPr fontId="2" type="noConversion"/>
  </si>
  <si>
    <r>
      <rPr>
        <sz val="10"/>
        <rFont val="宋体"/>
        <family val="3"/>
        <charset val="134"/>
      </rPr>
      <t>一桌六椅、木质</t>
    </r>
    <phoneticPr fontId="2" type="noConversion"/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</si>
  <si>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</si>
  <si>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  <phoneticPr fontId="2" type="noConversion"/>
  </si>
  <si>
    <r>
      <rPr>
        <sz val="10"/>
        <rFont val="宋体"/>
        <family val="3"/>
        <charset val="134"/>
      </rPr>
      <t>一组九件（含展示板）、木质、开放式可移动</t>
    </r>
    <phoneticPr fontId="2" type="noConversion"/>
  </si>
  <si>
    <r>
      <t>65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</si>
  <si>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台</t>
    </r>
    <phoneticPr fontId="2" type="noConversion"/>
  </si>
  <si>
    <r>
      <rPr>
        <sz val="10"/>
        <rFont val="宋体"/>
        <family val="3"/>
        <charset val="134"/>
      </rPr>
      <t>含视频展台、电脑等</t>
    </r>
    <phoneticPr fontId="2" type="noConversion"/>
  </si>
  <si>
    <t>录音机</t>
    <phoneticPr fontId="1" type="noConversion"/>
  </si>
  <si>
    <t>数码</t>
    <phoneticPr fontId="1" type="noConversion"/>
  </si>
  <si>
    <r>
      <rPr>
        <sz val="10"/>
        <rFont val="宋体"/>
        <family val="3"/>
        <charset val="134"/>
      </rPr>
      <t>教玩具设备</t>
    </r>
    <phoneticPr fontId="2" type="noConversion"/>
  </si>
  <si>
    <r>
      <rPr>
        <sz val="10"/>
        <rFont val="宋体"/>
        <family val="3"/>
        <charset val="134"/>
      </rPr>
      <t>含桌面玩具、角色游戏、益智玩具等</t>
    </r>
    <phoneticPr fontId="2" type="noConversion"/>
  </si>
  <si>
    <r>
      <rPr>
        <sz val="10"/>
        <rFont val="宋体"/>
        <family val="3"/>
        <charset val="134"/>
      </rPr>
      <t>幼儿观察记录仪</t>
    </r>
    <phoneticPr fontId="2" type="noConversion"/>
  </si>
  <si>
    <r>
      <rPr>
        <sz val="10"/>
        <rFont val="宋体"/>
        <family val="3"/>
        <charset val="134"/>
      </rPr>
      <t>幼儿活动室空调</t>
    </r>
  </si>
  <si>
    <r>
      <t>5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</si>
  <si>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基建提供</t>
    </r>
    <r>
      <rPr>
        <sz val="10"/>
        <rFont val="Times New Roman"/>
        <family val="1"/>
      </rPr>
      <t>380V</t>
    </r>
    <r>
      <rPr>
        <sz val="10"/>
        <rFont val="宋体"/>
        <family val="3"/>
        <charset val="134"/>
      </rPr>
      <t>电源</t>
    </r>
    <phoneticPr fontId="1" type="noConversion"/>
  </si>
  <si>
    <r>
      <rPr>
        <sz val="10"/>
        <rFont val="宋体"/>
        <family val="3"/>
        <charset val="134"/>
      </rPr>
      <t>幼儿饮水设备</t>
    </r>
    <phoneticPr fontId="2" type="noConversion"/>
  </si>
  <si>
    <r>
      <rPr>
        <sz val="10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</si>
  <si>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10"/>
        <rFont val="宋体"/>
        <family val="3"/>
        <charset val="134"/>
      </rPr>
      <t>幼儿餐桌椅</t>
    </r>
    <phoneticPr fontId="2" type="noConversion"/>
  </si>
  <si>
    <t>b</t>
    <phoneticPr fontId="2" type="noConversion"/>
  </si>
  <si>
    <r>
      <rPr>
        <b/>
        <sz val="10"/>
        <rFont val="宋体"/>
        <family val="3"/>
        <charset val="134"/>
      </rPr>
      <t>幼（托）儿卧室</t>
    </r>
    <phoneticPr fontId="2" type="noConversion"/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</si>
  <si>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</si>
  <si>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  <phoneticPr fontId="2" type="noConversion"/>
  </si>
  <si>
    <r>
      <rPr>
        <sz val="10"/>
        <rFont val="宋体"/>
        <family val="3"/>
        <charset val="134"/>
      </rPr>
      <t>幼儿卧室空调</t>
    </r>
  </si>
  <si>
    <r>
      <t>3</t>
    </r>
    <r>
      <rPr>
        <sz val="10"/>
        <rFont val="宋体"/>
        <family val="3"/>
        <charset val="134"/>
      </rPr>
      <t>匹</t>
    </r>
    <phoneticPr fontId="2" type="noConversion"/>
  </si>
  <si>
    <t>c</t>
    <phoneticPr fontId="2" type="noConversion"/>
  </si>
  <si>
    <r>
      <rPr>
        <b/>
        <sz val="10"/>
        <rFont val="宋体"/>
        <family val="3"/>
        <charset val="134"/>
      </rPr>
      <t>幼（托）儿盥洗室</t>
    </r>
    <phoneticPr fontId="2" type="noConversion"/>
  </si>
  <si>
    <r>
      <rPr>
        <sz val="10"/>
        <rFont val="宋体"/>
        <family val="3"/>
        <charset val="134"/>
      </rPr>
      <t>热水器</t>
    </r>
    <phoneticPr fontId="2" type="noConversion"/>
  </si>
  <si>
    <r>
      <rPr>
        <sz val="10"/>
        <rFont val="宋体"/>
        <family val="3"/>
        <charset val="134"/>
      </rPr>
      <t>电热式，带限温装置</t>
    </r>
    <phoneticPr fontId="2" type="noConversion"/>
  </si>
  <si>
    <r>
      <rPr>
        <sz val="10"/>
        <rFont val="宋体"/>
        <family val="3"/>
        <charset val="134"/>
      </rPr>
      <t>基建已完成太阳能热水系统</t>
    </r>
    <phoneticPr fontId="2" type="noConversion"/>
  </si>
  <si>
    <t>d</t>
    <phoneticPr fontId="2" type="noConversion"/>
  </si>
  <si>
    <r>
      <rPr>
        <b/>
        <sz val="10"/>
        <rFont val="宋体"/>
        <family val="3"/>
        <charset val="134"/>
      </rPr>
      <t>幼（托）儿衣帽储藏室</t>
    </r>
    <phoneticPr fontId="2" type="noConversion"/>
  </si>
  <si>
    <r>
      <rPr>
        <sz val="10"/>
        <rFont val="宋体"/>
        <family val="3"/>
        <charset val="134"/>
      </rPr>
      <t>幼儿衣帽橱</t>
    </r>
    <phoneticPr fontId="2" type="noConversion"/>
  </si>
  <si>
    <r>
      <rPr>
        <sz val="10"/>
        <rFont val="宋体"/>
        <family val="3"/>
        <charset val="134"/>
      </rPr>
      <t>含教师储物柜，</t>
    </r>
    <phoneticPr fontId="2" type="noConversion"/>
  </si>
  <si>
    <t>e</t>
    <phoneticPr fontId="2" type="noConversion"/>
  </si>
  <si>
    <r>
      <rPr>
        <b/>
        <sz val="10"/>
        <rFont val="宋体"/>
        <family val="3"/>
        <charset val="134"/>
      </rPr>
      <t>洗消间</t>
    </r>
    <phoneticPr fontId="2" type="noConversion"/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</si>
  <si>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  <phoneticPr fontId="2" type="noConversion"/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</si>
  <si>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</si>
  <si>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  <phoneticPr fontId="2" type="noConversion"/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</si>
  <si>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</si>
  <si>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橱柜</t>
    </r>
    <phoneticPr fontId="2" type="noConversion"/>
  </si>
  <si>
    <r>
      <rPr>
        <sz val="10"/>
        <rFont val="宋体"/>
        <family val="3"/>
        <charset val="134"/>
      </rPr>
      <t>含已消毒、未消毒</t>
    </r>
    <phoneticPr fontId="2" type="noConversion"/>
  </si>
  <si>
    <r>
      <rPr>
        <sz val="10"/>
        <rFont val="宋体"/>
        <family val="3"/>
        <charset val="134"/>
      </rPr>
      <t>工作台</t>
    </r>
    <phoneticPr fontId="2" type="noConversion"/>
  </si>
  <si>
    <r>
      <rPr>
        <sz val="10"/>
        <rFont val="宋体"/>
        <family val="3"/>
        <charset val="134"/>
      </rPr>
      <t>张</t>
    </r>
    <phoneticPr fontId="2" type="noConversion"/>
  </si>
  <si>
    <r>
      <rPr>
        <sz val="10"/>
        <rFont val="宋体"/>
        <family val="3"/>
        <charset val="134"/>
      </rPr>
      <t>按楼层安排</t>
    </r>
    <phoneticPr fontId="2" type="noConversion"/>
  </si>
  <si>
    <r>
      <rPr>
        <sz val="10"/>
        <rFont val="宋体"/>
        <family val="3"/>
        <charset val="134"/>
      </rPr>
      <t>消毒电蒸箱</t>
    </r>
    <phoneticPr fontId="2" type="noConversion"/>
  </si>
  <si>
    <t>有蒸汽并带集气罩</t>
    <phoneticPr fontId="2" type="noConversion"/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</si>
  <si>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  <phoneticPr fontId="2" type="noConversion"/>
  </si>
  <si>
    <t>B</t>
    <phoneticPr fontId="2" type="noConversion"/>
  </si>
  <si>
    <r>
      <rPr>
        <b/>
        <sz val="10"/>
        <rFont val="宋体"/>
        <family val="3"/>
        <charset val="134"/>
      </rPr>
      <t>多功能活动室</t>
    </r>
    <phoneticPr fontId="2" type="noConversion"/>
  </si>
  <si>
    <r>
      <rPr>
        <sz val="10"/>
        <rFont val="宋体"/>
        <family val="3"/>
        <charset val="134"/>
      </rPr>
      <t>兼幼儿音乐表演室</t>
    </r>
    <phoneticPr fontId="2" type="noConversion"/>
  </si>
  <si>
    <r>
      <rPr>
        <sz val="10"/>
        <rFont val="宋体"/>
        <family val="3"/>
        <charset val="134"/>
      </rPr>
      <t>多媒体会议演出设备</t>
    </r>
    <phoneticPr fontId="2" type="noConversion"/>
  </si>
  <si>
    <r>
      <rPr>
        <sz val="10"/>
        <rFont val="宋体"/>
        <family val="3"/>
        <charset val="134"/>
      </rPr>
      <t>包括音响设备、灯光设备、显视屏</t>
    </r>
    <phoneticPr fontId="2" type="noConversion"/>
  </si>
  <si>
    <r>
      <rPr>
        <sz val="10"/>
        <rFont val="宋体"/>
        <family val="3"/>
        <charset val="134"/>
      </rPr>
      <t>多功能活动室桌椅</t>
    </r>
    <phoneticPr fontId="2" type="noConversion"/>
  </si>
  <si>
    <r>
      <rPr>
        <sz val="10"/>
        <rFont val="宋体"/>
        <family val="3"/>
        <charset val="134"/>
      </rPr>
      <t>含幼儿和成人桌椅</t>
    </r>
    <phoneticPr fontId="2" type="noConversion"/>
  </si>
  <si>
    <r>
      <rPr>
        <sz val="10"/>
        <rFont val="宋体"/>
        <family val="3"/>
        <charset val="134"/>
      </rPr>
      <t>钢琴</t>
    </r>
    <phoneticPr fontId="2" type="noConversion"/>
  </si>
  <si>
    <r>
      <rPr>
        <sz val="10"/>
        <rFont val="宋体"/>
        <family val="3"/>
        <charset val="134"/>
      </rPr>
      <t>含琴凳、琴套</t>
    </r>
    <phoneticPr fontId="2" type="noConversion"/>
  </si>
  <si>
    <r>
      <rPr>
        <sz val="10"/>
        <rFont val="宋体"/>
        <family val="3"/>
        <charset val="134"/>
      </rPr>
      <t>音乐戏剧玩具</t>
    </r>
    <phoneticPr fontId="2" type="noConversion"/>
  </si>
  <si>
    <r>
      <rPr>
        <sz val="10"/>
        <rFont val="宋体"/>
        <family val="3"/>
        <charset val="134"/>
      </rPr>
      <t>含舞台布景与表演道具、打击乐器、木偶、表演服装等</t>
    </r>
    <phoneticPr fontId="2" type="noConversion"/>
  </si>
  <si>
    <r>
      <rPr>
        <sz val="10"/>
        <rFont val="宋体"/>
        <family val="3"/>
        <charset val="134"/>
      </rPr>
      <t>多功能活动室空调</t>
    </r>
    <phoneticPr fontId="2" type="noConversion"/>
  </si>
  <si>
    <t>C</t>
    <phoneticPr fontId="2" type="noConversion"/>
  </si>
  <si>
    <r>
      <rPr>
        <b/>
        <sz val="10"/>
        <rFont val="宋体"/>
        <family val="3"/>
        <charset val="134"/>
      </rPr>
      <t>幼儿活动专用室</t>
    </r>
    <phoneticPr fontId="2" type="noConversion"/>
  </si>
  <si>
    <r>
      <rPr>
        <sz val="10"/>
        <rFont val="宋体"/>
        <family val="3"/>
        <charset val="134"/>
      </rPr>
      <t>幼儿专用活动室教玩具设备</t>
    </r>
    <phoneticPr fontId="2" type="noConversion"/>
  </si>
  <si>
    <r>
      <rPr>
        <sz val="10"/>
        <rFont val="宋体"/>
        <family val="3"/>
        <charset val="134"/>
      </rPr>
      <t>阅读室、科探室、美术室、结构游戏室、益智室、角色游戏</t>
    </r>
    <phoneticPr fontId="2" type="noConversion"/>
  </si>
  <si>
    <r>
      <rPr>
        <sz val="10"/>
        <rFont val="宋体"/>
        <family val="3"/>
        <charset val="134"/>
      </rPr>
      <t>各幼儿园自定、《上海市幼儿园专用活动室建设要求》（征求意见稿）</t>
    </r>
    <phoneticPr fontId="2" type="noConversion"/>
  </si>
  <si>
    <r>
      <rPr>
        <sz val="10"/>
        <rFont val="宋体"/>
        <family val="3"/>
        <charset val="134"/>
      </rPr>
      <t>阅读室、科探室、美术室、</t>
    </r>
  </si>
  <si>
    <r>
      <rPr>
        <sz val="10"/>
        <rFont val="宋体"/>
        <family val="3"/>
        <charset val="134"/>
      </rPr>
      <t>幼儿图书</t>
    </r>
    <phoneticPr fontId="2" type="noConversion"/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</si>
  <si>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*16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</si>
  <si>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r>
      <rPr>
        <sz val="10"/>
        <rFont val="宋体"/>
        <family val="3"/>
        <charset val="134"/>
      </rPr>
      <t>幼儿专用活动室空调</t>
    </r>
    <phoneticPr fontId="2" type="noConversion"/>
  </si>
  <si>
    <r>
      <rPr>
        <b/>
        <sz val="10"/>
        <rFont val="宋体"/>
        <family val="3"/>
        <charset val="134"/>
      </rPr>
      <t>三</t>
    </r>
    <phoneticPr fontId="2" type="noConversion"/>
  </si>
  <si>
    <r>
      <rPr>
        <b/>
        <sz val="10"/>
        <rFont val="宋体"/>
        <family val="3"/>
        <charset val="134"/>
      </rPr>
      <t>办公及辅助用房</t>
    </r>
    <phoneticPr fontId="2" type="noConversion"/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</si>
  <si>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</si>
  <si>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</si>
  <si>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园长办公桌椅</t>
    </r>
    <phoneticPr fontId="2" type="noConversion"/>
  </si>
  <si>
    <r>
      <rPr>
        <sz val="10"/>
        <rFont val="宋体"/>
        <family val="3"/>
        <charset val="134"/>
      </rPr>
      <t>园长办公橱</t>
    </r>
    <phoneticPr fontId="2" type="noConversion"/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</si>
  <si>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</si>
  <si>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  <phoneticPr fontId="2" type="noConversion"/>
  </si>
  <si>
    <r>
      <rPr>
        <sz val="10"/>
        <rFont val="宋体"/>
        <family val="3"/>
        <charset val="134"/>
      </rPr>
      <t>园长计算机</t>
    </r>
    <phoneticPr fontId="2" type="noConversion"/>
  </si>
  <si>
    <t>台</t>
  </si>
  <si>
    <r>
      <rPr>
        <sz val="10"/>
        <rFont val="宋体"/>
        <family val="3"/>
        <charset val="134"/>
      </rPr>
      <t>台式一体机</t>
    </r>
    <phoneticPr fontId="2" type="noConversion"/>
  </si>
  <si>
    <r>
      <rPr>
        <sz val="10"/>
        <rFont val="宋体"/>
        <family val="3"/>
        <charset val="134"/>
      </rPr>
      <t>多功能一体机</t>
    </r>
    <phoneticPr fontId="2" type="noConversion"/>
  </si>
  <si>
    <r>
      <rPr>
        <sz val="10"/>
        <rFont val="宋体"/>
        <family val="3"/>
        <charset val="134"/>
      </rPr>
      <t>教师行政办公桌椅</t>
    </r>
    <phoneticPr fontId="2" type="noConversion"/>
  </si>
  <si>
    <r>
      <t>3.5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</si>
  <si>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r>
      <rPr>
        <sz val="10"/>
        <rFont val="宋体"/>
        <family val="3"/>
        <charset val="134"/>
      </rPr>
      <t>含教师、总务、财务、人事、资产管理、档案、保健、厨房、门卫等</t>
    </r>
    <phoneticPr fontId="2" type="noConversion"/>
  </si>
  <si>
    <r>
      <rPr>
        <sz val="10"/>
        <rFont val="宋体"/>
        <family val="3"/>
        <charset val="134"/>
      </rPr>
      <t>教师行政办公橱</t>
    </r>
    <phoneticPr fontId="2" type="noConversion"/>
  </si>
  <si>
    <r>
      <rPr>
        <sz val="10"/>
        <rFont val="宋体"/>
        <family val="3"/>
        <charset val="134"/>
      </rPr>
      <t>教师计算机</t>
    </r>
    <phoneticPr fontId="2" type="noConversion"/>
  </si>
  <si>
    <r>
      <rPr>
        <sz val="10"/>
        <rFont val="宋体"/>
        <family val="3"/>
        <charset val="134"/>
      </rPr>
      <t>便携式计算机</t>
    </r>
    <phoneticPr fontId="2" type="noConversion"/>
  </si>
  <si>
    <r>
      <rPr>
        <sz val="10"/>
        <rFont val="宋体"/>
        <family val="3"/>
        <charset val="134"/>
      </rPr>
      <t>行政台式计算机</t>
    </r>
    <phoneticPr fontId="2" type="noConversion"/>
  </si>
  <si>
    <r>
      <rPr>
        <sz val="10"/>
        <rFont val="宋体"/>
        <family val="3"/>
        <charset val="134"/>
      </rPr>
      <t>含总务、资产管理、人事、档案、保健、门卫等</t>
    </r>
    <phoneticPr fontId="2" type="noConversion"/>
  </si>
  <si>
    <r>
      <t>A4</t>
    </r>
    <r>
      <rPr>
        <sz val="10"/>
        <rFont val="宋体"/>
        <family val="3"/>
        <charset val="134"/>
      </rPr>
      <t>激光打印机</t>
    </r>
    <phoneticPr fontId="2" type="noConversion"/>
  </si>
  <si>
    <r>
      <rPr>
        <sz val="10"/>
        <rFont val="宋体"/>
        <family val="3"/>
        <charset val="134"/>
      </rPr>
      <t>单色</t>
    </r>
    <phoneticPr fontId="2" type="noConversion"/>
  </si>
  <si>
    <r>
      <rPr>
        <sz val="10"/>
        <rFont val="宋体"/>
        <family val="3"/>
        <charset val="134"/>
      </rPr>
      <t>按年级组配置</t>
    </r>
    <phoneticPr fontId="2" type="noConversion"/>
  </si>
  <si>
    <r>
      <rPr>
        <sz val="10"/>
        <rFont val="宋体"/>
        <family val="3"/>
        <charset val="134"/>
      </rPr>
      <t>激光打印机</t>
    </r>
    <phoneticPr fontId="2" type="noConversion"/>
  </si>
  <si>
    <r>
      <rPr>
        <sz val="10"/>
        <rFont val="宋体"/>
        <family val="3"/>
        <charset val="134"/>
      </rPr>
      <t>彩色，</t>
    </r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A4</t>
    </r>
    <phoneticPr fontId="2" type="noConversion"/>
  </si>
  <si>
    <r>
      <rPr>
        <sz val="10"/>
        <rFont val="宋体"/>
        <family val="3"/>
        <charset val="134"/>
      </rPr>
      <t>空调</t>
    </r>
    <phoneticPr fontId="2" type="noConversion"/>
  </si>
  <si>
    <r>
      <t>2</t>
    </r>
    <r>
      <rPr>
        <sz val="10"/>
        <rFont val="宋体"/>
        <family val="3"/>
        <charset val="134"/>
      </rPr>
      <t>匹</t>
    </r>
    <phoneticPr fontId="2" type="noConversion"/>
  </si>
  <si>
    <r>
      <rPr>
        <b/>
        <sz val="10"/>
        <rFont val="宋体"/>
        <family val="3"/>
        <charset val="134"/>
      </rPr>
      <t>财务室</t>
    </r>
    <phoneticPr fontId="2" type="noConversion"/>
  </si>
  <si>
    <r>
      <rPr>
        <sz val="10"/>
        <rFont val="宋体"/>
        <family val="3"/>
        <charset val="134"/>
      </rPr>
      <t>财务台式计算机</t>
    </r>
    <phoneticPr fontId="2" type="noConversion"/>
  </si>
  <si>
    <r>
      <rPr>
        <sz val="10"/>
        <rFont val="宋体"/>
        <family val="3"/>
        <charset val="134"/>
      </rPr>
      <t>财务专用</t>
    </r>
    <phoneticPr fontId="2" type="noConversion"/>
  </si>
  <si>
    <r>
      <rPr>
        <sz val="10"/>
        <rFont val="宋体"/>
        <family val="3"/>
        <charset val="134"/>
      </rPr>
      <t>财务票据拍摄仪</t>
    </r>
  </si>
  <si>
    <r>
      <rPr>
        <sz val="10"/>
        <rFont val="宋体"/>
        <family val="3"/>
        <charset val="134"/>
      </rPr>
      <t>打印机</t>
    </r>
    <phoneticPr fontId="2" type="noConversion"/>
  </si>
  <si>
    <r>
      <rPr>
        <sz val="10"/>
        <rFont val="宋体"/>
        <family val="3"/>
        <charset val="134"/>
      </rPr>
      <t>保险柜</t>
    </r>
    <phoneticPr fontId="2" type="noConversion"/>
  </si>
  <si>
    <r>
      <rPr>
        <b/>
        <sz val="10"/>
        <rFont val="宋体"/>
        <family val="3"/>
        <charset val="134"/>
      </rPr>
      <t>档案室</t>
    </r>
    <phoneticPr fontId="2" type="noConversion"/>
  </si>
  <si>
    <r>
      <rPr>
        <sz val="10"/>
        <rFont val="宋体"/>
        <family val="3"/>
        <charset val="134"/>
      </rPr>
      <t>档案柜</t>
    </r>
    <phoneticPr fontId="2" type="noConversion"/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</si>
  <si>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</si>
  <si>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  <phoneticPr fontId="2" type="noConversion"/>
  </si>
  <si>
    <r>
      <rPr>
        <sz val="10"/>
        <rFont val="宋体"/>
        <family val="3"/>
        <charset val="134"/>
      </rPr>
      <t>碎纸机</t>
    </r>
    <phoneticPr fontId="2" type="noConversion"/>
  </si>
  <si>
    <r>
      <rPr>
        <sz val="10"/>
        <rFont val="宋体"/>
        <family val="3"/>
        <charset val="134"/>
      </rPr>
      <t>档案装订工具</t>
    </r>
    <phoneticPr fontId="2" type="noConversion"/>
  </si>
  <si>
    <r>
      <rPr>
        <sz val="10"/>
        <rFont val="宋体"/>
        <family val="3"/>
        <charset val="134"/>
      </rPr>
      <t>含切纸刀，装订机等</t>
    </r>
    <phoneticPr fontId="2" type="noConversion"/>
  </si>
  <si>
    <r>
      <rPr>
        <b/>
        <sz val="10"/>
        <rFont val="宋体"/>
        <family val="3"/>
        <charset val="134"/>
      </rPr>
      <t>总务办公室及辅助用房</t>
    </r>
    <phoneticPr fontId="2" type="noConversion"/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</si>
  <si>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</si>
  <si>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速印一体机</t>
    </r>
    <phoneticPr fontId="2" type="noConversion"/>
  </si>
  <si>
    <r>
      <rPr>
        <sz val="10"/>
        <rFont val="宋体"/>
        <family val="3"/>
        <charset val="134"/>
      </rPr>
      <t>数码照相机</t>
    </r>
    <phoneticPr fontId="2" type="noConversion"/>
  </si>
  <si>
    <r>
      <rPr>
        <sz val="10"/>
        <rFont val="宋体"/>
        <family val="3"/>
        <charset val="134"/>
      </rPr>
      <t>单反含镜头</t>
    </r>
    <phoneticPr fontId="2" type="noConversion"/>
  </si>
  <si>
    <r>
      <rPr>
        <sz val="10"/>
        <rFont val="宋体"/>
        <family val="3"/>
        <charset val="134"/>
      </rPr>
      <t>高清摄像机</t>
    </r>
    <phoneticPr fontId="2" type="noConversion"/>
  </si>
  <si>
    <r>
      <rPr>
        <b/>
        <sz val="10"/>
        <rFont val="宋体"/>
        <family val="3"/>
        <charset val="134"/>
      </rPr>
      <t>会议兼接待室</t>
    </r>
    <phoneticPr fontId="2" type="noConversion"/>
  </si>
  <si>
    <r>
      <rPr>
        <sz val="10"/>
        <rFont val="宋体"/>
        <family val="3"/>
        <charset val="134"/>
      </rPr>
      <t>会议桌</t>
    </r>
  </si>
  <si>
    <r>
      <rPr>
        <sz val="10"/>
        <rFont val="宋体"/>
        <family val="3"/>
        <charset val="134"/>
      </rPr>
      <t>会议椅</t>
    </r>
    <phoneticPr fontId="2" type="noConversion"/>
  </si>
  <si>
    <r>
      <t>70</t>
    </r>
    <r>
      <rPr>
        <sz val="10"/>
        <rFont val="宋体"/>
        <family val="3"/>
        <charset val="134"/>
      </rPr>
      <t>寸交互式智能一体机</t>
    </r>
    <phoneticPr fontId="2" type="noConversion"/>
  </si>
  <si>
    <r>
      <rPr>
        <sz val="10"/>
        <rFont val="宋体"/>
        <family val="3"/>
        <charset val="134"/>
      </rPr>
      <t>含电脑、移动支架等</t>
    </r>
    <phoneticPr fontId="2" type="noConversion"/>
  </si>
  <si>
    <r>
      <rPr>
        <b/>
        <sz val="10"/>
        <rFont val="宋体"/>
        <family val="3"/>
        <charset val="134"/>
      </rPr>
      <t>图书资料兼教研室</t>
    </r>
    <phoneticPr fontId="2" type="noConversion"/>
  </si>
  <si>
    <r>
      <rPr>
        <sz val="10"/>
        <rFont val="宋体"/>
        <family val="3"/>
        <charset val="134"/>
      </rPr>
      <t>阅览桌椅</t>
    </r>
    <phoneticPr fontId="2" type="noConversion"/>
  </si>
  <si>
    <r>
      <rPr>
        <sz val="10"/>
        <rFont val="宋体"/>
        <family val="3"/>
        <charset val="134"/>
      </rPr>
      <t>一桌四椅</t>
    </r>
    <phoneticPr fontId="2" type="noConversion"/>
  </si>
  <si>
    <t>书橱</t>
    <phoneticPr fontId="2" type="noConversion"/>
  </si>
  <si>
    <r>
      <rPr>
        <sz val="10"/>
        <rFont val="宋体"/>
        <family val="3"/>
        <charset val="134"/>
      </rPr>
      <t>个</t>
    </r>
    <phoneticPr fontId="2" type="noConversion"/>
  </si>
  <si>
    <r>
      <rPr>
        <sz val="10"/>
        <rFont val="宋体"/>
        <family val="3"/>
        <charset val="134"/>
      </rPr>
      <t>教学图书及报刊</t>
    </r>
    <phoneticPr fontId="2" type="noConversion"/>
  </si>
  <si>
    <t>空调</t>
    <phoneticPr fontId="2" type="noConversion"/>
  </si>
  <si>
    <t>D</t>
    <phoneticPr fontId="2" type="noConversion"/>
  </si>
  <si>
    <r>
      <rPr>
        <b/>
        <sz val="10"/>
        <rFont val="宋体"/>
        <family val="3"/>
        <charset val="134"/>
      </rPr>
      <t>教玩具制作兼陈列室</t>
    </r>
  </si>
  <si>
    <r>
      <rPr>
        <sz val="10"/>
        <rFont val="宋体"/>
        <family val="3"/>
        <charset val="134"/>
      </rPr>
      <t>陈列橱</t>
    </r>
  </si>
  <si>
    <t>7500*550*2700</t>
  </si>
  <si>
    <r>
      <rPr>
        <sz val="10"/>
        <rFont val="宋体"/>
        <family val="3"/>
        <charset val="134"/>
      </rPr>
      <t>长度根据墙面实际尺寸确定</t>
    </r>
    <r>
      <rPr>
        <sz val="10"/>
        <color indexed="10"/>
        <rFont val="宋体"/>
        <family val="3"/>
        <charset val="134"/>
      </rPr>
      <t/>
    </r>
    <phoneticPr fontId="2" type="noConversion"/>
  </si>
  <si>
    <t>E</t>
    <phoneticPr fontId="2" type="noConversion"/>
  </si>
  <si>
    <r>
      <rPr>
        <b/>
        <sz val="10"/>
        <rFont val="宋体"/>
        <family val="3"/>
        <charset val="134"/>
      </rPr>
      <t>总务仓库</t>
    </r>
  </si>
  <si>
    <r>
      <rPr>
        <sz val="10"/>
        <rFont val="宋体"/>
        <family val="3"/>
        <charset val="134"/>
      </rPr>
      <t>货架</t>
    </r>
    <phoneticPr fontId="2" type="noConversion"/>
  </si>
  <si>
    <r>
      <rPr>
        <sz val="10"/>
        <rFont val="宋体"/>
        <family val="3"/>
        <charset val="134"/>
      </rPr>
      <t>钢制</t>
    </r>
    <phoneticPr fontId="2" type="noConversion"/>
  </si>
  <si>
    <r>
      <rPr>
        <sz val="10"/>
        <rFont val="宋体"/>
        <family val="3"/>
        <charset val="134"/>
      </rPr>
      <t>总务仓库</t>
    </r>
    <phoneticPr fontId="2" type="noConversion"/>
  </si>
  <si>
    <r>
      <rPr>
        <sz val="10"/>
        <rFont val="宋体"/>
        <family val="3"/>
        <charset val="134"/>
      </rPr>
      <t>器材橱</t>
    </r>
    <phoneticPr fontId="2" type="noConversion"/>
  </si>
  <si>
    <t>F</t>
    <phoneticPr fontId="2" type="noConversion"/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</si>
  <si>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</si>
  <si>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等候</t>
    </r>
    <phoneticPr fontId="2" type="noConversion"/>
  </si>
  <si>
    <r>
      <rPr>
        <sz val="10"/>
        <rFont val="宋体"/>
        <family val="3"/>
        <charset val="134"/>
      </rPr>
      <t>智能化晨检设备</t>
    </r>
    <phoneticPr fontId="2" type="noConversion"/>
  </si>
  <si>
    <r>
      <rPr>
        <sz val="10"/>
        <rFont val="宋体"/>
        <family val="3"/>
        <charset val="134"/>
      </rPr>
      <t>电脑版</t>
    </r>
    <phoneticPr fontId="2" type="noConversion"/>
  </si>
  <si>
    <r>
      <rPr>
        <sz val="10"/>
        <rFont val="宋体"/>
        <family val="3"/>
        <charset val="134"/>
      </rPr>
      <t>热像式筛检仪</t>
    </r>
    <phoneticPr fontId="2" type="noConversion"/>
  </si>
  <si>
    <t>G</t>
    <phoneticPr fontId="2" type="noConversion"/>
  </si>
  <si>
    <r>
      <rPr>
        <b/>
        <sz val="10"/>
        <rFont val="宋体"/>
        <family val="3"/>
        <charset val="134"/>
      </rPr>
      <t>保健室及观察室</t>
    </r>
    <phoneticPr fontId="2" type="noConversion"/>
  </si>
  <si>
    <r>
      <rPr>
        <sz val="10"/>
        <rFont val="宋体"/>
        <family val="3"/>
        <charset val="134"/>
      </rPr>
      <t>保健资料柜</t>
    </r>
  </si>
  <si>
    <r>
      <rPr>
        <sz val="10"/>
        <rFont val="宋体"/>
        <family val="3"/>
        <charset val="134"/>
      </rPr>
      <t>更衣橱</t>
    </r>
    <phoneticPr fontId="2" type="noConversion"/>
  </si>
  <si>
    <r>
      <rPr>
        <sz val="10"/>
        <rFont val="宋体"/>
        <family val="3"/>
        <charset val="134"/>
      </rPr>
      <t>木质</t>
    </r>
    <phoneticPr fontId="2" type="noConversion"/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</si>
  <si>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</si>
  <si>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  <phoneticPr fontId="2" type="noConversion"/>
  </si>
  <si>
    <t>H</t>
    <phoneticPr fontId="2" type="noConversion"/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</si>
  <si>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</si>
  <si>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  <phoneticPr fontId="2" type="noConversion"/>
  </si>
  <si>
    <r>
      <rPr>
        <sz val="10"/>
        <rFont val="宋体"/>
        <family val="3"/>
        <charset val="134"/>
      </rPr>
      <t>含交换器、防火墙、上网行为管理及教学软件、机柜及线缆、无线</t>
    </r>
    <r>
      <rPr>
        <sz val="10"/>
        <rFont val="Times New Roman"/>
        <family val="1"/>
      </rPr>
      <t>AP</t>
    </r>
    <r>
      <rPr>
        <sz val="10"/>
        <rFont val="宋体"/>
        <family val="3"/>
        <charset val="134"/>
      </rPr>
      <t>、电话等</t>
    </r>
    <phoneticPr fontId="2" type="noConversion"/>
  </si>
  <si>
    <r>
      <rPr>
        <sz val="10"/>
        <rFont val="宋体"/>
        <family val="3"/>
        <charset val="134"/>
      </rPr>
      <t>基建已完成布线与桥架</t>
    </r>
    <phoneticPr fontId="1" type="noConversion"/>
  </si>
  <si>
    <t>I</t>
    <phoneticPr fontId="2" type="noConversion"/>
  </si>
  <si>
    <r>
      <rPr>
        <b/>
        <sz val="10"/>
        <rFont val="宋体"/>
        <family val="3"/>
        <charset val="134"/>
      </rPr>
      <t>广播控制中心</t>
    </r>
    <phoneticPr fontId="2" type="noConversion"/>
  </si>
  <si>
    <r>
      <rPr>
        <sz val="10"/>
        <rFont val="宋体"/>
        <family val="3"/>
        <charset val="134"/>
      </rPr>
      <t>校园智能广播设备</t>
    </r>
    <phoneticPr fontId="2" type="noConversion"/>
  </si>
  <si>
    <r>
      <rPr>
        <sz val="10"/>
        <rFont val="宋体"/>
        <family val="3"/>
        <charset val="134"/>
      </rPr>
      <t>基建已完成室内外布线</t>
    </r>
    <phoneticPr fontId="1" type="noConversion"/>
  </si>
  <si>
    <t>J</t>
    <phoneticPr fontId="2" type="noConversion"/>
  </si>
  <si>
    <r>
      <rPr>
        <b/>
        <sz val="10"/>
        <rFont val="宋体"/>
        <family val="3"/>
        <charset val="134"/>
      </rPr>
      <t>活动器械储藏室</t>
    </r>
  </si>
  <si>
    <r>
      <rPr>
        <sz val="10"/>
        <rFont val="宋体"/>
        <family val="3"/>
        <charset val="134"/>
      </rPr>
      <t>货架</t>
    </r>
  </si>
  <si>
    <t>K</t>
    <phoneticPr fontId="2" type="noConversion"/>
  </si>
  <si>
    <r>
      <rPr>
        <b/>
        <sz val="10"/>
        <rFont val="宋体"/>
        <family val="3"/>
        <charset val="134"/>
      </rPr>
      <t>保育员休息室</t>
    </r>
  </si>
  <si>
    <r>
      <rPr>
        <sz val="10"/>
        <rFont val="宋体"/>
        <family val="3"/>
        <charset val="134"/>
      </rPr>
      <t>更衣橱</t>
    </r>
  </si>
  <si>
    <t>L</t>
    <phoneticPr fontId="2" type="noConversion"/>
  </si>
  <si>
    <r>
      <rPr>
        <b/>
        <sz val="10"/>
        <rFont val="宋体"/>
        <family val="3"/>
        <charset val="134"/>
      </rPr>
      <t>门卫值班室</t>
    </r>
    <phoneticPr fontId="2" type="noConversion"/>
  </si>
  <si>
    <t>安防设备</t>
  </si>
  <si>
    <r>
      <rPr>
        <sz val="10"/>
        <rFont val="宋体"/>
        <family val="3"/>
        <charset val="134"/>
      </rPr>
      <t>橡胶警棍、安全钢叉等</t>
    </r>
  </si>
  <si>
    <r>
      <rPr>
        <sz val="10"/>
        <rFont val="宋体"/>
        <family val="3"/>
        <charset val="134"/>
      </rPr>
      <t>访客系统</t>
    </r>
    <phoneticPr fontId="2" type="noConversion"/>
  </si>
  <si>
    <r>
      <rPr>
        <b/>
        <sz val="10"/>
        <rFont val="宋体"/>
        <family val="3"/>
        <charset val="134"/>
      </rPr>
      <t>四</t>
    </r>
    <phoneticPr fontId="2" type="noConversion"/>
  </si>
  <si>
    <r>
      <rPr>
        <b/>
        <sz val="10"/>
        <rFont val="宋体"/>
        <family val="3"/>
        <charset val="134"/>
      </rPr>
      <t>生活用房</t>
    </r>
    <phoneticPr fontId="2" type="noConversion"/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</si>
  <si>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</si>
  <si>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  <phoneticPr fontId="2" type="noConversion"/>
  </si>
  <si>
    <r>
      <rPr>
        <sz val="10"/>
        <rFont val="宋体"/>
        <family val="3"/>
        <charset val="134"/>
      </rPr>
      <t>教师餐桌椅</t>
    </r>
    <phoneticPr fontId="2" type="noConversion"/>
  </si>
  <si>
    <r>
      <rPr>
        <sz val="10"/>
        <rFont val="宋体"/>
        <family val="3"/>
        <charset val="134"/>
      </rPr>
      <t>立表费</t>
    </r>
    <phoneticPr fontId="2" type="noConversion"/>
  </si>
  <si>
    <r>
      <rPr>
        <sz val="10"/>
        <rFont val="宋体"/>
        <family val="3"/>
        <charset val="134"/>
      </rPr>
      <t>煤气排管费</t>
    </r>
    <phoneticPr fontId="2" type="noConversion"/>
  </si>
  <si>
    <r>
      <rPr>
        <b/>
        <sz val="10"/>
        <rFont val="宋体"/>
        <family val="3"/>
        <charset val="134"/>
      </rPr>
      <t>五</t>
    </r>
    <phoneticPr fontId="2" type="noConversion"/>
  </si>
  <si>
    <r>
      <rPr>
        <b/>
        <sz val="10"/>
        <rFont val="宋体"/>
        <family val="3"/>
        <charset val="134"/>
      </rPr>
      <t>基础弱电及其它设备</t>
    </r>
    <phoneticPr fontId="2" type="noConversion"/>
  </si>
  <si>
    <r>
      <rPr>
        <sz val="10"/>
        <rFont val="宋体"/>
        <family val="3"/>
        <charset val="134"/>
      </rPr>
      <t>校园安防系统设备</t>
    </r>
    <phoneticPr fontId="2" type="noConversion"/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</si>
  <si>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</si>
  <si>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包括校园监控、周界及入侵报警、紧急报警装置、校园安防、机柜等</t>
    </r>
    <phoneticPr fontId="2" type="noConversion"/>
  </si>
  <si>
    <r>
      <rPr>
        <sz val="10"/>
        <rFont val="宋体"/>
        <family val="3"/>
        <charset val="134"/>
      </rPr>
      <t>外网接入</t>
    </r>
    <phoneticPr fontId="2" type="noConversion"/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</si>
  <si>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</si>
  <si>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教师饮水设备</t>
    </r>
    <phoneticPr fontId="2" type="noConversion"/>
  </si>
  <si>
    <r>
      <rPr>
        <sz val="10"/>
        <rFont val="宋体"/>
        <family val="3"/>
        <charset val="134"/>
      </rPr>
      <t>冷热式、行政及教师用</t>
    </r>
    <phoneticPr fontId="2" type="noConversion"/>
  </si>
  <si>
    <r>
      <rPr>
        <sz val="10"/>
        <rFont val="宋体"/>
        <family val="3"/>
        <charset val="134"/>
      </rPr>
      <t>窗帘</t>
    </r>
    <phoneticPr fontId="2" type="noConversion"/>
  </si>
  <si>
    <r>
      <rPr>
        <sz val="10"/>
        <rFont val="宋体"/>
        <family val="3"/>
        <charset val="134"/>
      </rPr>
      <t>防火、环保。</t>
    </r>
    <phoneticPr fontId="2" type="noConversion"/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</si>
  <si>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</si>
  <si>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</si>
  <si>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  <phoneticPr fontId="2" type="noConversion"/>
  </si>
  <si>
    <r>
      <rPr>
        <sz val="10"/>
        <rFont val="宋体"/>
        <family val="3"/>
        <charset val="134"/>
      </rPr>
      <t>校园文化</t>
    </r>
    <phoneticPr fontId="1" type="noConversion"/>
  </si>
  <si>
    <r>
      <rPr>
        <sz val="10"/>
        <rFont val="宋体"/>
        <family val="3"/>
        <charset val="134"/>
      </rPr>
      <t>批</t>
    </r>
    <phoneticPr fontId="1" type="noConversion"/>
  </si>
  <si>
    <r>
      <rPr>
        <sz val="10"/>
        <rFont val="宋体"/>
        <family val="3"/>
        <charset val="134"/>
      </rPr>
      <t>增</t>
    </r>
    <phoneticPr fontId="1" type="noConversion"/>
  </si>
  <si>
    <r>
      <rPr>
        <sz val="10"/>
        <rFont val="宋体"/>
        <family val="3"/>
        <charset val="134"/>
      </rPr>
      <t>载人电梯（无障碍）</t>
    </r>
    <phoneticPr fontId="1" type="noConversion"/>
  </si>
  <si>
    <r>
      <rPr>
        <sz val="10"/>
        <rFont val="宋体"/>
        <family val="3"/>
        <charset val="134"/>
      </rPr>
      <t>三层</t>
    </r>
    <phoneticPr fontId="1" type="noConversion"/>
  </si>
  <si>
    <r>
      <rPr>
        <sz val="10"/>
        <rFont val="宋体"/>
        <family val="3"/>
        <charset val="134"/>
      </rPr>
      <t>基建有预留井道</t>
    </r>
    <phoneticPr fontId="1" type="noConversion"/>
  </si>
  <si>
    <r>
      <rPr>
        <sz val="10"/>
        <rFont val="宋体"/>
        <family val="3"/>
        <charset val="134"/>
      </rPr>
      <t>教室吊扇</t>
    </r>
    <phoneticPr fontId="1" type="noConversion"/>
  </si>
  <si>
    <r>
      <rPr>
        <sz val="10"/>
        <rFont val="宋体"/>
        <family val="3"/>
        <charset val="134"/>
      </rPr>
      <t>基建预留电源及吊钩</t>
    </r>
    <phoneticPr fontId="1" type="noConversion"/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</si>
  <si>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</si>
  <si>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r>
      <rPr>
        <sz val="10"/>
        <rFont val="宋体"/>
        <family val="3"/>
        <charset val="134"/>
      </rPr>
      <t>折扣系数</t>
    </r>
    <r>
      <rPr>
        <sz val="10"/>
        <rFont val="Times New Roman"/>
        <family val="1"/>
      </rPr>
      <t>0.90</t>
    </r>
    <phoneticPr fontId="1" type="noConversion"/>
  </si>
  <si>
    <t>2021年教育统筹经费第三次分配明细表</t>
    <phoneticPr fontId="1" type="noConversion"/>
  </si>
  <si>
    <t>浦江镇：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</si>
  <si>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</si>
  <si>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</si>
  <si>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</si>
  <si>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</si>
  <si>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</si>
  <si>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</si>
  <si>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2021年镇管学校新增校舍修缮专项投资计划细化表</t>
    <phoneticPr fontId="2" type="noConversion"/>
  </si>
  <si>
    <t>镇属</t>
    <phoneticPr fontId="2" type="noConversion"/>
  </si>
  <si>
    <t>学校全称</t>
  </si>
  <si>
    <t>地址</t>
  </si>
  <si>
    <t>建筑物名称</t>
  </si>
  <si>
    <t>校舍维修内容</t>
  </si>
  <si>
    <t>单位</t>
  </si>
  <si>
    <t>工程量</t>
  </si>
  <si>
    <t>单价（元）</t>
  </si>
  <si>
    <t>合价（元）</t>
  </si>
  <si>
    <t>7.8折</t>
    <phoneticPr fontId="2" type="noConversion"/>
  </si>
  <si>
    <t>浦江</t>
    <phoneticPr fontId="2" type="noConversion"/>
  </si>
  <si>
    <t>上海市闵行区浦航实验中学</t>
    <phoneticPr fontId="2" type="noConversion"/>
  </si>
  <si>
    <t>江航南路1051号</t>
    <phoneticPr fontId="2" type="noConversion"/>
  </si>
  <si>
    <t>教学楼</t>
  </si>
  <si>
    <t>外墙面修补（局部修补）</t>
    <phoneticPr fontId="2" type="noConversion"/>
  </si>
  <si>
    <t>m²</t>
  </si>
  <si>
    <t>收缩缝不锈钢盖板</t>
    <phoneticPr fontId="2" type="noConversion"/>
  </si>
  <si>
    <t>m</t>
    <phoneticPr fontId="2" type="noConversion"/>
  </si>
  <si>
    <t>星空馆开凿检修口</t>
    <phoneticPr fontId="2" type="noConversion"/>
  </si>
  <si>
    <t>项</t>
    <phoneticPr fontId="2" type="noConversion"/>
  </si>
  <si>
    <t>小办公室墙面</t>
  </si>
  <si>
    <t>建安费合计</t>
  </si>
  <si>
    <t>二类费用(按10%计）</t>
    <phoneticPr fontId="2" type="noConversion"/>
  </si>
  <si>
    <t>不可预见费(按5%计）</t>
    <phoneticPr fontId="2" type="noConversion"/>
  </si>
  <si>
    <t>合计</t>
    <phoneticPr fontId="2" type="noConversion"/>
  </si>
  <si>
    <t>谈家港口03-04地块幼儿园</t>
    <phoneticPr fontId="2" type="noConversion"/>
  </si>
  <si>
    <t>联恒路71号</t>
    <phoneticPr fontId="2" type="noConversion"/>
  </si>
  <si>
    <t>室外</t>
    <phoneticPr fontId="2" type="noConversion"/>
  </si>
  <si>
    <t>15厚EPDM活动场地</t>
    <phoneticPr fontId="2" type="noConversion"/>
  </si>
  <si>
    <t>玩沙池新建防腐木</t>
    <phoneticPr fontId="2" type="noConversion"/>
  </si>
  <si>
    <t>教学楼</t>
    <phoneticPr fontId="2" type="noConversion"/>
  </si>
  <si>
    <t>消防水箱平台封窗</t>
    <phoneticPr fontId="2" type="noConversion"/>
  </si>
  <si>
    <t>厨房</t>
    <phoneticPr fontId="2" type="noConversion"/>
  </si>
  <si>
    <t>备餐间隔墙</t>
    <phoneticPr fontId="2" type="noConversion"/>
  </si>
  <si>
    <t>备餐间传递窗口</t>
    <phoneticPr fontId="2" type="noConversion"/>
  </si>
  <si>
    <t>点心间电气工程</t>
    <phoneticPr fontId="2" type="noConversion"/>
  </si>
  <si>
    <t>新增点心间</t>
    <phoneticPr fontId="2" type="noConversion"/>
  </si>
  <si>
    <t>场地检测费</t>
    <phoneticPr fontId="2" type="noConversion"/>
  </si>
  <si>
    <t>总计</t>
    <phoneticPr fontId="2" type="noConversion"/>
  </si>
  <si>
    <t xml:space="preserve">2021年理化实验室项目信息化部分申报明细表（教育局统一采购） </t>
    <phoneticPr fontId="1" type="noConversion"/>
  </si>
  <si>
    <t>减：2020年预下达经费</t>
  </si>
  <si>
    <t>理化实验室信息化部分</t>
    <phoneticPr fontId="1" type="noConversion"/>
  </si>
  <si>
    <t>设备更新与购置</t>
    <phoneticPr fontId="1" type="noConversion"/>
  </si>
  <si>
    <t>校舍维修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</si>
</sst>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仿宋"/>
      <family val="3"/>
      <charset val="134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24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3" fillId="0" borderId="0"/>
    <xf numFmtId="182" fontId="79" fillId="0" borderId="0"/>
    <xf numFmtId="182" fontId="79" fillId="0" borderId="0"/>
    <xf numFmtId="182" fontId="3" fillId="0" borderId="0"/>
    <xf numFmtId="182" fontId="79" fillId="0" borderId="0"/>
    <xf numFmtId="182" fontId="3" fillId="0" borderId="0"/>
  </cellStyleXfs>
  <cellXfs count="429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7" fillId="0" borderId="0" xfId="0" applyNumberFormat="1" applyFont="1" applyBorder="1" applyAlignment="1">
      <alignment horizontal="right" vertical="center"/>
    </xf>
    <xf numFmtId="0" fontId="86" fillId="0" borderId="1" xfId="0" applyNumberFormat="1" applyFont="1" applyBorder="1" applyAlignment="1">
      <alignment horizontal="center" vertical="center"/>
    </xf>
    <xf numFmtId="0" fontId="86" fillId="0" borderId="1" xfId="0" applyNumberFormat="1" applyFont="1" applyFill="1" applyBorder="1" applyAlignment="1">
      <alignment horizontal="center" vertical="center"/>
    </xf>
    <xf numFmtId="177" fontId="88" fillId="0" borderId="1" xfId="0" applyNumberFormat="1" applyFont="1" applyBorder="1">
      <alignment vertical="center"/>
    </xf>
    <xf numFmtId="177" fontId="86" fillId="0" borderId="1" xfId="0" applyNumberFormat="1" applyFont="1" applyBorder="1">
      <alignment vertical="center"/>
    </xf>
    <xf numFmtId="0" fontId="90" fillId="3" borderId="1" xfId="0" applyNumberFormat="1" applyFont="1" applyFill="1" applyBorder="1" applyAlignment="1">
      <alignment horizontal="center" vertical="center" wrapText="1"/>
    </xf>
    <xf numFmtId="0" fontId="91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53" fillId="0" borderId="1" xfId="0" applyNumberFormat="1" applyFont="1" applyBorder="1" applyAlignment="1">
      <alignment vertical="center"/>
    </xf>
    <xf numFmtId="0" fontId="82" fillId="4" borderId="1" xfId="4430" applyNumberFormat="1" applyFont="1" applyFill="1" applyBorder="1" applyAlignment="1">
      <alignment horizontal="center" vertical="center" wrapText="1"/>
    </xf>
    <xf numFmtId="0" fontId="82" fillId="4" borderId="1" xfId="4430" applyNumberFormat="1" applyFont="1" applyFill="1" applyBorder="1" applyAlignment="1">
      <alignment vertical="center"/>
    </xf>
    <xf numFmtId="0" fontId="35" fillId="4" borderId="1" xfId="0" applyNumberFormat="1" applyFont="1" applyFill="1" applyBorder="1" applyAlignment="1">
      <alignment horizontal="center" vertical="center" wrapText="1"/>
    </xf>
    <xf numFmtId="0" fontId="85" fillId="4" borderId="1" xfId="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vertical="center" wrapText="1"/>
    </xf>
    <xf numFmtId="0" fontId="85" fillId="0" borderId="1" xfId="0" applyNumberFormat="1" applyFont="1" applyBorder="1" applyAlignment="1">
      <alignment vertical="center"/>
    </xf>
    <xf numFmtId="0" fontId="85" fillId="0" borderId="0" xfId="0" applyNumberFormat="1" applyFont="1">
      <alignment vertical="center"/>
    </xf>
    <xf numFmtId="0" fontId="2" fillId="4" borderId="1" xfId="4430" applyNumberFormat="1" applyFont="1" applyFill="1" applyBorder="1" applyAlignment="1">
      <alignment horizontal="center" vertical="center" wrapText="1"/>
    </xf>
    <xf numFmtId="0" fontId="82" fillId="4" borderId="1" xfId="4430" applyNumberFormat="1" applyFont="1" applyFill="1" applyBorder="1" applyAlignment="1">
      <alignment horizontal="center" vertical="center"/>
    </xf>
    <xf numFmtId="0" fontId="84" fillId="4" borderId="1" xfId="4430" applyNumberFormat="1" applyFont="1" applyFill="1" applyBorder="1" applyAlignment="1">
      <alignment vertical="center"/>
    </xf>
    <xf numFmtId="0" fontId="84" fillId="4" borderId="1" xfId="4430" applyNumberFormat="1" applyFont="1" applyFill="1" applyBorder="1" applyAlignment="1">
      <alignment vertical="center" wrapText="1"/>
    </xf>
    <xf numFmtId="0" fontId="84" fillId="0" borderId="1" xfId="4430" applyNumberFormat="1" applyFont="1" applyBorder="1" applyAlignment="1">
      <alignment horizontal="center" vertical="center"/>
    </xf>
    <xf numFmtId="0" fontId="84" fillId="4" borderId="1" xfId="4430" applyNumberFormat="1" applyFont="1" applyFill="1" applyBorder="1" applyAlignment="1">
      <alignment horizontal="center"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5" fillId="3" borderId="1" xfId="0" applyNumberFormat="1" applyFont="1" applyFill="1" applyBorder="1" applyAlignment="1">
      <alignment horizontal="center" vertical="center" wrapText="1"/>
    </xf>
    <xf numFmtId="0" fontId="84" fillId="3" borderId="1" xfId="4430" applyNumberFormat="1" applyFont="1" applyFill="1" applyBorder="1" applyAlignment="1">
      <alignment horizontal="center" vertical="center"/>
    </xf>
    <xf numFmtId="0" fontId="84" fillId="3" borderId="1" xfId="4430" applyNumberFormat="1" applyFont="1" applyFill="1" applyBorder="1" applyAlignment="1">
      <alignment horizontal="center" vertical="center" wrapText="1"/>
    </xf>
    <xf numFmtId="0" fontId="81" fillId="4" borderId="0" xfId="0" applyNumberFormat="1" applyFont="1" applyFill="1">
      <alignment vertical="center"/>
    </xf>
    <xf numFmtId="0" fontId="30" fillId="4" borderId="0" xfId="0" applyNumberFormat="1" applyFont="1" applyFill="1">
      <alignment vertical="center"/>
    </xf>
    <xf numFmtId="0" fontId="94" fillId="4" borderId="1" xfId="4430" applyNumberFormat="1" applyFont="1" applyFill="1" applyBorder="1" applyAlignment="1">
      <alignment horizontal="center" vertical="center" shrinkToFit="1"/>
    </xf>
    <xf numFmtId="0" fontId="94" fillId="0" borderId="1" xfId="4430" applyNumberFormat="1" applyFont="1" applyFill="1" applyBorder="1" applyAlignment="1">
      <alignment horizontal="center" vertical="center" wrapText="1"/>
    </xf>
    <xf numFmtId="0" fontId="94" fillId="4" borderId="27" xfId="4430" applyNumberFormat="1" applyFont="1" applyFill="1" applyBorder="1" applyAlignment="1">
      <alignment horizontal="center" vertical="center" wrapText="1" shrinkToFit="1"/>
    </xf>
    <xf numFmtId="0" fontId="94" fillId="4" borderId="27" xfId="4430" applyNumberFormat="1" applyFont="1" applyFill="1" applyBorder="1" applyAlignment="1">
      <alignment horizontal="center" vertical="center" shrinkToFit="1"/>
    </xf>
    <xf numFmtId="0" fontId="94" fillId="4" borderId="29" xfId="0" applyNumberFormat="1" applyFont="1" applyFill="1" applyBorder="1" applyAlignment="1">
      <alignment horizontal="center" vertical="center" wrapText="1"/>
    </xf>
    <xf numFmtId="0" fontId="94" fillId="0" borderId="29" xfId="0" applyNumberFormat="1" applyFont="1" applyFill="1" applyBorder="1" applyAlignment="1">
      <alignment horizontal="center" vertical="center" wrapText="1"/>
    </xf>
    <xf numFmtId="0" fontId="80" fillId="4" borderId="27" xfId="4430" applyNumberFormat="1" applyFont="1" applyFill="1" applyBorder="1" applyAlignment="1">
      <alignment horizontal="center" vertical="center" wrapText="1"/>
    </xf>
    <xf numFmtId="0" fontId="80" fillId="4" borderId="27" xfId="4430" applyNumberFormat="1" applyFont="1" applyFill="1" applyBorder="1" applyAlignment="1">
      <alignment horizontal="left" vertical="center" wrapText="1"/>
    </xf>
    <xf numFmtId="0" fontId="80" fillId="4" borderId="29" xfId="4430" applyNumberFormat="1" applyFont="1" applyFill="1" applyBorder="1" applyAlignment="1">
      <alignment horizontal="left" vertical="center" wrapText="1"/>
    </xf>
    <xf numFmtId="0" fontId="80" fillId="4" borderId="29" xfId="0" applyNumberFormat="1" applyFont="1" applyFill="1" applyBorder="1" applyAlignment="1">
      <alignment horizontal="left" vertical="center" wrapText="1"/>
    </xf>
    <xf numFmtId="0" fontId="80" fillId="4" borderId="29" xfId="4430" applyNumberFormat="1" applyFont="1" applyFill="1" applyBorder="1" applyAlignment="1">
      <alignment horizontal="right" vertical="center" wrapText="1"/>
    </xf>
    <xf numFmtId="0" fontId="80" fillId="4" borderId="27" xfId="4430" applyNumberFormat="1" applyFont="1" applyFill="1" applyBorder="1" applyAlignment="1">
      <alignment horizontal="right" vertical="center" wrapText="1"/>
    </xf>
    <xf numFmtId="0" fontId="80" fillId="4" borderId="29" xfId="0" applyNumberFormat="1" applyFont="1" applyFill="1" applyBorder="1">
      <alignment vertical="center"/>
    </xf>
    <xf numFmtId="0" fontId="80" fillId="4" borderId="31" xfId="0" applyNumberFormat="1" applyFont="1" applyFill="1" applyBorder="1" applyAlignment="1">
      <alignment horizontal="left" vertical="center" wrapText="1"/>
    </xf>
    <xf numFmtId="0" fontId="80" fillId="4" borderId="0" xfId="0" applyNumberFormat="1" applyFont="1" applyFill="1">
      <alignment vertical="center"/>
    </xf>
    <xf numFmtId="0" fontId="94" fillId="4" borderId="27" xfId="4430" applyNumberFormat="1" applyFont="1" applyFill="1" applyBorder="1" applyAlignment="1">
      <alignment horizontal="center" vertical="center" wrapText="1"/>
    </xf>
    <xf numFmtId="0" fontId="94" fillId="4" borderId="27" xfId="4430" applyNumberFormat="1" applyFont="1" applyFill="1" applyBorder="1" applyAlignment="1">
      <alignment horizontal="right" vertical="center" wrapText="1"/>
    </xf>
    <xf numFmtId="0" fontId="94" fillId="4" borderId="29" xfId="4430" applyNumberFormat="1" applyFont="1" applyFill="1" applyBorder="1" applyAlignment="1">
      <alignment horizontal="right" vertical="center" wrapText="1"/>
    </xf>
    <xf numFmtId="0" fontId="94" fillId="4" borderId="32" xfId="4430" applyNumberFormat="1" applyFont="1" applyFill="1" applyBorder="1" applyAlignment="1">
      <alignment horizontal="left" vertical="center" wrapText="1"/>
    </xf>
    <xf numFmtId="0" fontId="80" fillId="4" borderId="29" xfId="0" applyNumberFormat="1" applyFont="1" applyFill="1" applyBorder="1" applyAlignment="1">
      <alignment vertical="center" wrapText="1"/>
    </xf>
    <xf numFmtId="0" fontId="80" fillId="4" borderId="29" xfId="4430" applyNumberFormat="1" applyFont="1" applyFill="1" applyBorder="1" applyAlignment="1">
      <alignment horizontal="center" vertical="center" wrapText="1"/>
    </xf>
    <xf numFmtId="0" fontId="80" fillId="4" borderId="31" xfId="4430" applyNumberFormat="1" applyFont="1" applyFill="1" applyBorder="1" applyAlignment="1">
      <alignment horizontal="right" vertical="center" wrapText="1"/>
    </xf>
    <xf numFmtId="0" fontId="80" fillId="4" borderId="32" xfId="4430" applyNumberFormat="1" applyFont="1" applyFill="1" applyBorder="1" applyAlignment="1">
      <alignment horizontal="left" vertical="center" wrapText="1"/>
    </xf>
    <xf numFmtId="0" fontId="80" fillId="4" borderId="29" xfId="4400" applyNumberFormat="1" applyFont="1" applyFill="1" applyBorder="1" applyAlignment="1">
      <alignment vertical="center"/>
    </xf>
    <xf numFmtId="0" fontId="80" fillId="4" borderId="0" xfId="4400" applyNumberFormat="1" applyFont="1" applyFill="1" applyAlignment="1">
      <alignment vertical="center"/>
    </xf>
    <xf numFmtId="0" fontId="80" fillId="4" borderId="33" xfId="4430" applyNumberFormat="1" applyFont="1" applyFill="1" applyBorder="1" applyAlignment="1">
      <alignment horizontal="center" vertical="center" wrapText="1"/>
    </xf>
    <xf numFmtId="0" fontId="80" fillId="4" borderId="33" xfId="4430" applyNumberFormat="1" applyFont="1" applyFill="1" applyBorder="1" applyAlignment="1">
      <alignment horizontal="left" vertical="center" wrapText="1"/>
    </xf>
    <xf numFmtId="0" fontId="80" fillId="4" borderId="29" xfId="4576" applyNumberFormat="1" applyFont="1" applyFill="1" applyBorder="1" applyAlignment="1">
      <alignment vertical="center" wrapText="1"/>
    </xf>
    <xf numFmtId="0" fontId="80" fillId="4" borderId="29" xfId="8887" applyNumberFormat="1" applyFont="1" applyFill="1" applyBorder="1" applyAlignment="1">
      <alignment vertical="center" wrapText="1"/>
    </xf>
    <xf numFmtId="0" fontId="80" fillId="4" borderId="29" xfId="4576" applyNumberFormat="1" applyFont="1" applyFill="1" applyBorder="1" applyAlignment="1">
      <alignment horizontal="left" vertical="center"/>
    </xf>
    <xf numFmtId="0" fontId="80" fillId="4" borderId="33" xfId="4430" applyNumberFormat="1" applyFont="1" applyFill="1" applyBorder="1" applyAlignment="1">
      <alignment horizontal="right" vertical="center" wrapText="1"/>
    </xf>
    <xf numFmtId="0" fontId="80" fillId="4" borderId="34" xfId="4430" applyNumberFormat="1" applyFont="1" applyFill="1" applyBorder="1" applyAlignment="1">
      <alignment horizontal="center" vertical="center" wrapText="1"/>
    </xf>
    <xf numFmtId="0" fontId="80" fillId="4" borderId="35" xfId="0" applyNumberFormat="1" applyFont="1" applyFill="1" applyBorder="1" applyAlignment="1">
      <alignment horizontal="left" vertical="center"/>
    </xf>
    <xf numFmtId="0" fontId="94" fillId="4" borderId="29" xfId="4430" applyNumberFormat="1" applyFont="1" applyFill="1" applyBorder="1" applyAlignment="1">
      <alignment horizontal="center" vertical="center" wrapText="1"/>
    </xf>
    <xf numFmtId="0" fontId="94" fillId="4" borderId="31" xfId="4430" applyNumberFormat="1" applyFont="1" applyFill="1" applyBorder="1" applyAlignment="1">
      <alignment horizontal="left" vertical="center" wrapText="1"/>
    </xf>
    <xf numFmtId="0" fontId="80" fillId="4" borderId="5" xfId="4430" applyNumberFormat="1" applyFont="1" applyFill="1" applyBorder="1" applyAlignment="1">
      <alignment horizontal="center" vertical="center"/>
    </xf>
    <xf numFmtId="0" fontId="80" fillId="4" borderId="36" xfId="4430" applyNumberFormat="1" applyFont="1" applyFill="1" applyBorder="1" applyAlignment="1">
      <alignment horizontal="center" vertical="center"/>
    </xf>
    <xf numFmtId="0" fontId="80" fillId="4" borderId="37" xfId="4430" applyNumberFormat="1" applyFont="1" applyFill="1" applyBorder="1" applyAlignment="1">
      <alignment horizontal="left" vertical="center" wrapText="1"/>
    </xf>
    <xf numFmtId="0" fontId="80" fillId="4" borderId="5" xfId="4430" applyNumberFormat="1" applyFont="1" applyFill="1" applyBorder="1" applyAlignment="1">
      <alignment horizontal="left" vertical="center" wrapText="1"/>
    </xf>
    <xf numFmtId="0" fontId="80" fillId="4" borderId="38" xfId="4430" applyNumberFormat="1" applyFont="1" applyFill="1" applyBorder="1" applyAlignment="1">
      <alignment horizontal="left" vertical="center" wrapText="1"/>
    </xf>
    <xf numFmtId="0" fontId="80" fillId="4" borderId="38" xfId="4430" applyNumberFormat="1" applyFont="1" applyFill="1" applyBorder="1" applyAlignment="1">
      <alignment horizontal="right" vertical="center"/>
    </xf>
    <xf numFmtId="0" fontId="80" fillId="4" borderId="38" xfId="4430" applyNumberFormat="1" applyFont="1" applyFill="1" applyBorder="1" applyAlignment="1">
      <alignment horizontal="center" vertical="center"/>
    </xf>
    <xf numFmtId="0" fontId="80" fillId="4" borderId="36" xfId="0" applyNumberFormat="1" applyFont="1" applyFill="1" applyBorder="1" applyAlignment="1">
      <alignment horizontal="left" vertical="center"/>
    </xf>
    <xf numFmtId="0" fontId="80" fillId="4" borderId="29" xfId="4430" applyNumberFormat="1" applyFont="1" applyFill="1" applyBorder="1" applyAlignment="1">
      <alignment horizontal="center" vertical="center"/>
    </xf>
    <xf numFmtId="0" fontId="80" fillId="4" borderId="31" xfId="4430" applyNumberFormat="1" applyFont="1" applyFill="1" applyBorder="1" applyAlignment="1">
      <alignment horizontal="center" vertical="center"/>
    </xf>
    <xf numFmtId="0" fontId="80" fillId="4" borderId="39" xfId="4430" applyNumberFormat="1" applyFont="1" applyFill="1" applyBorder="1" applyAlignment="1">
      <alignment horizontal="left" vertical="center" wrapText="1"/>
    </xf>
    <xf numFmtId="0" fontId="80" fillId="4" borderId="27" xfId="4430" applyNumberFormat="1" applyFont="1" applyFill="1" applyBorder="1" applyAlignment="1">
      <alignment horizontal="right" vertical="center"/>
    </xf>
    <xf numFmtId="0" fontId="80" fillId="4" borderId="27" xfId="4430" applyNumberFormat="1" applyFont="1" applyFill="1" applyBorder="1" applyAlignment="1">
      <alignment horizontal="center" vertical="center"/>
    </xf>
    <xf numFmtId="0" fontId="80" fillId="4" borderId="32" xfId="4430" applyNumberFormat="1" applyFont="1" applyFill="1" applyBorder="1" applyAlignment="1">
      <alignment horizontal="left" vertical="center"/>
    </xf>
    <xf numFmtId="0" fontId="80" fillId="4" borderId="27" xfId="4430" applyNumberFormat="1" applyFont="1" applyFill="1" applyBorder="1" applyAlignment="1">
      <alignment horizontal="left" vertical="center"/>
    </xf>
    <xf numFmtId="0" fontId="94" fillId="4" borderId="29" xfId="4430" applyNumberFormat="1" applyFont="1" applyFill="1" applyBorder="1" applyAlignment="1">
      <alignment horizontal="center" vertical="center"/>
    </xf>
    <xf numFmtId="0" fontId="94" fillId="4" borderId="31" xfId="4430" applyNumberFormat="1" applyFont="1" applyFill="1" applyBorder="1" applyAlignment="1">
      <alignment horizontal="center" vertical="center"/>
    </xf>
    <xf numFmtId="0" fontId="94" fillId="4" borderId="27" xfId="4430" applyNumberFormat="1" applyFont="1" applyFill="1" applyBorder="1" applyAlignment="1">
      <alignment horizontal="left" vertical="center"/>
    </xf>
    <xf numFmtId="0" fontId="94" fillId="4" borderId="27" xfId="4430" applyNumberFormat="1" applyFont="1" applyFill="1" applyBorder="1" applyAlignment="1">
      <alignment horizontal="left" vertical="center" wrapText="1"/>
    </xf>
    <xf numFmtId="0" fontId="94" fillId="4" borderId="27" xfId="4430" applyNumberFormat="1" applyFont="1" applyFill="1" applyBorder="1" applyAlignment="1">
      <alignment horizontal="right" vertical="center"/>
    </xf>
    <xf numFmtId="0" fontId="94" fillId="4" borderId="27" xfId="4430" applyNumberFormat="1" applyFont="1" applyFill="1" applyBorder="1" applyAlignment="1">
      <alignment horizontal="center" vertical="center"/>
    </xf>
    <xf numFmtId="0" fontId="94" fillId="4" borderId="29" xfId="4430" applyNumberFormat="1" applyFont="1" applyFill="1" applyBorder="1" applyAlignment="1">
      <alignment horizontal="right" vertical="center"/>
    </xf>
    <xf numFmtId="0" fontId="94" fillId="4" borderId="32" xfId="4430" applyNumberFormat="1" applyFont="1" applyFill="1" applyBorder="1" applyAlignment="1">
      <alignment horizontal="left" vertical="center"/>
    </xf>
    <xf numFmtId="0" fontId="80" fillId="4" borderId="26" xfId="4430" applyNumberFormat="1" applyFont="1" applyFill="1" applyBorder="1" applyAlignment="1">
      <alignment horizontal="center" vertical="center"/>
    </xf>
    <xf numFmtId="0" fontId="80" fillId="4" borderId="40" xfId="4430" applyNumberFormat="1" applyFont="1" applyFill="1" applyBorder="1" applyAlignment="1">
      <alignment horizontal="center" vertical="center"/>
    </xf>
    <xf numFmtId="0" fontId="80" fillId="4" borderId="41" xfId="4430" applyNumberFormat="1" applyFont="1" applyFill="1" applyBorder="1" applyAlignment="1">
      <alignment horizontal="left" vertical="center" wrapText="1"/>
    </xf>
    <xf numFmtId="0" fontId="80" fillId="4" borderId="33" xfId="4430" applyNumberFormat="1" applyFont="1" applyFill="1" applyBorder="1" applyAlignment="1">
      <alignment horizontal="right" vertical="center"/>
    </xf>
    <xf numFmtId="0" fontId="80" fillId="4" borderId="33" xfId="4430" applyNumberFormat="1" applyFont="1" applyFill="1" applyBorder="1" applyAlignment="1">
      <alignment horizontal="center" vertical="center"/>
    </xf>
    <xf numFmtId="0" fontId="80" fillId="4" borderId="34" xfId="4430" applyNumberFormat="1" applyFont="1" applyFill="1" applyBorder="1" applyAlignment="1">
      <alignment horizontal="left" vertical="center"/>
    </xf>
    <xf numFmtId="0" fontId="94" fillId="4" borderId="29" xfId="4430" applyNumberFormat="1" applyFont="1" applyFill="1" applyBorder="1" applyAlignment="1">
      <alignment horizontal="left" vertical="center"/>
    </xf>
    <xf numFmtId="0" fontId="94" fillId="4" borderId="29" xfId="4430" applyNumberFormat="1" applyFont="1" applyFill="1" applyBorder="1" applyAlignment="1">
      <alignment horizontal="left" vertical="center" wrapText="1"/>
    </xf>
    <xf numFmtId="0" fontId="94" fillId="4" borderId="31" xfId="4430" applyNumberFormat="1" applyFont="1" applyFill="1" applyBorder="1" applyAlignment="1">
      <alignment horizontal="left" vertical="center"/>
    </xf>
    <xf numFmtId="0" fontId="80" fillId="4" borderId="29" xfId="4430" applyNumberFormat="1" applyFont="1" applyFill="1" applyBorder="1" applyAlignment="1">
      <alignment horizontal="right" vertical="center"/>
    </xf>
    <xf numFmtId="0" fontId="80" fillId="4" borderId="42" xfId="0" applyNumberFormat="1" applyFont="1" applyFill="1" applyBorder="1" applyAlignment="1">
      <alignment horizontal="left" vertical="center"/>
    </xf>
    <xf numFmtId="0" fontId="80" fillId="4" borderId="29" xfId="0" applyNumberFormat="1" applyFont="1" applyFill="1" applyBorder="1" applyAlignment="1">
      <alignment horizontal="left" vertical="center"/>
    </xf>
    <xf numFmtId="0" fontId="80" fillId="4" borderId="29" xfId="0" applyNumberFormat="1" applyFont="1" applyFill="1" applyBorder="1" applyAlignment="1">
      <alignment horizontal="right" vertical="center"/>
    </xf>
    <xf numFmtId="0" fontId="97" fillId="4" borderId="0" xfId="0" applyNumberFormat="1" applyFont="1" applyFill="1" applyAlignment="1">
      <alignment horizontal="right" vertical="center"/>
    </xf>
    <xf numFmtId="0" fontId="97" fillId="4" borderId="0" xfId="0" applyNumberFormat="1" applyFont="1" applyFill="1">
      <alignment vertical="center"/>
    </xf>
    <xf numFmtId="0" fontId="97" fillId="4" borderId="0" xfId="0" applyNumberFormat="1" applyFont="1" applyFill="1" applyAlignment="1">
      <alignment horizontal="left" vertical="center"/>
    </xf>
    <xf numFmtId="0" fontId="98" fillId="4" borderId="26" xfId="9218" applyNumberFormat="1" applyFont="1" applyFill="1" applyBorder="1" applyAlignment="1">
      <alignment horizontal="center" vertical="center" wrapText="1"/>
    </xf>
    <xf numFmtId="0" fontId="98" fillId="4" borderId="29" xfId="9218" applyNumberFormat="1" applyFont="1" applyFill="1" applyBorder="1" applyAlignment="1">
      <alignment horizontal="center" vertical="center"/>
    </xf>
    <xf numFmtId="0" fontId="98" fillId="4" borderId="29" xfId="9218" applyNumberFormat="1" applyFont="1" applyFill="1" applyBorder="1" applyAlignment="1">
      <alignment horizontal="left" vertical="center" wrapText="1"/>
    </xf>
    <xf numFmtId="0" fontId="98" fillId="4" borderId="29" xfId="4687" applyNumberFormat="1" applyFont="1" applyFill="1" applyBorder="1" applyAlignment="1">
      <alignment horizontal="center" vertical="center" wrapText="1"/>
    </xf>
    <xf numFmtId="0" fontId="98" fillId="4" borderId="29" xfId="4687" applyNumberFormat="1" applyFont="1" applyFill="1" applyBorder="1" applyAlignment="1">
      <alignment horizontal="left" vertical="center" wrapText="1"/>
    </xf>
    <xf numFmtId="0" fontId="98" fillId="4" borderId="29" xfId="4687" applyNumberFormat="1" applyFont="1" applyFill="1" applyBorder="1" applyAlignment="1">
      <alignment horizontal="right" vertical="center" wrapText="1"/>
    </xf>
    <xf numFmtId="0" fontId="98" fillId="4" borderId="26" xfId="9218" applyNumberFormat="1" applyFont="1" applyFill="1" applyBorder="1" applyAlignment="1">
      <alignment horizontal="right" vertical="center" wrapText="1"/>
    </xf>
    <xf numFmtId="0" fontId="98" fillId="4" borderId="30" xfId="9218" applyNumberFormat="1" applyFont="1" applyFill="1" applyBorder="1" applyAlignment="1">
      <alignment horizontal="center" vertical="center" wrapText="1"/>
    </xf>
    <xf numFmtId="0" fontId="23" fillId="4" borderId="29" xfId="9218" applyNumberFormat="1" applyFont="1" applyFill="1" applyBorder="1" applyAlignment="1">
      <alignment horizontal="center" vertical="center"/>
    </xf>
    <xf numFmtId="0" fontId="23" fillId="4" borderId="29" xfId="9218" applyNumberFormat="1" applyFont="1" applyFill="1" applyBorder="1" applyAlignment="1">
      <alignment horizontal="left" vertical="center" wrapText="1"/>
    </xf>
    <xf numFmtId="0" fontId="23" fillId="4" borderId="29" xfId="9218" applyNumberFormat="1" applyFont="1" applyFill="1" applyBorder="1" applyAlignment="1">
      <alignment horizontal="right" vertical="center"/>
    </xf>
    <xf numFmtId="0" fontId="23" fillId="4" borderId="29" xfId="4687" applyNumberFormat="1" applyFont="1" applyFill="1" applyBorder="1" applyAlignment="1">
      <alignment vertical="center" wrapText="1"/>
    </xf>
    <xf numFmtId="0" fontId="24" fillId="4" borderId="29" xfId="9218" applyNumberFormat="1" applyFont="1" applyFill="1" applyBorder="1" applyAlignment="1">
      <alignment horizontal="center" vertical="center"/>
    </xf>
    <xf numFmtId="0" fontId="98" fillId="4" borderId="29" xfId="9218" applyNumberFormat="1" applyFont="1" applyFill="1" applyBorder="1" applyAlignment="1">
      <alignment horizontal="right" vertical="center"/>
    </xf>
    <xf numFmtId="0" fontId="23" fillId="4" borderId="29" xfId="9218" applyNumberFormat="1" applyFont="1" applyFill="1" applyBorder="1" applyAlignment="1">
      <alignment horizontal="center" vertical="center" wrapText="1"/>
    </xf>
    <xf numFmtId="0" fontId="23" fillId="4" borderId="31" xfId="9218" applyNumberFormat="1" applyFont="1" applyFill="1" applyBorder="1" applyAlignment="1">
      <alignment horizontal="center" vertical="center"/>
    </xf>
    <xf numFmtId="0" fontId="98" fillId="4" borderId="26" xfId="9218" applyNumberFormat="1" applyFont="1" applyFill="1" applyBorder="1" applyAlignment="1">
      <alignment horizontal="left" vertical="center" wrapText="1"/>
    </xf>
    <xf numFmtId="0" fontId="23" fillId="4" borderId="42" xfId="9218" applyNumberFormat="1" applyFont="1" applyFill="1" applyBorder="1" applyAlignment="1">
      <alignment horizontal="left" vertical="center" wrapText="1"/>
    </xf>
    <xf numFmtId="0" fontId="98" fillId="4" borderId="31" xfId="9218" applyNumberFormat="1" applyFont="1" applyFill="1" applyBorder="1" applyAlignment="1">
      <alignment horizontal="center" vertical="center"/>
    </xf>
    <xf numFmtId="0" fontId="98" fillId="4" borderId="29" xfId="9218" applyNumberFormat="1" applyFont="1" applyFill="1" applyBorder="1" applyAlignment="1">
      <alignment horizontal="justify" vertical="center" wrapText="1"/>
    </xf>
    <xf numFmtId="0" fontId="98" fillId="4" borderId="42" xfId="9218" applyNumberFormat="1" applyFont="1" applyFill="1" applyBorder="1" applyAlignment="1">
      <alignment horizontal="left" vertical="center" wrapText="1"/>
    </xf>
    <xf numFmtId="0" fontId="98" fillId="4" borderId="29" xfId="9218" applyNumberFormat="1" applyFont="1" applyFill="1" applyBorder="1" applyAlignment="1">
      <alignment horizontal="center" vertical="center" wrapText="1"/>
    </xf>
    <xf numFmtId="0" fontId="23" fillId="4" borderId="29" xfId="9218" applyNumberFormat="1" applyFont="1" applyFill="1" applyBorder="1" applyAlignment="1">
      <alignment horizontal="justify" vertical="center" wrapText="1"/>
    </xf>
    <xf numFmtId="0" fontId="23" fillId="4" borderId="42" xfId="9218" applyNumberFormat="1" applyFont="1" applyFill="1" applyBorder="1" applyAlignment="1">
      <alignment vertical="center" wrapText="1"/>
    </xf>
    <xf numFmtId="0" fontId="23" fillId="4" borderId="26" xfId="9218" applyNumberFormat="1" applyFont="1" applyFill="1" applyBorder="1" applyAlignment="1">
      <alignment horizontal="left" vertical="center" wrapText="1"/>
    </xf>
    <xf numFmtId="0" fontId="23" fillId="4" borderId="29" xfId="4687" applyNumberFormat="1" applyFont="1" applyFill="1" applyBorder="1" applyAlignment="1">
      <alignment vertical="center"/>
    </xf>
    <xf numFmtId="0" fontId="23" fillId="4" borderId="42" xfId="9218" applyNumberFormat="1" applyFont="1" applyFill="1" applyBorder="1" applyAlignment="1">
      <alignment horizontal="center" vertical="center"/>
    </xf>
    <xf numFmtId="0" fontId="4" fillId="4" borderId="29" xfId="9218" applyNumberFormat="1" applyFont="1" applyFill="1" applyBorder="1" applyAlignment="1">
      <alignment horizontal="justify" vertical="center" wrapText="1"/>
    </xf>
    <xf numFmtId="0" fontId="4" fillId="4" borderId="29" xfId="9218" applyNumberFormat="1" applyFont="1" applyFill="1" applyBorder="1" applyAlignment="1">
      <alignment horizontal="left" vertical="center" wrapText="1"/>
    </xf>
    <xf numFmtId="0" fontId="23" fillId="4" borderId="29" xfId="9218" applyNumberFormat="1" applyFont="1" applyFill="1" applyBorder="1" applyAlignment="1">
      <alignment vertical="center" wrapText="1"/>
    </xf>
    <xf numFmtId="0" fontId="98" fillId="4" borderId="42" xfId="9218" applyNumberFormat="1" applyFont="1" applyFill="1" applyBorder="1" applyAlignment="1">
      <alignment horizontal="center" vertical="center"/>
    </xf>
    <xf numFmtId="0" fontId="98" fillId="4" borderId="26" xfId="9218" applyNumberFormat="1" applyFont="1" applyFill="1" applyBorder="1" applyAlignment="1">
      <alignment horizontal="right" vertical="center"/>
    </xf>
    <xf numFmtId="0" fontId="23" fillId="4" borderId="26" xfId="9218" applyNumberFormat="1" applyFont="1" applyFill="1" applyBorder="1" applyAlignment="1">
      <alignment horizontal="right" vertical="center"/>
    </xf>
    <xf numFmtId="0" fontId="4" fillId="4" borderId="42" xfId="9218" applyNumberFormat="1" applyFont="1" applyFill="1" applyBorder="1" applyAlignment="1">
      <alignment horizontal="left" vertical="center" wrapText="1"/>
    </xf>
    <xf numFmtId="0" fontId="98" fillId="4" borderId="26" xfId="9218" applyNumberFormat="1" applyFont="1" applyFill="1" applyBorder="1" applyAlignment="1">
      <alignment horizontal="justify" vertical="center" wrapText="1"/>
    </xf>
    <xf numFmtId="0" fontId="23" fillId="4" borderId="36" xfId="9218" applyNumberFormat="1" applyFont="1" applyFill="1" applyBorder="1" applyAlignment="1">
      <alignment horizontal="center" vertical="center"/>
    </xf>
    <xf numFmtId="0" fontId="23" fillId="4" borderId="26" xfId="9218" applyNumberFormat="1" applyFont="1" applyFill="1" applyBorder="1" applyAlignment="1">
      <alignment horizontal="justify" vertical="center" wrapText="1"/>
    </xf>
    <xf numFmtId="0" fontId="23" fillId="4" borderId="26" xfId="9218" applyNumberFormat="1" applyFont="1" applyFill="1" applyBorder="1" applyAlignment="1">
      <alignment horizontal="center" vertical="center"/>
    </xf>
    <xf numFmtId="0" fontId="23" fillId="4" borderId="43" xfId="9218" applyNumberFormat="1" applyFont="1" applyFill="1" applyBorder="1" applyAlignment="1">
      <alignment horizontal="left" vertical="center" wrapText="1"/>
    </xf>
    <xf numFmtId="0" fontId="98" fillId="4" borderId="29" xfId="9218" applyNumberFormat="1" applyFont="1" applyFill="1" applyBorder="1" applyAlignment="1">
      <alignment vertical="center" wrapText="1"/>
    </xf>
    <xf numFmtId="0" fontId="23" fillId="4" borderId="44" xfId="9218" applyNumberFormat="1" applyFont="1" applyFill="1" applyBorder="1" applyAlignment="1">
      <alignment horizontal="left" vertical="center" wrapText="1"/>
    </xf>
    <xf numFmtId="0" fontId="98" fillId="4" borderId="36" xfId="9218" applyNumberFormat="1" applyFont="1" applyFill="1" applyBorder="1" applyAlignment="1">
      <alignment horizontal="center" vertical="center"/>
    </xf>
    <xf numFmtId="0" fontId="98" fillId="4" borderId="44" xfId="9218" applyNumberFormat="1" applyFont="1" applyFill="1" applyBorder="1" applyAlignment="1">
      <alignment horizontal="left" vertical="center" wrapText="1"/>
    </xf>
    <xf numFmtId="0" fontId="98" fillId="4" borderId="26" xfId="9218" applyNumberFormat="1" applyFont="1" applyFill="1" applyBorder="1" applyAlignment="1">
      <alignment horizontal="center" vertical="center"/>
    </xf>
    <xf numFmtId="0" fontId="98" fillId="4" borderId="43" xfId="9218" applyNumberFormat="1" applyFont="1" applyFill="1" applyBorder="1" applyAlignment="1">
      <alignment horizontal="left" vertical="center" wrapText="1"/>
    </xf>
    <xf numFmtId="0" fontId="23" fillId="4" borderId="31" xfId="9218" applyNumberFormat="1" applyFont="1" applyFill="1" applyBorder="1" applyAlignment="1">
      <alignment horizontal="left" vertical="center" wrapText="1"/>
    </xf>
    <xf numFmtId="0" fontId="23" fillId="4" borderId="29" xfId="8905" applyNumberFormat="1" applyFont="1" applyFill="1" applyBorder="1" applyAlignment="1">
      <alignment horizontal="right" vertical="center" wrapText="1"/>
    </xf>
    <xf numFmtId="0" fontId="24" fillId="4" borderId="0" xfId="9218" applyNumberFormat="1" applyFont="1" applyFill="1" applyAlignment="1">
      <alignment horizontal="left" vertical="center" wrapText="1"/>
    </xf>
    <xf numFmtId="0" fontId="98" fillId="4" borderId="40" xfId="9218" applyNumberFormat="1" applyFont="1" applyFill="1" applyBorder="1" applyAlignment="1">
      <alignment horizontal="center" vertical="center"/>
    </xf>
    <xf numFmtId="0" fontId="98" fillId="4" borderId="43" xfId="9218" applyNumberFormat="1" applyFont="1" applyFill="1" applyBorder="1" applyAlignment="1">
      <alignment horizontal="center" vertical="center"/>
    </xf>
    <xf numFmtId="0" fontId="23" fillId="4" borderId="43" xfId="9218" applyNumberFormat="1" applyFont="1" applyFill="1" applyBorder="1" applyAlignment="1">
      <alignment horizontal="center" vertical="center"/>
    </xf>
    <xf numFmtId="0" fontId="23" fillId="4" borderId="26" xfId="9218" applyNumberFormat="1" applyFont="1" applyFill="1" applyBorder="1" applyAlignment="1">
      <alignment horizontal="center" vertical="center" wrapText="1"/>
    </xf>
    <xf numFmtId="0" fontId="98" fillId="4" borderId="29" xfId="4687" applyNumberFormat="1" applyFont="1" applyFill="1" applyBorder="1" applyAlignment="1">
      <alignment vertical="center" wrapText="1"/>
    </xf>
    <xf numFmtId="0" fontId="23" fillId="4" borderId="40" xfId="9218" applyNumberFormat="1" applyFont="1" applyFill="1" applyBorder="1" applyAlignment="1">
      <alignment horizontal="center" vertical="center"/>
    </xf>
    <xf numFmtId="0" fontId="23" fillId="4" borderId="29" xfId="9219" applyNumberFormat="1" applyFont="1" applyFill="1" applyBorder="1" applyAlignment="1">
      <alignment horizontal="left" vertical="center" wrapText="1"/>
    </xf>
    <xf numFmtId="0" fontId="23" fillId="4" borderId="31" xfId="9219" applyNumberFormat="1" applyFont="1" applyFill="1" applyBorder="1" applyAlignment="1">
      <alignment horizontal="left" vertical="center" wrapText="1"/>
    </xf>
    <xf numFmtId="0" fontId="23" fillId="4" borderId="29" xfId="9220" applyNumberFormat="1" applyFont="1" applyFill="1" applyBorder="1" applyAlignment="1">
      <alignment vertical="center" wrapText="1"/>
    </xf>
    <xf numFmtId="0" fontId="23" fillId="4" borderId="29" xfId="9221" applyNumberFormat="1" applyFont="1" applyFill="1" applyBorder="1" applyAlignment="1">
      <alignment horizontal="center" vertical="center"/>
    </xf>
    <xf numFmtId="0" fontId="23" fillId="4" borderId="29" xfId="9222" applyNumberFormat="1" applyFont="1" applyFill="1" applyBorder="1" applyAlignment="1">
      <alignment horizontal="left" vertical="center" wrapText="1"/>
    </xf>
    <xf numFmtId="0" fontId="98" fillId="4" borderId="29" xfId="9223" applyNumberFormat="1" applyFont="1" applyFill="1" applyBorder="1" applyAlignment="1">
      <alignment vertical="center" wrapText="1"/>
    </xf>
    <xf numFmtId="0" fontId="23" fillId="4" borderId="29" xfId="9219" applyNumberFormat="1" applyFont="1" applyFill="1" applyBorder="1" applyAlignment="1">
      <alignment vertical="center" wrapText="1"/>
    </xf>
    <xf numFmtId="0" fontId="23" fillId="4" borderId="29" xfId="9219" applyNumberFormat="1" applyFont="1" applyFill="1" applyBorder="1" applyAlignment="1">
      <alignment horizontal="center" vertical="center"/>
    </xf>
    <xf numFmtId="0" fontId="23" fillId="4" borderId="29" xfId="9221" applyNumberFormat="1" applyFont="1" applyFill="1" applyBorder="1" applyAlignment="1">
      <alignment horizontal="left" vertical="center" wrapText="1"/>
    </xf>
    <xf numFmtId="0" fontId="23" fillId="4" borderId="45" xfId="9219" applyNumberFormat="1" applyFont="1" applyFill="1" applyBorder="1" applyAlignment="1">
      <alignment horizontal="left" vertical="center" wrapText="1"/>
    </xf>
    <xf numFmtId="0" fontId="101" fillId="4" borderId="29" xfId="9218" applyNumberFormat="1" applyFont="1" applyFill="1" applyBorder="1" applyAlignment="1">
      <alignment horizontal="right" vertical="center"/>
    </xf>
    <xf numFmtId="0" fontId="23" fillId="4" borderId="42" xfId="9219" applyNumberFormat="1" applyFont="1" applyFill="1" applyBorder="1" applyAlignment="1">
      <alignment horizontal="left" vertical="center" wrapText="1"/>
    </xf>
    <xf numFmtId="0" fontId="102" fillId="4" borderId="29" xfId="4612" applyNumberFormat="1" applyFont="1" applyFill="1" applyBorder="1" applyAlignment="1">
      <alignment vertical="center"/>
    </xf>
    <xf numFmtId="0" fontId="102" fillId="4" borderId="29" xfId="4612" applyNumberFormat="1" applyFont="1" applyFill="1" applyBorder="1" applyAlignment="1">
      <alignment horizontal="right" vertical="center"/>
    </xf>
    <xf numFmtId="0" fontId="23" fillId="0" borderId="29" xfId="0" applyNumberFormat="1" applyFont="1" applyFill="1" applyBorder="1" applyAlignment="1">
      <alignment vertical="center" wrapText="1"/>
    </xf>
    <xf numFmtId="0" fontId="97" fillId="4" borderId="0" xfId="0" applyNumberFormat="1" applyFont="1" applyFill="1" applyAlignment="1">
      <alignment horizontal="left" vertical="center" wrapText="1"/>
    </xf>
    <xf numFmtId="0" fontId="103" fillId="0" borderId="0" xfId="0" applyNumberFormat="1" applyFont="1">
      <alignment vertical="center"/>
    </xf>
    <xf numFmtId="0" fontId="103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29" xfId="0" applyNumberFormat="1" applyFont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 wrapText="1"/>
    </xf>
    <xf numFmtId="0" fontId="30" fillId="0" borderId="29" xfId="0" applyNumberFormat="1" applyFont="1" applyFill="1" applyBorder="1" applyAlignment="1">
      <alignment horizontal="center" vertical="center" wrapText="1"/>
    </xf>
    <xf numFmtId="181" fontId="30" fillId="0" borderId="29" xfId="8909" applyFont="1" applyFill="1" applyBorder="1" applyAlignment="1">
      <alignment horizontal="center" vertical="center" wrapText="1"/>
    </xf>
    <xf numFmtId="0" fontId="30" fillId="0" borderId="29" xfId="0" applyNumberFormat="1" applyFont="1" applyBorder="1" applyAlignment="1">
      <alignment horizontal="center" vertical="center" wrapText="1"/>
    </xf>
    <xf numFmtId="0" fontId="30" fillId="0" borderId="29" xfId="9221" applyNumberFormat="1" applyFont="1" applyFill="1" applyBorder="1" applyAlignment="1">
      <alignment horizontal="center" vertical="center" wrapText="1"/>
    </xf>
    <xf numFmtId="184" fontId="30" fillId="0" borderId="29" xfId="9221" applyNumberFormat="1" applyFont="1" applyFill="1" applyBorder="1" applyAlignment="1">
      <alignment horizontal="center" vertical="center" wrapText="1"/>
    </xf>
    <xf numFmtId="184" fontId="30" fillId="0" borderId="29" xfId="0" applyNumberFormat="1" applyFont="1" applyBorder="1" applyAlignment="1">
      <alignment horizontal="center" vertical="center" wrapText="1"/>
    </xf>
    <xf numFmtId="0" fontId="11" fillId="4" borderId="29" xfId="9221" applyNumberFormat="1" applyFont="1" applyFill="1" applyBorder="1" applyAlignment="1">
      <alignment horizontal="center" vertical="center" wrapText="1"/>
    </xf>
    <xf numFmtId="184" fontId="5" fillId="4" borderId="29" xfId="4511" applyNumberFormat="1" applyFont="1" applyFill="1" applyBorder="1" applyAlignment="1">
      <alignment horizontal="center" vertical="center" wrapText="1"/>
    </xf>
    <xf numFmtId="0" fontId="5" fillId="4" borderId="29" xfId="9221" applyNumberFormat="1" applyFont="1" applyFill="1" applyBorder="1" applyAlignment="1">
      <alignment horizontal="center" vertical="center" wrapText="1"/>
    </xf>
    <xf numFmtId="184" fontId="11" fillId="4" borderId="29" xfId="8913" applyNumberFormat="1" applyFont="1" applyFill="1" applyBorder="1" applyAlignment="1">
      <alignment horizontal="center" vertical="center" wrapText="1"/>
    </xf>
    <xf numFmtId="0" fontId="30" fillId="0" borderId="5" xfId="0" applyNumberFormat="1" applyFont="1" applyBorder="1" applyAlignment="1">
      <alignment horizontal="center" vertical="center" wrapText="1"/>
    </xf>
    <xf numFmtId="184" fontId="0" fillId="0" borderId="0" xfId="0" applyNumberFormat="1" applyAlignment="1">
      <alignment vertical="center"/>
    </xf>
    <xf numFmtId="0" fontId="32" fillId="4" borderId="29" xfId="0" applyNumberFormat="1" applyFont="1" applyFill="1" applyBorder="1" applyAlignment="1">
      <alignment horizontal="center" vertical="center"/>
    </xf>
    <xf numFmtId="0" fontId="32" fillId="4" borderId="29" xfId="9221" applyNumberFormat="1" applyFont="1" applyFill="1" applyBorder="1" applyAlignment="1">
      <alignment horizontal="center" vertical="center" wrapText="1"/>
    </xf>
    <xf numFmtId="0" fontId="32" fillId="4" borderId="29" xfId="8909" applyNumberFormat="1" applyFont="1" applyFill="1" applyBorder="1" applyAlignment="1">
      <alignment horizontal="center" vertical="center" wrapText="1"/>
    </xf>
    <xf numFmtId="0" fontId="105" fillId="0" borderId="29" xfId="0" applyNumberFormat="1" applyFont="1" applyBorder="1" applyAlignment="1">
      <alignment horizontal="center" vertical="center" wrapText="1"/>
    </xf>
    <xf numFmtId="184" fontId="105" fillId="0" borderId="29" xfId="0" applyNumberFormat="1" applyFont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7" fillId="0" borderId="28" xfId="0" applyNumberFormat="1" applyFont="1" applyBorder="1" applyAlignment="1">
      <alignment vertical="center"/>
    </xf>
    <xf numFmtId="182" fontId="103" fillId="0" borderId="28" xfId="0" applyNumberFormat="1" applyFont="1" applyBorder="1" applyAlignment="1">
      <alignment vertical="center"/>
    </xf>
    <xf numFmtId="0" fontId="89" fillId="4" borderId="28" xfId="0" applyNumberFormat="1" applyFont="1" applyFill="1" applyBorder="1" applyAlignment="1" applyProtection="1">
      <alignment horizontal="center" vertical="center" wrapText="1"/>
    </xf>
    <xf numFmtId="0" fontId="93" fillId="4" borderId="28" xfId="4430" applyNumberFormat="1" applyFont="1" applyFill="1" applyBorder="1" applyAlignment="1">
      <alignment horizontal="center" vertical="center"/>
    </xf>
    <xf numFmtId="0" fontId="0" fillId="0" borderId="28" xfId="0" applyNumberFormat="1" applyBorder="1" applyAlignment="1">
      <alignment vertical="center"/>
    </xf>
    <xf numFmtId="0" fontId="95" fillId="4" borderId="28" xfId="9218" applyNumberFormat="1" applyFont="1" applyFill="1" applyBorder="1" applyAlignment="1">
      <alignment horizontal="center" vertical="center"/>
    </xf>
    <xf numFmtId="0" fontId="98" fillId="4" borderId="26" xfId="4687" applyNumberFormat="1" applyFont="1" applyFill="1" applyBorder="1" applyAlignment="1">
      <alignment horizontal="center" vertical="center" wrapText="1"/>
    </xf>
    <xf numFmtId="0" fontId="98" fillId="4" borderId="30" xfId="4687" applyNumberFormat="1" applyFont="1" applyFill="1" applyBorder="1" applyAlignment="1">
      <alignment horizontal="center" vertical="center" wrapText="1"/>
    </xf>
    <xf numFmtId="0" fontId="98" fillId="4" borderId="5" xfId="4687" applyNumberFormat="1" applyFont="1" applyFill="1" applyBorder="1" applyAlignment="1">
      <alignment horizontal="center" vertical="center" wrapText="1"/>
    </xf>
    <xf numFmtId="0" fontId="98" fillId="4" borderId="31" xfId="9218" applyNumberFormat="1" applyFont="1" applyFill="1" applyBorder="1" applyAlignment="1">
      <alignment horizontal="center" vertical="center" wrapText="1"/>
    </xf>
    <xf numFmtId="0" fontId="98" fillId="4" borderId="42" xfId="9218" applyNumberFormat="1" applyFont="1" applyFill="1" applyBorder="1" applyAlignment="1">
      <alignment horizontal="center" vertical="center" wrapText="1"/>
    </xf>
    <xf numFmtId="0" fontId="98" fillId="4" borderId="26" xfId="9218" applyNumberFormat="1" applyFont="1" applyFill="1" applyBorder="1" applyAlignment="1">
      <alignment horizontal="center" vertical="center" wrapText="1"/>
    </xf>
    <xf numFmtId="0" fontId="98" fillId="4" borderId="30" xfId="9218" applyNumberFormat="1" applyFont="1" applyFill="1" applyBorder="1" applyAlignment="1">
      <alignment horizontal="center" vertical="center" wrapText="1"/>
    </xf>
    <xf numFmtId="0" fontId="105" fillId="0" borderId="29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0" fillId="0" borderId="29" xfId="0" applyNumberFormat="1" applyFont="1" applyBorder="1" applyAlignment="1">
      <alignment horizontal="center" vertical="center" wrapText="1"/>
    </xf>
    <xf numFmtId="0" fontId="30" fillId="0" borderId="26" xfId="0" applyNumberFormat="1" applyFont="1" applyBorder="1" applyAlignment="1">
      <alignment horizontal="center" vertical="center" wrapText="1"/>
    </xf>
    <xf numFmtId="0" fontId="30" fillId="0" borderId="30" xfId="0" applyNumberFormat="1" applyFont="1" applyBorder="1" applyAlignment="1">
      <alignment horizontal="center" vertical="center" wrapText="1"/>
    </xf>
    <xf numFmtId="0" fontId="30" fillId="0" borderId="5" xfId="0" applyNumberFormat="1" applyFont="1" applyBorder="1" applyAlignment="1">
      <alignment horizontal="center" vertical="center" wrapText="1"/>
    </xf>
    <xf numFmtId="179" fontId="30" fillId="0" borderId="26" xfId="0" applyNumberFormat="1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4" fillId="0" borderId="28" xfId="0" applyNumberFormat="1" applyFont="1" applyBorder="1" applyAlignment="1">
      <alignment horizontal="center" vertical="center" wrapText="1"/>
    </xf>
    <xf numFmtId="0" fontId="30" fillId="0" borderId="29" xfId="9221" applyNumberFormat="1" applyFont="1" applyFill="1" applyBorder="1" applyAlignment="1">
      <alignment horizontal="center" vertical="center" wrapText="1"/>
    </xf>
    <xf numFmtId="0" fontId="5" fillId="0" borderId="29" xfId="9221" applyNumberFormat="1" applyFont="1" applyFill="1" applyBorder="1" applyAlignment="1">
      <alignment horizontal="center" vertical="center" wrapText="1"/>
    </xf>
    <xf numFmtId="0" fontId="30" fillId="0" borderId="26" xfId="9221" applyNumberFormat="1" applyFont="1" applyFill="1" applyBorder="1" applyAlignment="1">
      <alignment horizontal="center" vertical="center" wrapText="1"/>
    </xf>
    <xf numFmtId="0" fontId="30" fillId="0" borderId="30" xfId="9221" applyNumberFormat="1" applyFont="1" applyFill="1" applyBorder="1" applyAlignment="1">
      <alignment horizontal="center" vertical="center" wrapText="1"/>
    </xf>
    <xf numFmtId="0" fontId="30" fillId="0" borderId="5" xfId="9221" applyNumberFormat="1" applyFont="1" applyFill="1" applyBorder="1" applyAlignment="1">
      <alignment horizontal="center" vertical="center" wrapText="1"/>
    </xf>
    <xf numFmtId="0" fontId="106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24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221"/>
    <cellStyle name="常规_合1（初中预算）" xfId="9220"/>
    <cellStyle name="常规_合1(高中预算)" xfId="9219"/>
    <cellStyle name="常规_闵行区教育局中、小学装备标准(2014年新版）" xfId="9218"/>
    <cellStyle name="常规_小学设备预算" xfId="9222"/>
    <cellStyle name="常规_幼儿园_4" xfId="9223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81" t="s">
        <v>543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6" sqref="K6"/>
    </sheetView>
  </sheetViews>
  <sheetFormatPr defaultColWidth="9" defaultRowHeight="13.5"/>
  <cols>
    <col min="1" max="1" width="6.625" style="356" customWidth="1"/>
    <col min="2" max="2" width="23.625" style="357" customWidth="1"/>
    <col min="3" max="3" width="18.625" style="356" customWidth="1"/>
    <col min="4" max="4" width="23.625" style="356" customWidth="1"/>
    <col min="5" max="5" width="28.25" style="356" customWidth="1"/>
    <col min="6" max="6" width="20.5" style="356" bestFit="1" customWidth="1"/>
    <col min="7" max="7" width="18.625" style="356" hidden="1" customWidth="1"/>
    <col min="8" max="8" width="18.375" style="356" bestFit="1" customWidth="1"/>
    <col min="9" max="9" width="14.375" style="356" hidden="1" customWidth="1"/>
    <col min="10" max="10" width="14.25" style="356" hidden="1" customWidth="1"/>
    <col min="11" max="254" width="9" style="356"/>
    <col min="255" max="255" width="6.625" style="356" customWidth="1"/>
    <col min="256" max="257" width="21.625" style="356" customWidth="1"/>
    <col min="258" max="258" width="16.125" style="356" bestFit="1" customWidth="1"/>
    <col min="259" max="259" width="13.875" style="356" bestFit="1" customWidth="1"/>
    <col min="260" max="260" width="17.25" style="356" bestFit="1" customWidth="1"/>
    <col min="261" max="262" width="20.5" style="356" bestFit="1" customWidth="1"/>
    <col min="263" max="263" width="0" style="356" hidden="1" customWidth="1"/>
    <col min="264" max="264" width="18.375" style="356" bestFit="1" customWidth="1"/>
    <col min="265" max="266" width="0" style="356" hidden="1" customWidth="1"/>
    <col min="267" max="510" width="9" style="356"/>
    <col min="511" max="511" width="6.625" style="356" customWidth="1"/>
    <col min="512" max="513" width="21.625" style="356" customWidth="1"/>
    <col min="514" max="514" width="16.125" style="356" bestFit="1" customWidth="1"/>
    <col min="515" max="515" width="13.875" style="356" bestFit="1" customWidth="1"/>
    <col min="516" max="516" width="17.25" style="356" bestFit="1" customWidth="1"/>
    <col min="517" max="518" width="20.5" style="356" bestFit="1" customWidth="1"/>
    <col min="519" max="519" width="0" style="356" hidden="1" customWidth="1"/>
    <col min="520" max="520" width="18.375" style="356" bestFit="1" customWidth="1"/>
    <col min="521" max="522" width="0" style="356" hidden="1" customWidth="1"/>
    <col min="523" max="766" width="9" style="356"/>
    <col min="767" max="767" width="6.625" style="356" customWidth="1"/>
    <col min="768" max="769" width="21.625" style="356" customWidth="1"/>
    <col min="770" max="770" width="16.125" style="356" bestFit="1" customWidth="1"/>
    <col min="771" max="771" width="13.875" style="356" bestFit="1" customWidth="1"/>
    <col min="772" max="772" width="17.25" style="356" bestFit="1" customWidth="1"/>
    <col min="773" max="774" width="20.5" style="356" bestFit="1" customWidth="1"/>
    <col min="775" max="775" width="0" style="356" hidden="1" customWidth="1"/>
    <col min="776" max="776" width="18.375" style="356" bestFit="1" customWidth="1"/>
    <col min="777" max="778" width="0" style="356" hidden="1" customWidth="1"/>
    <col min="779" max="1022" width="9" style="356"/>
    <col min="1023" max="1023" width="6.625" style="356" customWidth="1"/>
    <col min="1024" max="1025" width="21.625" style="356" customWidth="1"/>
    <col min="1026" max="1026" width="16.125" style="356" bestFit="1" customWidth="1"/>
    <col min="1027" max="1027" width="13.875" style="356" bestFit="1" customWidth="1"/>
    <col min="1028" max="1028" width="17.25" style="356" bestFit="1" customWidth="1"/>
    <col min="1029" max="1030" width="20.5" style="356" bestFit="1" customWidth="1"/>
    <col min="1031" max="1031" width="0" style="356" hidden="1" customWidth="1"/>
    <col min="1032" max="1032" width="18.375" style="356" bestFit="1" customWidth="1"/>
    <col min="1033" max="1034" width="0" style="356" hidden="1" customWidth="1"/>
    <col min="1035" max="1278" width="9" style="356"/>
    <col min="1279" max="1279" width="6.625" style="356" customWidth="1"/>
    <col min="1280" max="1281" width="21.625" style="356" customWidth="1"/>
    <col min="1282" max="1282" width="16.125" style="356" bestFit="1" customWidth="1"/>
    <col min="1283" max="1283" width="13.875" style="356" bestFit="1" customWidth="1"/>
    <col min="1284" max="1284" width="17.25" style="356" bestFit="1" customWidth="1"/>
    <col min="1285" max="1286" width="20.5" style="356" bestFit="1" customWidth="1"/>
    <col min="1287" max="1287" width="0" style="356" hidden="1" customWidth="1"/>
    <col min="1288" max="1288" width="18.375" style="356" bestFit="1" customWidth="1"/>
    <col min="1289" max="1290" width="0" style="356" hidden="1" customWidth="1"/>
    <col min="1291" max="1534" width="9" style="356"/>
    <col min="1535" max="1535" width="6.625" style="356" customWidth="1"/>
    <col min="1536" max="1537" width="21.625" style="356" customWidth="1"/>
    <col min="1538" max="1538" width="16.125" style="356" bestFit="1" customWidth="1"/>
    <col min="1539" max="1539" width="13.875" style="356" bestFit="1" customWidth="1"/>
    <col min="1540" max="1540" width="17.25" style="356" bestFit="1" customWidth="1"/>
    <col min="1541" max="1542" width="20.5" style="356" bestFit="1" customWidth="1"/>
    <col min="1543" max="1543" width="0" style="356" hidden="1" customWidth="1"/>
    <col min="1544" max="1544" width="18.375" style="356" bestFit="1" customWidth="1"/>
    <col min="1545" max="1546" width="0" style="356" hidden="1" customWidth="1"/>
    <col min="1547" max="1790" width="9" style="356"/>
    <col min="1791" max="1791" width="6.625" style="356" customWidth="1"/>
    <col min="1792" max="1793" width="21.625" style="356" customWidth="1"/>
    <col min="1794" max="1794" width="16.125" style="356" bestFit="1" customWidth="1"/>
    <col min="1795" max="1795" width="13.875" style="356" bestFit="1" customWidth="1"/>
    <col min="1796" max="1796" width="17.25" style="356" bestFit="1" customWidth="1"/>
    <col min="1797" max="1798" width="20.5" style="356" bestFit="1" customWidth="1"/>
    <col min="1799" max="1799" width="0" style="356" hidden="1" customWidth="1"/>
    <col min="1800" max="1800" width="18.375" style="356" bestFit="1" customWidth="1"/>
    <col min="1801" max="1802" width="0" style="356" hidden="1" customWidth="1"/>
    <col min="1803" max="2046" width="9" style="356"/>
    <col min="2047" max="2047" width="6.625" style="356" customWidth="1"/>
    <col min="2048" max="2049" width="21.625" style="356" customWidth="1"/>
    <col min="2050" max="2050" width="16.125" style="356" bestFit="1" customWidth="1"/>
    <col min="2051" max="2051" width="13.875" style="356" bestFit="1" customWidth="1"/>
    <col min="2052" max="2052" width="17.25" style="356" bestFit="1" customWidth="1"/>
    <col min="2053" max="2054" width="20.5" style="356" bestFit="1" customWidth="1"/>
    <col min="2055" max="2055" width="0" style="356" hidden="1" customWidth="1"/>
    <col min="2056" max="2056" width="18.375" style="356" bestFit="1" customWidth="1"/>
    <col min="2057" max="2058" width="0" style="356" hidden="1" customWidth="1"/>
    <col min="2059" max="2302" width="9" style="356"/>
    <col min="2303" max="2303" width="6.625" style="356" customWidth="1"/>
    <col min="2304" max="2305" width="21.625" style="356" customWidth="1"/>
    <col min="2306" max="2306" width="16.125" style="356" bestFit="1" customWidth="1"/>
    <col min="2307" max="2307" width="13.875" style="356" bestFit="1" customWidth="1"/>
    <col min="2308" max="2308" width="17.25" style="356" bestFit="1" customWidth="1"/>
    <col min="2309" max="2310" width="20.5" style="356" bestFit="1" customWidth="1"/>
    <col min="2311" max="2311" width="0" style="356" hidden="1" customWidth="1"/>
    <col min="2312" max="2312" width="18.375" style="356" bestFit="1" customWidth="1"/>
    <col min="2313" max="2314" width="0" style="356" hidden="1" customWidth="1"/>
    <col min="2315" max="2558" width="9" style="356"/>
    <col min="2559" max="2559" width="6.625" style="356" customWidth="1"/>
    <col min="2560" max="2561" width="21.625" style="356" customWidth="1"/>
    <col min="2562" max="2562" width="16.125" style="356" bestFit="1" customWidth="1"/>
    <col min="2563" max="2563" width="13.875" style="356" bestFit="1" customWidth="1"/>
    <col min="2564" max="2564" width="17.25" style="356" bestFit="1" customWidth="1"/>
    <col min="2565" max="2566" width="20.5" style="356" bestFit="1" customWidth="1"/>
    <col min="2567" max="2567" width="0" style="356" hidden="1" customWidth="1"/>
    <col min="2568" max="2568" width="18.375" style="356" bestFit="1" customWidth="1"/>
    <col min="2569" max="2570" width="0" style="356" hidden="1" customWidth="1"/>
    <col min="2571" max="2814" width="9" style="356"/>
    <col min="2815" max="2815" width="6.625" style="356" customWidth="1"/>
    <col min="2816" max="2817" width="21.625" style="356" customWidth="1"/>
    <col min="2818" max="2818" width="16.125" style="356" bestFit="1" customWidth="1"/>
    <col min="2819" max="2819" width="13.875" style="356" bestFit="1" customWidth="1"/>
    <col min="2820" max="2820" width="17.25" style="356" bestFit="1" customWidth="1"/>
    <col min="2821" max="2822" width="20.5" style="356" bestFit="1" customWidth="1"/>
    <col min="2823" max="2823" width="0" style="356" hidden="1" customWidth="1"/>
    <col min="2824" max="2824" width="18.375" style="356" bestFit="1" customWidth="1"/>
    <col min="2825" max="2826" width="0" style="356" hidden="1" customWidth="1"/>
    <col min="2827" max="3070" width="9" style="356"/>
    <col min="3071" max="3071" width="6.625" style="356" customWidth="1"/>
    <col min="3072" max="3073" width="21.625" style="356" customWidth="1"/>
    <col min="3074" max="3074" width="16.125" style="356" bestFit="1" customWidth="1"/>
    <col min="3075" max="3075" width="13.875" style="356" bestFit="1" customWidth="1"/>
    <col min="3076" max="3076" width="17.25" style="356" bestFit="1" customWidth="1"/>
    <col min="3077" max="3078" width="20.5" style="356" bestFit="1" customWidth="1"/>
    <col min="3079" max="3079" width="0" style="356" hidden="1" customWidth="1"/>
    <col min="3080" max="3080" width="18.375" style="356" bestFit="1" customWidth="1"/>
    <col min="3081" max="3082" width="0" style="356" hidden="1" customWidth="1"/>
    <col min="3083" max="3326" width="9" style="356"/>
    <col min="3327" max="3327" width="6.625" style="356" customWidth="1"/>
    <col min="3328" max="3329" width="21.625" style="356" customWidth="1"/>
    <col min="3330" max="3330" width="16.125" style="356" bestFit="1" customWidth="1"/>
    <col min="3331" max="3331" width="13.875" style="356" bestFit="1" customWidth="1"/>
    <col min="3332" max="3332" width="17.25" style="356" bestFit="1" customWidth="1"/>
    <col min="3333" max="3334" width="20.5" style="356" bestFit="1" customWidth="1"/>
    <col min="3335" max="3335" width="0" style="356" hidden="1" customWidth="1"/>
    <col min="3336" max="3336" width="18.375" style="356" bestFit="1" customWidth="1"/>
    <col min="3337" max="3338" width="0" style="356" hidden="1" customWidth="1"/>
    <col min="3339" max="3582" width="9" style="356"/>
    <col min="3583" max="3583" width="6.625" style="356" customWidth="1"/>
    <col min="3584" max="3585" width="21.625" style="356" customWidth="1"/>
    <col min="3586" max="3586" width="16.125" style="356" bestFit="1" customWidth="1"/>
    <col min="3587" max="3587" width="13.875" style="356" bestFit="1" customWidth="1"/>
    <col min="3588" max="3588" width="17.25" style="356" bestFit="1" customWidth="1"/>
    <col min="3589" max="3590" width="20.5" style="356" bestFit="1" customWidth="1"/>
    <col min="3591" max="3591" width="0" style="356" hidden="1" customWidth="1"/>
    <col min="3592" max="3592" width="18.375" style="356" bestFit="1" customWidth="1"/>
    <col min="3593" max="3594" width="0" style="356" hidden="1" customWidth="1"/>
    <col min="3595" max="3838" width="9" style="356"/>
    <col min="3839" max="3839" width="6.625" style="356" customWidth="1"/>
    <col min="3840" max="3841" width="21.625" style="356" customWidth="1"/>
    <col min="3842" max="3842" width="16.125" style="356" bestFit="1" customWidth="1"/>
    <col min="3843" max="3843" width="13.875" style="356" bestFit="1" customWidth="1"/>
    <col min="3844" max="3844" width="17.25" style="356" bestFit="1" customWidth="1"/>
    <col min="3845" max="3846" width="20.5" style="356" bestFit="1" customWidth="1"/>
    <col min="3847" max="3847" width="0" style="356" hidden="1" customWidth="1"/>
    <col min="3848" max="3848" width="18.375" style="356" bestFit="1" customWidth="1"/>
    <col min="3849" max="3850" width="0" style="356" hidden="1" customWidth="1"/>
    <col min="3851" max="4094" width="9" style="356"/>
    <col min="4095" max="4095" width="6.625" style="356" customWidth="1"/>
    <col min="4096" max="4097" width="21.625" style="356" customWidth="1"/>
    <col min="4098" max="4098" width="16.125" style="356" bestFit="1" customWidth="1"/>
    <col min="4099" max="4099" width="13.875" style="356" bestFit="1" customWidth="1"/>
    <col min="4100" max="4100" width="17.25" style="356" bestFit="1" customWidth="1"/>
    <col min="4101" max="4102" width="20.5" style="356" bestFit="1" customWidth="1"/>
    <col min="4103" max="4103" width="0" style="356" hidden="1" customWidth="1"/>
    <col min="4104" max="4104" width="18.375" style="356" bestFit="1" customWidth="1"/>
    <col min="4105" max="4106" width="0" style="356" hidden="1" customWidth="1"/>
    <col min="4107" max="4350" width="9" style="356"/>
    <col min="4351" max="4351" width="6.625" style="356" customWidth="1"/>
    <col min="4352" max="4353" width="21.625" style="356" customWidth="1"/>
    <col min="4354" max="4354" width="16.125" style="356" bestFit="1" customWidth="1"/>
    <col min="4355" max="4355" width="13.875" style="356" bestFit="1" customWidth="1"/>
    <col min="4356" max="4356" width="17.25" style="356" bestFit="1" customWidth="1"/>
    <col min="4357" max="4358" width="20.5" style="356" bestFit="1" customWidth="1"/>
    <col min="4359" max="4359" width="0" style="356" hidden="1" customWidth="1"/>
    <col min="4360" max="4360" width="18.375" style="356" bestFit="1" customWidth="1"/>
    <col min="4361" max="4362" width="0" style="356" hidden="1" customWidth="1"/>
    <col min="4363" max="4606" width="9" style="356"/>
    <col min="4607" max="4607" width="6.625" style="356" customWidth="1"/>
    <col min="4608" max="4609" width="21.625" style="356" customWidth="1"/>
    <col min="4610" max="4610" width="16.125" style="356" bestFit="1" customWidth="1"/>
    <col min="4611" max="4611" width="13.875" style="356" bestFit="1" customWidth="1"/>
    <col min="4612" max="4612" width="17.25" style="356" bestFit="1" customWidth="1"/>
    <col min="4613" max="4614" width="20.5" style="356" bestFit="1" customWidth="1"/>
    <col min="4615" max="4615" width="0" style="356" hidden="1" customWidth="1"/>
    <col min="4616" max="4616" width="18.375" style="356" bestFit="1" customWidth="1"/>
    <col min="4617" max="4618" width="0" style="356" hidden="1" customWidth="1"/>
    <col min="4619" max="4862" width="9" style="356"/>
    <col min="4863" max="4863" width="6.625" style="356" customWidth="1"/>
    <col min="4864" max="4865" width="21.625" style="356" customWidth="1"/>
    <col min="4866" max="4866" width="16.125" style="356" bestFit="1" customWidth="1"/>
    <col min="4867" max="4867" width="13.875" style="356" bestFit="1" customWidth="1"/>
    <col min="4868" max="4868" width="17.25" style="356" bestFit="1" customWidth="1"/>
    <col min="4869" max="4870" width="20.5" style="356" bestFit="1" customWidth="1"/>
    <col min="4871" max="4871" width="0" style="356" hidden="1" customWidth="1"/>
    <col min="4872" max="4872" width="18.375" style="356" bestFit="1" customWidth="1"/>
    <col min="4873" max="4874" width="0" style="356" hidden="1" customWidth="1"/>
    <col min="4875" max="5118" width="9" style="356"/>
    <col min="5119" max="5119" width="6.625" style="356" customWidth="1"/>
    <col min="5120" max="5121" width="21.625" style="356" customWidth="1"/>
    <col min="5122" max="5122" width="16.125" style="356" bestFit="1" customWidth="1"/>
    <col min="5123" max="5123" width="13.875" style="356" bestFit="1" customWidth="1"/>
    <col min="5124" max="5124" width="17.25" style="356" bestFit="1" customWidth="1"/>
    <col min="5125" max="5126" width="20.5" style="356" bestFit="1" customWidth="1"/>
    <col min="5127" max="5127" width="0" style="356" hidden="1" customWidth="1"/>
    <col min="5128" max="5128" width="18.375" style="356" bestFit="1" customWidth="1"/>
    <col min="5129" max="5130" width="0" style="356" hidden="1" customWidth="1"/>
    <col min="5131" max="5374" width="9" style="356"/>
    <col min="5375" max="5375" width="6.625" style="356" customWidth="1"/>
    <col min="5376" max="5377" width="21.625" style="356" customWidth="1"/>
    <col min="5378" max="5378" width="16.125" style="356" bestFit="1" customWidth="1"/>
    <col min="5379" max="5379" width="13.875" style="356" bestFit="1" customWidth="1"/>
    <col min="5380" max="5380" width="17.25" style="356" bestFit="1" customWidth="1"/>
    <col min="5381" max="5382" width="20.5" style="356" bestFit="1" customWidth="1"/>
    <col min="5383" max="5383" width="0" style="356" hidden="1" customWidth="1"/>
    <col min="5384" max="5384" width="18.375" style="356" bestFit="1" customWidth="1"/>
    <col min="5385" max="5386" width="0" style="356" hidden="1" customWidth="1"/>
    <col min="5387" max="5630" width="9" style="356"/>
    <col min="5631" max="5631" width="6.625" style="356" customWidth="1"/>
    <col min="5632" max="5633" width="21.625" style="356" customWidth="1"/>
    <col min="5634" max="5634" width="16.125" style="356" bestFit="1" customWidth="1"/>
    <col min="5635" max="5635" width="13.875" style="356" bestFit="1" customWidth="1"/>
    <col min="5636" max="5636" width="17.25" style="356" bestFit="1" customWidth="1"/>
    <col min="5637" max="5638" width="20.5" style="356" bestFit="1" customWidth="1"/>
    <col min="5639" max="5639" width="0" style="356" hidden="1" customWidth="1"/>
    <col min="5640" max="5640" width="18.375" style="356" bestFit="1" customWidth="1"/>
    <col min="5641" max="5642" width="0" style="356" hidden="1" customWidth="1"/>
    <col min="5643" max="5886" width="9" style="356"/>
    <col min="5887" max="5887" width="6.625" style="356" customWidth="1"/>
    <col min="5888" max="5889" width="21.625" style="356" customWidth="1"/>
    <col min="5890" max="5890" width="16.125" style="356" bestFit="1" customWidth="1"/>
    <col min="5891" max="5891" width="13.875" style="356" bestFit="1" customWidth="1"/>
    <col min="5892" max="5892" width="17.25" style="356" bestFit="1" customWidth="1"/>
    <col min="5893" max="5894" width="20.5" style="356" bestFit="1" customWidth="1"/>
    <col min="5895" max="5895" width="0" style="356" hidden="1" customWidth="1"/>
    <col min="5896" max="5896" width="18.375" style="356" bestFit="1" customWidth="1"/>
    <col min="5897" max="5898" width="0" style="356" hidden="1" customWidth="1"/>
    <col min="5899" max="6142" width="9" style="356"/>
    <col min="6143" max="6143" width="6.625" style="356" customWidth="1"/>
    <col min="6144" max="6145" width="21.625" style="356" customWidth="1"/>
    <col min="6146" max="6146" width="16.125" style="356" bestFit="1" customWidth="1"/>
    <col min="6147" max="6147" width="13.875" style="356" bestFit="1" customWidth="1"/>
    <col min="6148" max="6148" width="17.25" style="356" bestFit="1" customWidth="1"/>
    <col min="6149" max="6150" width="20.5" style="356" bestFit="1" customWidth="1"/>
    <col min="6151" max="6151" width="0" style="356" hidden="1" customWidth="1"/>
    <col min="6152" max="6152" width="18.375" style="356" bestFit="1" customWidth="1"/>
    <col min="6153" max="6154" width="0" style="356" hidden="1" customWidth="1"/>
    <col min="6155" max="6398" width="9" style="356"/>
    <col min="6399" max="6399" width="6.625" style="356" customWidth="1"/>
    <col min="6400" max="6401" width="21.625" style="356" customWidth="1"/>
    <col min="6402" max="6402" width="16.125" style="356" bestFit="1" customWidth="1"/>
    <col min="6403" max="6403" width="13.875" style="356" bestFit="1" customWidth="1"/>
    <col min="6404" max="6404" width="17.25" style="356" bestFit="1" customWidth="1"/>
    <col min="6405" max="6406" width="20.5" style="356" bestFit="1" customWidth="1"/>
    <col min="6407" max="6407" width="0" style="356" hidden="1" customWidth="1"/>
    <col min="6408" max="6408" width="18.375" style="356" bestFit="1" customWidth="1"/>
    <col min="6409" max="6410" width="0" style="356" hidden="1" customWidth="1"/>
    <col min="6411" max="6654" width="9" style="356"/>
    <col min="6655" max="6655" width="6.625" style="356" customWidth="1"/>
    <col min="6656" max="6657" width="21.625" style="356" customWidth="1"/>
    <col min="6658" max="6658" width="16.125" style="356" bestFit="1" customWidth="1"/>
    <col min="6659" max="6659" width="13.875" style="356" bestFit="1" customWidth="1"/>
    <col min="6660" max="6660" width="17.25" style="356" bestFit="1" customWidth="1"/>
    <col min="6661" max="6662" width="20.5" style="356" bestFit="1" customWidth="1"/>
    <col min="6663" max="6663" width="0" style="356" hidden="1" customWidth="1"/>
    <col min="6664" max="6664" width="18.375" style="356" bestFit="1" customWidth="1"/>
    <col min="6665" max="6666" width="0" style="356" hidden="1" customWidth="1"/>
    <col min="6667" max="6910" width="9" style="356"/>
    <col min="6911" max="6911" width="6.625" style="356" customWidth="1"/>
    <col min="6912" max="6913" width="21.625" style="356" customWidth="1"/>
    <col min="6914" max="6914" width="16.125" style="356" bestFit="1" customWidth="1"/>
    <col min="6915" max="6915" width="13.875" style="356" bestFit="1" customWidth="1"/>
    <col min="6916" max="6916" width="17.25" style="356" bestFit="1" customWidth="1"/>
    <col min="6917" max="6918" width="20.5" style="356" bestFit="1" customWidth="1"/>
    <col min="6919" max="6919" width="0" style="356" hidden="1" customWidth="1"/>
    <col min="6920" max="6920" width="18.375" style="356" bestFit="1" customWidth="1"/>
    <col min="6921" max="6922" width="0" style="356" hidden="1" customWidth="1"/>
    <col min="6923" max="7166" width="9" style="356"/>
    <col min="7167" max="7167" width="6.625" style="356" customWidth="1"/>
    <col min="7168" max="7169" width="21.625" style="356" customWidth="1"/>
    <col min="7170" max="7170" width="16.125" style="356" bestFit="1" customWidth="1"/>
    <col min="7171" max="7171" width="13.875" style="356" bestFit="1" customWidth="1"/>
    <col min="7172" max="7172" width="17.25" style="356" bestFit="1" customWidth="1"/>
    <col min="7173" max="7174" width="20.5" style="356" bestFit="1" customWidth="1"/>
    <col min="7175" max="7175" width="0" style="356" hidden="1" customWidth="1"/>
    <col min="7176" max="7176" width="18.375" style="356" bestFit="1" customWidth="1"/>
    <col min="7177" max="7178" width="0" style="356" hidden="1" customWidth="1"/>
    <col min="7179" max="7422" width="9" style="356"/>
    <col min="7423" max="7423" width="6.625" style="356" customWidth="1"/>
    <col min="7424" max="7425" width="21.625" style="356" customWidth="1"/>
    <col min="7426" max="7426" width="16.125" style="356" bestFit="1" customWidth="1"/>
    <col min="7427" max="7427" width="13.875" style="356" bestFit="1" customWidth="1"/>
    <col min="7428" max="7428" width="17.25" style="356" bestFit="1" customWidth="1"/>
    <col min="7429" max="7430" width="20.5" style="356" bestFit="1" customWidth="1"/>
    <col min="7431" max="7431" width="0" style="356" hidden="1" customWidth="1"/>
    <col min="7432" max="7432" width="18.375" style="356" bestFit="1" customWidth="1"/>
    <col min="7433" max="7434" width="0" style="356" hidden="1" customWidth="1"/>
    <col min="7435" max="7678" width="9" style="356"/>
    <col min="7679" max="7679" width="6.625" style="356" customWidth="1"/>
    <col min="7680" max="7681" width="21.625" style="356" customWidth="1"/>
    <col min="7682" max="7682" width="16.125" style="356" bestFit="1" customWidth="1"/>
    <col min="7683" max="7683" width="13.875" style="356" bestFit="1" customWidth="1"/>
    <col min="7684" max="7684" width="17.25" style="356" bestFit="1" customWidth="1"/>
    <col min="7685" max="7686" width="20.5" style="356" bestFit="1" customWidth="1"/>
    <col min="7687" max="7687" width="0" style="356" hidden="1" customWidth="1"/>
    <col min="7688" max="7688" width="18.375" style="356" bestFit="1" customWidth="1"/>
    <col min="7689" max="7690" width="0" style="356" hidden="1" customWidth="1"/>
    <col min="7691" max="7934" width="9" style="356"/>
    <col min="7935" max="7935" width="6.625" style="356" customWidth="1"/>
    <col min="7936" max="7937" width="21.625" style="356" customWidth="1"/>
    <col min="7938" max="7938" width="16.125" style="356" bestFit="1" customWidth="1"/>
    <col min="7939" max="7939" width="13.875" style="356" bestFit="1" customWidth="1"/>
    <col min="7940" max="7940" width="17.25" style="356" bestFit="1" customWidth="1"/>
    <col min="7941" max="7942" width="20.5" style="356" bestFit="1" customWidth="1"/>
    <col min="7943" max="7943" width="0" style="356" hidden="1" customWidth="1"/>
    <col min="7944" max="7944" width="18.375" style="356" bestFit="1" customWidth="1"/>
    <col min="7945" max="7946" width="0" style="356" hidden="1" customWidth="1"/>
    <col min="7947" max="8190" width="9" style="356"/>
    <col min="8191" max="8191" width="6.625" style="356" customWidth="1"/>
    <col min="8192" max="8193" width="21.625" style="356" customWidth="1"/>
    <col min="8194" max="8194" width="16.125" style="356" bestFit="1" customWidth="1"/>
    <col min="8195" max="8195" width="13.875" style="356" bestFit="1" customWidth="1"/>
    <col min="8196" max="8196" width="17.25" style="356" bestFit="1" customWidth="1"/>
    <col min="8197" max="8198" width="20.5" style="356" bestFit="1" customWidth="1"/>
    <col min="8199" max="8199" width="0" style="356" hidden="1" customWidth="1"/>
    <col min="8200" max="8200" width="18.375" style="356" bestFit="1" customWidth="1"/>
    <col min="8201" max="8202" width="0" style="356" hidden="1" customWidth="1"/>
    <col min="8203" max="8446" width="9" style="356"/>
    <col min="8447" max="8447" width="6.625" style="356" customWidth="1"/>
    <col min="8448" max="8449" width="21.625" style="356" customWidth="1"/>
    <col min="8450" max="8450" width="16.125" style="356" bestFit="1" customWidth="1"/>
    <col min="8451" max="8451" width="13.875" style="356" bestFit="1" customWidth="1"/>
    <col min="8452" max="8452" width="17.25" style="356" bestFit="1" customWidth="1"/>
    <col min="8453" max="8454" width="20.5" style="356" bestFit="1" customWidth="1"/>
    <col min="8455" max="8455" width="0" style="356" hidden="1" customWidth="1"/>
    <col min="8456" max="8456" width="18.375" style="356" bestFit="1" customWidth="1"/>
    <col min="8457" max="8458" width="0" style="356" hidden="1" customWidth="1"/>
    <col min="8459" max="8702" width="9" style="356"/>
    <col min="8703" max="8703" width="6.625" style="356" customWidth="1"/>
    <col min="8704" max="8705" width="21.625" style="356" customWidth="1"/>
    <col min="8706" max="8706" width="16.125" style="356" bestFit="1" customWidth="1"/>
    <col min="8707" max="8707" width="13.875" style="356" bestFit="1" customWidth="1"/>
    <col min="8708" max="8708" width="17.25" style="356" bestFit="1" customWidth="1"/>
    <col min="8709" max="8710" width="20.5" style="356" bestFit="1" customWidth="1"/>
    <col min="8711" max="8711" width="0" style="356" hidden="1" customWidth="1"/>
    <col min="8712" max="8712" width="18.375" style="356" bestFit="1" customWidth="1"/>
    <col min="8713" max="8714" width="0" style="356" hidden="1" customWidth="1"/>
    <col min="8715" max="8958" width="9" style="356"/>
    <col min="8959" max="8959" width="6.625" style="356" customWidth="1"/>
    <col min="8960" max="8961" width="21.625" style="356" customWidth="1"/>
    <col min="8962" max="8962" width="16.125" style="356" bestFit="1" customWidth="1"/>
    <col min="8963" max="8963" width="13.875" style="356" bestFit="1" customWidth="1"/>
    <col min="8964" max="8964" width="17.25" style="356" bestFit="1" customWidth="1"/>
    <col min="8965" max="8966" width="20.5" style="356" bestFit="1" customWidth="1"/>
    <col min="8967" max="8967" width="0" style="356" hidden="1" customWidth="1"/>
    <col min="8968" max="8968" width="18.375" style="356" bestFit="1" customWidth="1"/>
    <col min="8969" max="8970" width="0" style="356" hidden="1" customWidth="1"/>
    <col min="8971" max="9214" width="9" style="356"/>
    <col min="9215" max="9215" width="6.625" style="356" customWidth="1"/>
    <col min="9216" max="9217" width="21.625" style="356" customWidth="1"/>
    <col min="9218" max="9218" width="16.125" style="356" bestFit="1" customWidth="1"/>
    <col min="9219" max="9219" width="13.875" style="356" bestFit="1" customWidth="1"/>
    <col min="9220" max="9220" width="17.25" style="356" bestFit="1" customWidth="1"/>
    <col min="9221" max="9222" width="20.5" style="356" bestFit="1" customWidth="1"/>
    <col min="9223" max="9223" width="0" style="356" hidden="1" customWidth="1"/>
    <col min="9224" max="9224" width="18.375" style="356" bestFit="1" customWidth="1"/>
    <col min="9225" max="9226" width="0" style="356" hidden="1" customWidth="1"/>
    <col min="9227" max="9470" width="9" style="356"/>
    <col min="9471" max="9471" width="6.625" style="356" customWidth="1"/>
    <col min="9472" max="9473" width="21.625" style="356" customWidth="1"/>
    <col min="9474" max="9474" width="16.125" style="356" bestFit="1" customWidth="1"/>
    <col min="9475" max="9475" width="13.875" style="356" bestFit="1" customWidth="1"/>
    <col min="9476" max="9476" width="17.25" style="356" bestFit="1" customWidth="1"/>
    <col min="9477" max="9478" width="20.5" style="356" bestFit="1" customWidth="1"/>
    <col min="9479" max="9479" width="0" style="356" hidden="1" customWidth="1"/>
    <col min="9480" max="9480" width="18.375" style="356" bestFit="1" customWidth="1"/>
    <col min="9481" max="9482" width="0" style="356" hidden="1" customWidth="1"/>
    <col min="9483" max="9726" width="9" style="356"/>
    <col min="9727" max="9727" width="6.625" style="356" customWidth="1"/>
    <col min="9728" max="9729" width="21.625" style="356" customWidth="1"/>
    <col min="9730" max="9730" width="16.125" style="356" bestFit="1" customWidth="1"/>
    <col min="9731" max="9731" width="13.875" style="356" bestFit="1" customWidth="1"/>
    <col min="9732" max="9732" width="17.25" style="356" bestFit="1" customWidth="1"/>
    <col min="9733" max="9734" width="20.5" style="356" bestFit="1" customWidth="1"/>
    <col min="9735" max="9735" width="0" style="356" hidden="1" customWidth="1"/>
    <col min="9736" max="9736" width="18.375" style="356" bestFit="1" customWidth="1"/>
    <col min="9737" max="9738" width="0" style="356" hidden="1" customWidth="1"/>
    <col min="9739" max="9982" width="9" style="356"/>
    <col min="9983" max="9983" width="6.625" style="356" customWidth="1"/>
    <col min="9984" max="9985" width="21.625" style="356" customWidth="1"/>
    <col min="9986" max="9986" width="16.125" style="356" bestFit="1" customWidth="1"/>
    <col min="9987" max="9987" width="13.875" style="356" bestFit="1" customWidth="1"/>
    <col min="9988" max="9988" width="17.25" style="356" bestFit="1" customWidth="1"/>
    <col min="9989" max="9990" width="20.5" style="356" bestFit="1" customWidth="1"/>
    <col min="9991" max="9991" width="0" style="356" hidden="1" customWidth="1"/>
    <col min="9992" max="9992" width="18.375" style="356" bestFit="1" customWidth="1"/>
    <col min="9993" max="9994" width="0" style="356" hidden="1" customWidth="1"/>
    <col min="9995" max="10238" width="9" style="356"/>
    <col min="10239" max="10239" width="6.625" style="356" customWidth="1"/>
    <col min="10240" max="10241" width="21.625" style="356" customWidth="1"/>
    <col min="10242" max="10242" width="16.125" style="356" bestFit="1" customWidth="1"/>
    <col min="10243" max="10243" width="13.875" style="356" bestFit="1" customWidth="1"/>
    <col min="10244" max="10244" width="17.25" style="356" bestFit="1" customWidth="1"/>
    <col min="10245" max="10246" width="20.5" style="356" bestFit="1" customWidth="1"/>
    <col min="10247" max="10247" width="0" style="356" hidden="1" customWidth="1"/>
    <col min="10248" max="10248" width="18.375" style="356" bestFit="1" customWidth="1"/>
    <col min="10249" max="10250" width="0" style="356" hidden="1" customWidth="1"/>
    <col min="10251" max="10494" width="9" style="356"/>
    <col min="10495" max="10495" width="6.625" style="356" customWidth="1"/>
    <col min="10496" max="10497" width="21.625" style="356" customWidth="1"/>
    <col min="10498" max="10498" width="16.125" style="356" bestFit="1" customWidth="1"/>
    <col min="10499" max="10499" width="13.875" style="356" bestFit="1" customWidth="1"/>
    <col min="10500" max="10500" width="17.25" style="356" bestFit="1" customWidth="1"/>
    <col min="10501" max="10502" width="20.5" style="356" bestFit="1" customWidth="1"/>
    <col min="10503" max="10503" width="0" style="356" hidden="1" customWidth="1"/>
    <col min="10504" max="10504" width="18.375" style="356" bestFit="1" customWidth="1"/>
    <col min="10505" max="10506" width="0" style="356" hidden="1" customWidth="1"/>
    <col min="10507" max="10750" width="9" style="356"/>
    <col min="10751" max="10751" width="6.625" style="356" customWidth="1"/>
    <col min="10752" max="10753" width="21.625" style="356" customWidth="1"/>
    <col min="10754" max="10754" width="16.125" style="356" bestFit="1" customWidth="1"/>
    <col min="10755" max="10755" width="13.875" style="356" bestFit="1" customWidth="1"/>
    <col min="10756" max="10756" width="17.25" style="356" bestFit="1" customWidth="1"/>
    <col min="10757" max="10758" width="20.5" style="356" bestFit="1" customWidth="1"/>
    <col min="10759" max="10759" width="0" style="356" hidden="1" customWidth="1"/>
    <col min="10760" max="10760" width="18.375" style="356" bestFit="1" customWidth="1"/>
    <col min="10761" max="10762" width="0" style="356" hidden="1" customWidth="1"/>
    <col min="10763" max="11006" width="9" style="356"/>
    <col min="11007" max="11007" width="6.625" style="356" customWidth="1"/>
    <col min="11008" max="11009" width="21.625" style="356" customWidth="1"/>
    <col min="11010" max="11010" width="16.125" style="356" bestFit="1" customWidth="1"/>
    <col min="11011" max="11011" width="13.875" style="356" bestFit="1" customWidth="1"/>
    <col min="11012" max="11012" width="17.25" style="356" bestFit="1" customWidth="1"/>
    <col min="11013" max="11014" width="20.5" style="356" bestFit="1" customWidth="1"/>
    <col min="11015" max="11015" width="0" style="356" hidden="1" customWidth="1"/>
    <col min="11016" max="11016" width="18.375" style="356" bestFit="1" customWidth="1"/>
    <col min="11017" max="11018" width="0" style="356" hidden="1" customWidth="1"/>
    <col min="11019" max="11262" width="9" style="356"/>
    <col min="11263" max="11263" width="6.625" style="356" customWidth="1"/>
    <col min="11264" max="11265" width="21.625" style="356" customWidth="1"/>
    <col min="11266" max="11266" width="16.125" style="356" bestFit="1" customWidth="1"/>
    <col min="11267" max="11267" width="13.875" style="356" bestFit="1" customWidth="1"/>
    <col min="11268" max="11268" width="17.25" style="356" bestFit="1" customWidth="1"/>
    <col min="11269" max="11270" width="20.5" style="356" bestFit="1" customWidth="1"/>
    <col min="11271" max="11271" width="0" style="356" hidden="1" customWidth="1"/>
    <col min="11272" max="11272" width="18.375" style="356" bestFit="1" customWidth="1"/>
    <col min="11273" max="11274" width="0" style="356" hidden="1" customWidth="1"/>
    <col min="11275" max="11518" width="9" style="356"/>
    <col min="11519" max="11519" width="6.625" style="356" customWidth="1"/>
    <col min="11520" max="11521" width="21.625" style="356" customWidth="1"/>
    <col min="11522" max="11522" width="16.125" style="356" bestFit="1" customWidth="1"/>
    <col min="11523" max="11523" width="13.875" style="356" bestFit="1" customWidth="1"/>
    <col min="11524" max="11524" width="17.25" style="356" bestFit="1" customWidth="1"/>
    <col min="11525" max="11526" width="20.5" style="356" bestFit="1" customWidth="1"/>
    <col min="11527" max="11527" width="0" style="356" hidden="1" customWidth="1"/>
    <col min="11528" max="11528" width="18.375" style="356" bestFit="1" customWidth="1"/>
    <col min="11529" max="11530" width="0" style="356" hidden="1" customWidth="1"/>
    <col min="11531" max="11774" width="9" style="356"/>
    <col min="11775" max="11775" width="6.625" style="356" customWidth="1"/>
    <col min="11776" max="11777" width="21.625" style="356" customWidth="1"/>
    <col min="11778" max="11778" width="16.125" style="356" bestFit="1" customWidth="1"/>
    <col min="11779" max="11779" width="13.875" style="356" bestFit="1" customWidth="1"/>
    <col min="11780" max="11780" width="17.25" style="356" bestFit="1" customWidth="1"/>
    <col min="11781" max="11782" width="20.5" style="356" bestFit="1" customWidth="1"/>
    <col min="11783" max="11783" width="0" style="356" hidden="1" customWidth="1"/>
    <col min="11784" max="11784" width="18.375" style="356" bestFit="1" customWidth="1"/>
    <col min="11785" max="11786" width="0" style="356" hidden="1" customWidth="1"/>
    <col min="11787" max="12030" width="9" style="356"/>
    <col min="12031" max="12031" width="6.625" style="356" customWidth="1"/>
    <col min="12032" max="12033" width="21.625" style="356" customWidth="1"/>
    <col min="12034" max="12034" width="16.125" style="356" bestFit="1" customWidth="1"/>
    <col min="12035" max="12035" width="13.875" style="356" bestFit="1" customWidth="1"/>
    <col min="12036" max="12036" width="17.25" style="356" bestFit="1" customWidth="1"/>
    <col min="12037" max="12038" width="20.5" style="356" bestFit="1" customWidth="1"/>
    <col min="12039" max="12039" width="0" style="356" hidden="1" customWidth="1"/>
    <col min="12040" max="12040" width="18.375" style="356" bestFit="1" customWidth="1"/>
    <col min="12041" max="12042" width="0" style="356" hidden="1" customWidth="1"/>
    <col min="12043" max="12286" width="9" style="356"/>
    <col min="12287" max="12287" width="6.625" style="356" customWidth="1"/>
    <col min="12288" max="12289" width="21.625" style="356" customWidth="1"/>
    <col min="12290" max="12290" width="16.125" style="356" bestFit="1" customWidth="1"/>
    <col min="12291" max="12291" width="13.875" style="356" bestFit="1" customWidth="1"/>
    <col min="12292" max="12292" width="17.25" style="356" bestFit="1" customWidth="1"/>
    <col min="12293" max="12294" width="20.5" style="356" bestFit="1" customWidth="1"/>
    <col min="12295" max="12295" width="0" style="356" hidden="1" customWidth="1"/>
    <col min="12296" max="12296" width="18.375" style="356" bestFit="1" customWidth="1"/>
    <col min="12297" max="12298" width="0" style="356" hidden="1" customWidth="1"/>
    <col min="12299" max="12542" width="9" style="356"/>
    <col min="12543" max="12543" width="6.625" style="356" customWidth="1"/>
    <col min="12544" max="12545" width="21.625" style="356" customWidth="1"/>
    <col min="12546" max="12546" width="16.125" style="356" bestFit="1" customWidth="1"/>
    <col min="12547" max="12547" width="13.875" style="356" bestFit="1" customWidth="1"/>
    <col min="12548" max="12548" width="17.25" style="356" bestFit="1" customWidth="1"/>
    <col min="12549" max="12550" width="20.5" style="356" bestFit="1" customWidth="1"/>
    <col min="12551" max="12551" width="0" style="356" hidden="1" customWidth="1"/>
    <col min="12552" max="12552" width="18.375" style="356" bestFit="1" customWidth="1"/>
    <col min="12553" max="12554" width="0" style="356" hidden="1" customWidth="1"/>
    <col min="12555" max="12798" width="9" style="356"/>
    <col min="12799" max="12799" width="6.625" style="356" customWidth="1"/>
    <col min="12800" max="12801" width="21.625" style="356" customWidth="1"/>
    <col min="12802" max="12802" width="16.125" style="356" bestFit="1" customWidth="1"/>
    <col min="12803" max="12803" width="13.875" style="356" bestFit="1" customWidth="1"/>
    <col min="12804" max="12804" width="17.25" style="356" bestFit="1" customWidth="1"/>
    <col min="12805" max="12806" width="20.5" style="356" bestFit="1" customWidth="1"/>
    <col min="12807" max="12807" width="0" style="356" hidden="1" customWidth="1"/>
    <col min="12808" max="12808" width="18.375" style="356" bestFit="1" customWidth="1"/>
    <col min="12809" max="12810" width="0" style="356" hidden="1" customWidth="1"/>
    <col min="12811" max="13054" width="9" style="356"/>
    <col min="13055" max="13055" width="6.625" style="356" customWidth="1"/>
    <col min="13056" max="13057" width="21.625" style="356" customWidth="1"/>
    <col min="13058" max="13058" width="16.125" style="356" bestFit="1" customWidth="1"/>
    <col min="13059" max="13059" width="13.875" style="356" bestFit="1" customWidth="1"/>
    <col min="13060" max="13060" width="17.25" style="356" bestFit="1" customWidth="1"/>
    <col min="13061" max="13062" width="20.5" style="356" bestFit="1" customWidth="1"/>
    <col min="13063" max="13063" width="0" style="356" hidden="1" customWidth="1"/>
    <col min="13064" max="13064" width="18.375" style="356" bestFit="1" customWidth="1"/>
    <col min="13065" max="13066" width="0" style="356" hidden="1" customWidth="1"/>
    <col min="13067" max="13310" width="9" style="356"/>
    <col min="13311" max="13311" width="6.625" style="356" customWidth="1"/>
    <col min="13312" max="13313" width="21.625" style="356" customWidth="1"/>
    <col min="13314" max="13314" width="16.125" style="356" bestFit="1" customWidth="1"/>
    <col min="13315" max="13315" width="13.875" style="356" bestFit="1" customWidth="1"/>
    <col min="13316" max="13316" width="17.25" style="356" bestFit="1" customWidth="1"/>
    <col min="13317" max="13318" width="20.5" style="356" bestFit="1" customWidth="1"/>
    <col min="13319" max="13319" width="0" style="356" hidden="1" customWidth="1"/>
    <col min="13320" max="13320" width="18.375" style="356" bestFit="1" customWidth="1"/>
    <col min="13321" max="13322" width="0" style="356" hidden="1" customWidth="1"/>
    <col min="13323" max="13566" width="9" style="356"/>
    <col min="13567" max="13567" width="6.625" style="356" customWidth="1"/>
    <col min="13568" max="13569" width="21.625" style="356" customWidth="1"/>
    <col min="13570" max="13570" width="16.125" style="356" bestFit="1" customWidth="1"/>
    <col min="13571" max="13571" width="13.875" style="356" bestFit="1" customWidth="1"/>
    <col min="13572" max="13572" width="17.25" style="356" bestFit="1" customWidth="1"/>
    <col min="13573" max="13574" width="20.5" style="356" bestFit="1" customWidth="1"/>
    <col min="13575" max="13575" width="0" style="356" hidden="1" customWidth="1"/>
    <col min="13576" max="13576" width="18.375" style="356" bestFit="1" customWidth="1"/>
    <col min="13577" max="13578" width="0" style="356" hidden="1" customWidth="1"/>
    <col min="13579" max="13822" width="9" style="356"/>
    <col min="13823" max="13823" width="6.625" style="356" customWidth="1"/>
    <col min="13824" max="13825" width="21.625" style="356" customWidth="1"/>
    <col min="13826" max="13826" width="16.125" style="356" bestFit="1" customWidth="1"/>
    <col min="13827" max="13827" width="13.875" style="356" bestFit="1" customWidth="1"/>
    <col min="13828" max="13828" width="17.25" style="356" bestFit="1" customWidth="1"/>
    <col min="13829" max="13830" width="20.5" style="356" bestFit="1" customWidth="1"/>
    <col min="13831" max="13831" width="0" style="356" hidden="1" customWidth="1"/>
    <col min="13832" max="13832" width="18.375" style="356" bestFit="1" customWidth="1"/>
    <col min="13833" max="13834" width="0" style="356" hidden="1" customWidth="1"/>
    <col min="13835" max="14078" width="9" style="356"/>
    <col min="14079" max="14079" width="6.625" style="356" customWidth="1"/>
    <col min="14080" max="14081" width="21.625" style="356" customWidth="1"/>
    <col min="14082" max="14082" width="16.125" style="356" bestFit="1" customWidth="1"/>
    <col min="14083" max="14083" width="13.875" style="356" bestFit="1" customWidth="1"/>
    <col min="14084" max="14084" width="17.25" style="356" bestFit="1" customWidth="1"/>
    <col min="14085" max="14086" width="20.5" style="356" bestFit="1" customWidth="1"/>
    <col min="14087" max="14087" width="0" style="356" hidden="1" customWidth="1"/>
    <col min="14088" max="14088" width="18.375" style="356" bestFit="1" customWidth="1"/>
    <col min="14089" max="14090" width="0" style="356" hidden="1" customWidth="1"/>
    <col min="14091" max="14334" width="9" style="356"/>
    <col min="14335" max="14335" width="6.625" style="356" customWidth="1"/>
    <col min="14336" max="14337" width="21.625" style="356" customWidth="1"/>
    <col min="14338" max="14338" width="16.125" style="356" bestFit="1" customWidth="1"/>
    <col min="14339" max="14339" width="13.875" style="356" bestFit="1" customWidth="1"/>
    <col min="14340" max="14340" width="17.25" style="356" bestFit="1" customWidth="1"/>
    <col min="14341" max="14342" width="20.5" style="356" bestFit="1" customWidth="1"/>
    <col min="14343" max="14343" width="0" style="356" hidden="1" customWidth="1"/>
    <col min="14344" max="14344" width="18.375" style="356" bestFit="1" customWidth="1"/>
    <col min="14345" max="14346" width="0" style="356" hidden="1" customWidth="1"/>
    <col min="14347" max="14590" width="9" style="356"/>
    <col min="14591" max="14591" width="6.625" style="356" customWidth="1"/>
    <col min="14592" max="14593" width="21.625" style="356" customWidth="1"/>
    <col min="14594" max="14594" width="16.125" style="356" bestFit="1" customWidth="1"/>
    <col min="14595" max="14595" width="13.875" style="356" bestFit="1" customWidth="1"/>
    <col min="14596" max="14596" width="17.25" style="356" bestFit="1" customWidth="1"/>
    <col min="14597" max="14598" width="20.5" style="356" bestFit="1" customWidth="1"/>
    <col min="14599" max="14599" width="0" style="356" hidden="1" customWidth="1"/>
    <col min="14600" max="14600" width="18.375" style="356" bestFit="1" customWidth="1"/>
    <col min="14601" max="14602" width="0" style="356" hidden="1" customWidth="1"/>
    <col min="14603" max="14846" width="9" style="356"/>
    <col min="14847" max="14847" width="6.625" style="356" customWidth="1"/>
    <col min="14848" max="14849" width="21.625" style="356" customWidth="1"/>
    <col min="14850" max="14850" width="16.125" style="356" bestFit="1" customWidth="1"/>
    <col min="14851" max="14851" width="13.875" style="356" bestFit="1" customWidth="1"/>
    <col min="14852" max="14852" width="17.25" style="356" bestFit="1" customWidth="1"/>
    <col min="14853" max="14854" width="20.5" style="356" bestFit="1" customWidth="1"/>
    <col min="14855" max="14855" width="0" style="356" hidden="1" customWidth="1"/>
    <col min="14856" max="14856" width="18.375" style="356" bestFit="1" customWidth="1"/>
    <col min="14857" max="14858" width="0" style="356" hidden="1" customWidth="1"/>
    <col min="14859" max="15102" width="9" style="356"/>
    <col min="15103" max="15103" width="6.625" style="356" customWidth="1"/>
    <col min="15104" max="15105" width="21.625" style="356" customWidth="1"/>
    <col min="15106" max="15106" width="16.125" style="356" bestFit="1" customWidth="1"/>
    <col min="15107" max="15107" width="13.875" style="356" bestFit="1" customWidth="1"/>
    <col min="15108" max="15108" width="17.25" style="356" bestFit="1" customWidth="1"/>
    <col min="15109" max="15110" width="20.5" style="356" bestFit="1" customWidth="1"/>
    <col min="15111" max="15111" width="0" style="356" hidden="1" customWidth="1"/>
    <col min="15112" max="15112" width="18.375" style="356" bestFit="1" customWidth="1"/>
    <col min="15113" max="15114" width="0" style="356" hidden="1" customWidth="1"/>
    <col min="15115" max="15358" width="9" style="356"/>
    <col min="15359" max="15359" width="6.625" style="356" customWidth="1"/>
    <col min="15360" max="15361" width="21.625" style="356" customWidth="1"/>
    <col min="15362" max="15362" width="16.125" style="356" bestFit="1" customWidth="1"/>
    <col min="15363" max="15363" width="13.875" style="356" bestFit="1" customWidth="1"/>
    <col min="15364" max="15364" width="17.25" style="356" bestFit="1" customWidth="1"/>
    <col min="15365" max="15366" width="20.5" style="356" bestFit="1" customWidth="1"/>
    <col min="15367" max="15367" width="0" style="356" hidden="1" customWidth="1"/>
    <col min="15368" max="15368" width="18.375" style="356" bestFit="1" customWidth="1"/>
    <col min="15369" max="15370" width="0" style="356" hidden="1" customWidth="1"/>
    <col min="15371" max="15614" width="9" style="356"/>
    <col min="15615" max="15615" width="6.625" style="356" customWidth="1"/>
    <col min="15616" max="15617" width="21.625" style="356" customWidth="1"/>
    <col min="15618" max="15618" width="16.125" style="356" bestFit="1" customWidth="1"/>
    <col min="15619" max="15619" width="13.875" style="356" bestFit="1" customWidth="1"/>
    <col min="15620" max="15620" width="17.25" style="356" bestFit="1" customWidth="1"/>
    <col min="15621" max="15622" width="20.5" style="356" bestFit="1" customWidth="1"/>
    <col min="15623" max="15623" width="0" style="356" hidden="1" customWidth="1"/>
    <col min="15624" max="15624" width="18.375" style="356" bestFit="1" customWidth="1"/>
    <col min="15625" max="15626" width="0" style="356" hidden="1" customWidth="1"/>
    <col min="15627" max="15870" width="9" style="356"/>
    <col min="15871" max="15871" width="6.625" style="356" customWidth="1"/>
    <col min="15872" max="15873" width="21.625" style="356" customWidth="1"/>
    <col min="15874" max="15874" width="16.125" style="356" bestFit="1" customWidth="1"/>
    <col min="15875" max="15875" width="13.875" style="356" bestFit="1" customWidth="1"/>
    <col min="15876" max="15876" width="17.25" style="356" bestFit="1" customWidth="1"/>
    <col min="15877" max="15878" width="20.5" style="356" bestFit="1" customWidth="1"/>
    <col min="15879" max="15879" width="0" style="356" hidden="1" customWidth="1"/>
    <col min="15880" max="15880" width="18.375" style="356" bestFit="1" customWidth="1"/>
    <col min="15881" max="15882" width="0" style="356" hidden="1" customWidth="1"/>
    <col min="15883" max="16126" width="9" style="356"/>
    <col min="16127" max="16127" width="6.625" style="356" customWidth="1"/>
    <col min="16128" max="16129" width="21.625" style="356" customWidth="1"/>
    <col min="16130" max="16130" width="16.125" style="356" bestFit="1" customWidth="1"/>
    <col min="16131" max="16131" width="13.875" style="356" bestFit="1" customWidth="1"/>
    <col min="16132" max="16132" width="17.25" style="356" bestFit="1" customWidth="1"/>
    <col min="16133" max="16134" width="20.5" style="356" bestFit="1" customWidth="1"/>
    <col min="16135" max="16135" width="0" style="356" hidden="1" customWidth="1"/>
    <col min="16136" max="16136" width="18.375" style="356" bestFit="1" customWidth="1"/>
    <col min="16137" max="16138" width="0" style="356" hidden="1" customWidth="1"/>
    <col min="16139" max="16384" width="9" style="356"/>
  </cols>
  <sheetData>
    <row r="1" spans="1:5" ht="30" customHeight="1">
      <c r="A1" s="427" t="s">
        <v>889</v>
      </c>
      <c r="B1" s="428"/>
      <c r="C1" s="428"/>
      <c r="D1" s="428"/>
      <c r="E1" s="428"/>
    </row>
    <row r="2" spans="1:5" ht="30" customHeight="1">
      <c r="A2" s="397" t="s">
        <v>890</v>
      </c>
      <c r="B2" s="398"/>
      <c r="E2" s="181" t="s">
        <v>891</v>
      </c>
    </row>
    <row r="3" spans="1:5" ht="30" customHeight="1">
      <c r="A3" s="182" t="s">
        <v>892</v>
      </c>
      <c r="B3" s="182" t="s">
        <v>893</v>
      </c>
      <c r="C3" s="183" t="s">
        <v>894</v>
      </c>
      <c r="D3" s="183" t="s">
        <v>938</v>
      </c>
      <c r="E3" s="183" t="s">
        <v>895</v>
      </c>
    </row>
    <row r="4" spans="1:5" ht="30" customHeight="1">
      <c r="A4" s="182">
        <v>1</v>
      </c>
      <c r="B4" s="182" t="s">
        <v>939</v>
      </c>
      <c r="C4" s="184">
        <f>信息化项目!I11</f>
        <v>785334</v>
      </c>
      <c r="D4" s="184"/>
      <c r="E4" s="184">
        <f>C4-D4</f>
        <v>785334</v>
      </c>
    </row>
    <row r="5" spans="1:5" ht="30" customHeight="1">
      <c r="A5" s="182">
        <v>2</v>
      </c>
      <c r="B5" s="182" t="s">
        <v>940</v>
      </c>
      <c r="C5" s="184">
        <f>设备项目!K43</f>
        <v>9649644</v>
      </c>
      <c r="D5" s="184">
        <f>设备项目!L43</f>
        <v>5240000</v>
      </c>
      <c r="E5" s="184">
        <f t="shared" ref="E5:E6" si="0">C5-D5</f>
        <v>4409644</v>
      </c>
    </row>
    <row r="6" spans="1:5" ht="30" customHeight="1">
      <c r="A6" s="182">
        <v>3</v>
      </c>
      <c r="B6" s="182" t="s">
        <v>941</v>
      </c>
      <c r="C6" s="184">
        <f>维修新增!K23</f>
        <v>1025357</v>
      </c>
      <c r="D6" s="184"/>
      <c r="E6" s="184">
        <f t="shared" si="0"/>
        <v>1025357</v>
      </c>
    </row>
    <row r="7" spans="1:5" ht="30" customHeight="1">
      <c r="A7" s="182"/>
      <c r="B7" s="182" t="s">
        <v>896</v>
      </c>
      <c r="C7" s="185">
        <f>SUM(C4:C6)</f>
        <v>11460335</v>
      </c>
      <c r="D7" s="185">
        <f>SUM(D4:D6)</f>
        <v>5240000</v>
      </c>
      <c r="E7" s="185">
        <f>SUM(E4:E6)</f>
        <v>6220335</v>
      </c>
    </row>
    <row r="8" spans="1:5" ht="30" customHeight="1"/>
    <row r="9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K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10" customWidth="1"/>
    <col min="10" max="16384" width="9" style="180"/>
  </cols>
  <sheetData>
    <row r="1" spans="1:9" ht="30" customHeight="1">
      <c r="A1" s="399" t="s">
        <v>937</v>
      </c>
      <c r="B1" s="399"/>
      <c r="C1" s="399"/>
      <c r="D1" s="399"/>
      <c r="E1" s="399"/>
      <c r="F1" s="399"/>
      <c r="G1" s="399"/>
      <c r="H1" s="399"/>
      <c r="I1" s="399"/>
    </row>
    <row r="2" spans="1:9" ht="20.100000000000001" customHeight="1">
      <c r="A2" s="186" t="s">
        <v>578</v>
      </c>
      <c r="B2" s="187" t="s">
        <v>579</v>
      </c>
      <c r="C2" s="188" t="s">
        <v>178</v>
      </c>
      <c r="D2" s="187" t="s">
        <v>580</v>
      </c>
      <c r="E2" s="187" t="s">
        <v>581</v>
      </c>
      <c r="F2" s="187" t="s">
        <v>582</v>
      </c>
      <c r="G2" s="187" t="s">
        <v>583</v>
      </c>
      <c r="H2" s="187" t="s">
        <v>584</v>
      </c>
      <c r="I2" s="188" t="s">
        <v>585</v>
      </c>
    </row>
    <row r="3" spans="1:9" ht="20.100000000000001" customHeight="1">
      <c r="A3" s="189">
        <v>1</v>
      </c>
      <c r="B3" s="190" t="s">
        <v>54</v>
      </c>
      <c r="C3" s="191" t="s">
        <v>586</v>
      </c>
      <c r="D3" s="191" t="s">
        <v>586</v>
      </c>
      <c r="E3" s="191" t="s">
        <v>586</v>
      </c>
      <c r="F3" s="189"/>
      <c r="G3" s="189">
        <v>265995</v>
      </c>
      <c r="H3" s="189">
        <v>1</v>
      </c>
      <c r="I3" s="189">
        <f t="shared" ref="I3:I5" si="0">G3*1</f>
        <v>265995</v>
      </c>
    </row>
    <row r="4" spans="1:9" ht="20.100000000000001" customHeight="1">
      <c r="A4" s="189">
        <v>1</v>
      </c>
      <c r="B4" s="190" t="s">
        <v>54</v>
      </c>
      <c r="C4" s="192" t="s">
        <v>587</v>
      </c>
      <c r="D4" s="192" t="s">
        <v>587</v>
      </c>
      <c r="E4" s="192" t="s">
        <v>587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3" t="s">
        <v>54</v>
      </c>
      <c r="C5" s="194" t="s">
        <v>588</v>
      </c>
      <c r="D5" s="194" t="s">
        <v>588</v>
      </c>
      <c r="E5" s="194" t="s">
        <v>588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9" customFormat="1" ht="20.100000000000001" customHeight="1">
      <c r="A6" s="195"/>
      <c r="B6" s="196" t="s">
        <v>589</v>
      </c>
      <c r="C6" s="197"/>
      <c r="D6" s="198"/>
      <c r="E6" s="197"/>
      <c r="F6" s="195"/>
      <c r="G6" s="195"/>
      <c r="H6" s="195"/>
      <c r="I6" s="195">
        <f>SUM(I3:I5)</f>
        <v>390947</v>
      </c>
    </row>
    <row r="7" spans="1:9" ht="20.100000000000001" customHeight="1">
      <c r="A7" s="189">
        <v>2</v>
      </c>
      <c r="B7" s="200" t="s">
        <v>590</v>
      </c>
      <c r="C7" s="191" t="s">
        <v>586</v>
      </c>
      <c r="D7" s="191" t="s">
        <v>586</v>
      </c>
      <c r="E7" s="191" t="s">
        <v>586</v>
      </c>
      <c r="F7" s="189"/>
      <c r="G7" s="189">
        <v>269435</v>
      </c>
      <c r="H7" s="189">
        <v>1</v>
      </c>
      <c r="I7" s="189">
        <f t="shared" ref="I7:I9" si="1">G7*H7</f>
        <v>269435</v>
      </c>
    </row>
    <row r="8" spans="1:9" ht="20.100000000000001" customHeight="1">
      <c r="A8" s="189">
        <v>2</v>
      </c>
      <c r="B8" s="200" t="s">
        <v>590</v>
      </c>
      <c r="C8" s="192" t="s">
        <v>587</v>
      </c>
      <c r="D8" s="192" t="s">
        <v>587</v>
      </c>
      <c r="E8" s="192" t="s">
        <v>587</v>
      </c>
      <c r="F8" s="189"/>
      <c r="G8" s="189">
        <v>68316</v>
      </c>
      <c r="H8" s="189">
        <v>1</v>
      </c>
      <c r="I8" s="189">
        <f t="shared" si="1"/>
        <v>68316</v>
      </c>
    </row>
    <row r="9" spans="1:9" ht="20.100000000000001" customHeight="1">
      <c r="A9" s="189">
        <v>2</v>
      </c>
      <c r="B9" s="193" t="s">
        <v>591</v>
      </c>
      <c r="C9" s="194" t="s">
        <v>588</v>
      </c>
      <c r="D9" s="194" t="s">
        <v>588</v>
      </c>
      <c r="E9" s="194" t="s">
        <v>588</v>
      </c>
      <c r="F9" s="189"/>
      <c r="G9" s="201">
        <v>56636</v>
      </c>
      <c r="H9" s="201">
        <v>1</v>
      </c>
      <c r="I9" s="189">
        <f t="shared" si="1"/>
        <v>56636</v>
      </c>
    </row>
    <row r="10" spans="1:9" s="199" customFormat="1" ht="20.100000000000001" customHeight="1">
      <c r="A10" s="195"/>
      <c r="B10" s="196" t="s">
        <v>592</v>
      </c>
      <c r="C10" s="202"/>
      <c r="D10" s="203"/>
      <c r="E10" s="203"/>
      <c r="F10" s="195"/>
      <c r="G10" s="204"/>
      <c r="H10" s="205"/>
      <c r="I10" s="205">
        <f>SUM(I7:I9)</f>
        <v>394387</v>
      </c>
    </row>
    <row r="11" spans="1:9" s="199" customFormat="1" ht="20.100000000000001" customHeight="1">
      <c r="A11" s="206"/>
      <c r="B11" s="207"/>
      <c r="C11" s="208" t="s">
        <v>593</v>
      </c>
      <c r="D11" s="209"/>
      <c r="E11" s="209"/>
      <c r="F11" s="206"/>
      <c r="G11" s="208"/>
      <c r="H11" s="208"/>
      <c r="I11" s="208">
        <f>I6+I10</f>
        <v>785334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opLeftCell="A208" workbookViewId="0">
      <selection sqref="A1:K1"/>
    </sheetView>
  </sheetViews>
  <sheetFormatPr defaultColWidth="9" defaultRowHeight="13.5"/>
  <cols>
    <col min="1" max="1" width="4.75" style="284" customWidth="1"/>
    <col min="2" max="3" width="6.5" style="284" customWidth="1"/>
    <col min="4" max="4" width="21" style="355" customWidth="1"/>
    <col min="5" max="5" width="13.5" style="285" customWidth="1"/>
    <col min="6" max="6" width="18.75" style="285" customWidth="1"/>
    <col min="7" max="7" width="17.75" style="285" customWidth="1"/>
    <col min="8" max="8" width="6.875" style="285" customWidth="1"/>
    <col min="9" max="9" width="8" style="283" customWidth="1"/>
    <col min="10" max="10" width="7" style="284" customWidth="1"/>
    <col min="11" max="11" width="10.75" style="283" customWidth="1"/>
    <col min="12" max="12" width="12.25" style="284" customWidth="1"/>
    <col min="13" max="13" width="11.875" style="284" customWidth="1"/>
    <col min="14" max="14" width="11.75" style="285" customWidth="1"/>
    <col min="15" max="16384" width="9" style="284"/>
  </cols>
  <sheetData>
    <row r="1" spans="1:14" s="211" customFormat="1" ht="30" customHeight="1">
      <c r="A1" s="400" t="s">
        <v>594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  <c r="M1" s="401"/>
      <c r="N1" s="401"/>
    </row>
    <row r="2" spans="1:14" s="211" customFormat="1" ht="36">
      <c r="A2" s="212" t="s">
        <v>13</v>
      </c>
      <c r="B2" s="213" t="s">
        <v>595</v>
      </c>
      <c r="C2" s="213" t="s">
        <v>596</v>
      </c>
      <c r="D2" s="214" t="s">
        <v>597</v>
      </c>
      <c r="E2" s="215" t="s">
        <v>178</v>
      </c>
      <c r="F2" s="215" t="s">
        <v>572</v>
      </c>
      <c r="G2" s="214" t="s">
        <v>573</v>
      </c>
      <c r="H2" s="214" t="s">
        <v>598</v>
      </c>
      <c r="I2" s="215" t="s">
        <v>575</v>
      </c>
      <c r="J2" s="215" t="s">
        <v>574</v>
      </c>
      <c r="K2" s="215" t="s">
        <v>576</v>
      </c>
      <c r="L2" s="216" t="s">
        <v>599</v>
      </c>
      <c r="M2" s="217" t="s">
        <v>600</v>
      </c>
      <c r="N2" s="215" t="s">
        <v>601</v>
      </c>
    </row>
    <row r="3" spans="1:14" s="226" customFormat="1" ht="20.100000000000001" customHeight="1">
      <c r="A3" s="218">
        <v>1</v>
      </c>
      <c r="B3" s="218" t="s">
        <v>602</v>
      </c>
      <c r="C3" s="218" t="s">
        <v>603</v>
      </c>
      <c r="D3" s="219" t="s">
        <v>604</v>
      </c>
      <c r="E3" s="220" t="s">
        <v>605</v>
      </c>
      <c r="F3" s="221" t="s">
        <v>606</v>
      </c>
      <c r="G3" s="221" t="s">
        <v>607</v>
      </c>
      <c r="H3" s="220"/>
      <c r="I3" s="222">
        <v>7600</v>
      </c>
      <c r="J3" s="218">
        <v>62</v>
      </c>
      <c r="K3" s="223">
        <f>I3*J3</f>
        <v>471200</v>
      </c>
      <c r="L3" s="224">
        <f>K3</f>
        <v>471200</v>
      </c>
      <c r="M3" s="224"/>
      <c r="N3" s="225"/>
    </row>
    <row r="4" spans="1:14" s="226" customFormat="1" ht="20.100000000000001" customHeight="1">
      <c r="A4" s="218"/>
      <c r="C4" s="218"/>
      <c r="D4" s="227" t="s">
        <v>608</v>
      </c>
      <c r="E4" s="220"/>
      <c r="F4" s="219"/>
      <c r="G4" s="219"/>
      <c r="H4" s="219"/>
      <c r="I4" s="223"/>
      <c r="J4" s="218"/>
      <c r="K4" s="228">
        <f>SUM(K3:K3)</f>
        <v>471200</v>
      </c>
      <c r="L4" s="229">
        <f t="shared" ref="L4:M4" si="0">SUM(L3:L3)</f>
        <v>471200</v>
      </c>
      <c r="M4" s="229">
        <f t="shared" si="0"/>
        <v>0</v>
      </c>
      <c r="N4" s="230"/>
    </row>
    <row r="5" spans="1:14" s="226" customFormat="1" ht="20.100000000000001" customHeight="1">
      <c r="A5" s="218">
        <v>2</v>
      </c>
      <c r="B5" s="218" t="s">
        <v>609</v>
      </c>
      <c r="C5" s="218" t="s">
        <v>577</v>
      </c>
      <c r="D5" s="219" t="s">
        <v>610</v>
      </c>
      <c r="E5" s="220" t="s">
        <v>605</v>
      </c>
      <c r="F5" s="221" t="s">
        <v>606</v>
      </c>
      <c r="G5" s="221" t="s">
        <v>607</v>
      </c>
      <c r="H5" s="220"/>
      <c r="I5" s="222">
        <v>7600</v>
      </c>
      <c r="J5" s="218">
        <v>49</v>
      </c>
      <c r="K5" s="223">
        <f>I5*J5</f>
        <v>372400</v>
      </c>
      <c r="L5" s="224">
        <f>K5</f>
        <v>372400</v>
      </c>
      <c r="M5" s="224"/>
      <c r="N5" s="225"/>
    </row>
    <row r="6" spans="1:14" s="226" customFormat="1" ht="20.100000000000001" customHeight="1">
      <c r="A6" s="218">
        <v>2</v>
      </c>
      <c r="B6" s="218" t="s">
        <v>609</v>
      </c>
      <c r="C6" s="218" t="s">
        <v>577</v>
      </c>
      <c r="D6" s="219" t="s">
        <v>610</v>
      </c>
      <c r="E6" s="220" t="s">
        <v>605</v>
      </c>
      <c r="F6" s="231" t="s">
        <v>611</v>
      </c>
      <c r="G6" s="231" t="s">
        <v>611</v>
      </c>
      <c r="H6" s="220"/>
      <c r="I6" s="222">
        <v>140000</v>
      </c>
      <c r="J6" s="232">
        <v>1</v>
      </c>
      <c r="K6" s="233">
        <f>I6*J6</f>
        <v>140000</v>
      </c>
      <c r="L6" s="224">
        <f>K6</f>
        <v>140000</v>
      </c>
      <c r="M6" s="224"/>
      <c r="N6" s="225"/>
    </row>
    <row r="7" spans="1:14" s="226" customFormat="1" ht="20.100000000000001" customHeight="1">
      <c r="A7" s="218"/>
      <c r="B7" s="227" t="s">
        <v>612</v>
      </c>
      <c r="C7" s="218"/>
      <c r="D7" s="227" t="s">
        <v>608</v>
      </c>
      <c r="E7" s="220"/>
      <c r="F7" s="219"/>
      <c r="G7" s="219"/>
      <c r="H7" s="219"/>
      <c r="I7" s="223"/>
      <c r="J7" s="218"/>
      <c r="K7" s="228">
        <f>SUM(K5:K6)</f>
        <v>512400</v>
      </c>
      <c r="L7" s="229">
        <f t="shared" ref="L7:M7" si="1">SUM(L5:L6)</f>
        <v>512400</v>
      </c>
      <c r="M7" s="229">
        <f t="shared" si="1"/>
        <v>0</v>
      </c>
      <c r="N7" s="230"/>
    </row>
    <row r="8" spans="1:14" s="226" customFormat="1" ht="20.100000000000001" customHeight="1">
      <c r="A8" s="218">
        <v>3</v>
      </c>
      <c r="B8" s="218" t="s">
        <v>609</v>
      </c>
      <c r="C8" s="218" t="s">
        <v>577</v>
      </c>
      <c r="D8" s="219" t="s">
        <v>613</v>
      </c>
      <c r="E8" s="220" t="s">
        <v>605</v>
      </c>
      <c r="F8" s="221" t="s">
        <v>606</v>
      </c>
      <c r="G8" s="221" t="s">
        <v>607</v>
      </c>
      <c r="H8" s="220"/>
      <c r="I8" s="222">
        <v>7600</v>
      </c>
      <c r="J8" s="218">
        <v>50</v>
      </c>
      <c r="K8" s="223">
        <f>I8*J8</f>
        <v>380000</v>
      </c>
      <c r="L8" s="224">
        <f>K8</f>
        <v>380000</v>
      </c>
      <c r="M8" s="224">
        <f>K8-L8</f>
        <v>0</v>
      </c>
      <c r="N8" s="225"/>
    </row>
    <row r="9" spans="1:14" s="226" customFormat="1" ht="20.100000000000001" customHeight="1">
      <c r="A9" s="218"/>
      <c r="B9" s="227" t="s">
        <v>612</v>
      </c>
      <c r="C9" s="218"/>
      <c r="D9" s="227" t="s">
        <v>608</v>
      </c>
      <c r="E9" s="220"/>
      <c r="F9" s="219"/>
      <c r="G9" s="219"/>
      <c r="H9" s="219"/>
      <c r="I9" s="223"/>
      <c r="J9" s="218"/>
      <c r="K9" s="228">
        <f>SUM(K8:K8)</f>
        <v>380000</v>
      </c>
      <c r="L9" s="229">
        <f t="shared" ref="L9:M9" si="2">SUM(L8:L8)</f>
        <v>380000</v>
      </c>
      <c r="M9" s="229">
        <f t="shared" si="2"/>
        <v>0</v>
      </c>
      <c r="N9" s="230"/>
    </row>
    <row r="10" spans="1:14" s="226" customFormat="1" ht="20.100000000000001" customHeight="1">
      <c r="A10" s="218">
        <v>4</v>
      </c>
      <c r="B10" s="218" t="s">
        <v>614</v>
      </c>
      <c r="C10" s="218" t="s">
        <v>603</v>
      </c>
      <c r="D10" s="219" t="s">
        <v>615</v>
      </c>
      <c r="E10" s="220" t="s">
        <v>605</v>
      </c>
      <c r="F10" s="221" t="s">
        <v>606</v>
      </c>
      <c r="G10" s="221" t="s">
        <v>607</v>
      </c>
      <c r="H10" s="219"/>
      <c r="I10" s="223">
        <v>7600</v>
      </c>
      <c r="J10" s="218">
        <v>28</v>
      </c>
      <c r="K10" s="223">
        <f>I10*J10</f>
        <v>212800</v>
      </c>
      <c r="L10" s="224">
        <f>K10</f>
        <v>212800</v>
      </c>
      <c r="M10" s="224"/>
      <c r="N10" s="225"/>
    </row>
    <row r="11" spans="1:14" s="226" customFormat="1" ht="20.100000000000001" customHeight="1">
      <c r="A11" s="218"/>
      <c r="B11" s="227" t="s">
        <v>612</v>
      </c>
      <c r="C11" s="218"/>
      <c r="D11" s="227" t="s">
        <v>608</v>
      </c>
      <c r="E11" s="220"/>
      <c r="F11" s="219"/>
      <c r="G11" s="219"/>
      <c r="H11" s="219"/>
      <c r="I11" s="223"/>
      <c r="J11" s="218"/>
      <c r="K11" s="228">
        <f>SUM(K10:K10)</f>
        <v>212800</v>
      </c>
      <c r="L11" s="229">
        <f t="shared" ref="L11:M11" si="3">SUM(L10:L10)</f>
        <v>212800</v>
      </c>
      <c r="M11" s="229">
        <f t="shared" si="3"/>
        <v>0</v>
      </c>
      <c r="N11" s="230"/>
    </row>
    <row r="12" spans="1:14" s="226" customFormat="1" ht="18.75" customHeight="1">
      <c r="A12" s="218">
        <v>5</v>
      </c>
      <c r="B12" s="218" t="s">
        <v>614</v>
      </c>
      <c r="C12" s="218" t="s">
        <v>603</v>
      </c>
      <c r="D12" s="219" t="s">
        <v>616</v>
      </c>
      <c r="E12" s="220" t="s">
        <v>605</v>
      </c>
      <c r="F12" s="221" t="s">
        <v>606</v>
      </c>
      <c r="G12" s="221" t="s">
        <v>607</v>
      </c>
      <c r="H12" s="219"/>
      <c r="I12" s="223">
        <v>7600</v>
      </c>
      <c r="J12" s="218">
        <v>22</v>
      </c>
      <c r="K12" s="223">
        <f>I12*J12</f>
        <v>167200</v>
      </c>
      <c r="L12" s="224">
        <f>K12</f>
        <v>167200</v>
      </c>
      <c r="M12" s="224"/>
      <c r="N12" s="225"/>
    </row>
    <row r="13" spans="1:14" s="226" customFormat="1" ht="20.100000000000001" customHeight="1">
      <c r="A13" s="218"/>
      <c r="B13" s="227" t="s">
        <v>612</v>
      </c>
      <c r="C13" s="218"/>
      <c r="D13" s="227" t="s">
        <v>608</v>
      </c>
      <c r="E13" s="220"/>
      <c r="F13" s="219"/>
      <c r="G13" s="219"/>
      <c r="H13" s="219"/>
      <c r="I13" s="223"/>
      <c r="J13" s="218"/>
      <c r="K13" s="228">
        <f>SUM(K12:K12)</f>
        <v>167200</v>
      </c>
      <c r="L13" s="229">
        <f t="shared" ref="L13:M13" si="4">SUM(L12:L12)</f>
        <v>167200</v>
      </c>
      <c r="M13" s="229">
        <f t="shared" si="4"/>
        <v>0</v>
      </c>
      <c r="N13" s="230"/>
    </row>
    <row r="14" spans="1:14" s="226" customFormat="1" ht="20.100000000000001" customHeight="1">
      <c r="A14" s="218">
        <v>6</v>
      </c>
      <c r="B14" s="218" t="s">
        <v>614</v>
      </c>
      <c r="C14" s="218" t="s">
        <v>617</v>
      </c>
      <c r="D14" s="219" t="s">
        <v>618</v>
      </c>
      <c r="E14" s="220" t="s">
        <v>605</v>
      </c>
      <c r="F14" s="219" t="s">
        <v>619</v>
      </c>
      <c r="G14" s="219" t="s">
        <v>619</v>
      </c>
      <c r="H14" s="219" t="s">
        <v>620</v>
      </c>
      <c r="I14" s="223">
        <v>200000</v>
      </c>
      <c r="J14" s="218">
        <v>1</v>
      </c>
      <c r="K14" s="223">
        <f>J14*I14</f>
        <v>200000</v>
      </c>
      <c r="L14" s="224">
        <f t="shared" ref="L14:L19" si="5">K14</f>
        <v>200000</v>
      </c>
      <c r="M14" s="224"/>
      <c r="N14" s="234"/>
    </row>
    <row r="15" spans="1:14" s="236" customFormat="1" ht="20.100000000000001" customHeight="1">
      <c r="A15" s="218">
        <v>6</v>
      </c>
      <c r="B15" s="218" t="s">
        <v>614</v>
      </c>
      <c r="C15" s="218" t="s">
        <v>617</v>
      </c>
      <c r="D15" s="219" t="s">
        <v>618</v>
      </c>
      <c r="E15" s="220" t="s">
        <v>605</v>
      </c>
      <c r="F15" s="219" t="s">
        <v>621</v>
      </c>
      <c r="G15" s="219" t="s">
        <v>621</v>
      </c>
      <c r="H15" s="219"/>
      <c r="I15" s="223">
        <v>102550</v>
      </c>
      <c r="J15" s="218">
        <v>1</v>
      </c>
      <c r="K15" s="223">
        <f t="shared" ref="K15:K19" si="6">I15*J15</f>
        <v>102550</v>
      </c>
      <c r="L15" s="235">
        <f t="shared" si="5"/>
        <v>102550</v>
      </c>
      <c r="M15" s="235"/>
      <c r="N15" s="225"/>
    </row>
    <row r="16" spans="1:14" s="236" customFormat="1" ht="20.100000000000001" customHeight="1">
      <c r="A16" s="218">
        <v>6</v>
      </c>
      <c r="B16" s="218" t="s">
        <v>614</v>
      </c>
      <c r="C16" s="218" t="s">
        <v>617</v>
      </c>
      <c r="D16" s="219" t="s">
        <v>618</v>
      </c>
      <c r="E16" s="220" t="s">
        <v>605</v>
      </c>
      <c r="F16" s="219" t="s">
        <v>622</v>
      </c>
      <c r="G16" s="219" t="s">
        <v>622</v>
      </c>
      <c r="H16" s="219"/>
      <c r="I16" s="223">
        <v>135050</v>
      </c>
      <c r="J16" s="218">
        <v>1</v>
      </c>
      <c r="K16" s="223">
        <f t="shared" si="6"/>
        <v>135050</v>
      </c>
      <c r="L16" s="235">
        <f t="shared" si="5"/>
        <v>135050</v>
      </c>
      <c r="M16" s="235"/>
      <c r="N16" s="225"/>
    </row>
    <row r="17" spans="1:14" s="236" customFormat="1" ht="20.100000000000001" customHeight="1">
      <c r="A17" s="218">
        <v>6</v>
      </c>
      <c r="B17" s="218" t="s">
        <v>614</v>
      </c>
      <c r="C17" s="218" t="s">
        <v>617</v>
      </c>
      <c r="D17" s="219" t="s">
        <v>618</v>
      </c>
      <c r="E17" s="220" t="s">
        <v>605</v>
      </c>
      <c r="F17" s="219" t="s">
        <v>623</v>
      </c>
      <c r="G17" s="219" t="s">
        <v>623</v>
      </c>
      <c r="H17" s="219"/>
      <c r="I17" s="223">
        <v>757598</v>
      </c>
      <c r="J17" s="218">
        <v>1</v>
      </c>
      <c r="K17" s="223">
        <f t="shared" si="6"/>
        <v>757598</v>
      </c>
      <c r="L17" s="235">
        <f t="shared" si="5"/>
        <v>757598</v>
      </c>
      <c r="M17" s="235"/>
      <c r="N17" s="225" t="s">
        <v>624</v>
      </c>
    </row>
    <row r="18" spans="1:14" s="226" customFormat="1" ht="20.100000000000001" customHeight="1">
      <c r="A18" s="218">
        <v>6</v>
      </c>
      <c r="B18" s="218" t="s">
        <v>614</v>
      </c>
      <c r="C18" s="218" t="s">
        <v>617</v>
      </c>
      <c r="D18" s="219" t="s">
        <v>618</v>
      </c>
      <c r="E18" s="220" t="s">
        <v>605</v>
      </c>
      <c r="F18" s="219" t="s">
        <v>606</v>
      </c>
      <c r="G18" s="219" t="s">
        <v>607</v>
      </c>
      <c r="H18" s="219"/>
      <c r="I18" s="223">
        <v>7600</v>
      </c>
      <c r="J18" s="218">
        <v>19</v>
      </c>
      <c r="K18" s="223">
        <f>I18*J18</f>
        <v>144400</v>
      </c>
      <c r="L18" s="224">
        <f t="shared" si="5"/>
        <v>144400</v>
      </c>
      <c r="M18" s="224"/>
      <c r="N18" s="225"/>
    </row>
    <row r="19" spans="1:14" s="226" customFormat="1" ht="20.100000000000001" customHeight="1">
      <c r="A19" s="218">
        <v>6</v>
      </c>
      <c r="B19" s="218" t="s">
        <v>614</v>
      </c>
      <c r="C19" s="218" t="s">
        <v>617</v>
      </c>
      <c r="D19" s="219" t="s">
        <v>618</v>
      </c>
      <c r="E19" s="220" t="s">
        <v>605</v>
      </c>
      <c r="F19" s="231" t="s">
        <v>611</v>
      </c>
      <c r="G19" s="231" t="s">
        <v>611</v>
      </c>
      <c r="H19" s="220"/>
      <c r="I19" s="222">
        <v>140000</v>
      </c>
      <c r="J19" s="232">
        <v>1</v>
      </c>
      <c r="K19" s="233">
        <f t="shared" si="6"/>
        <v>140000</v>
      </c>
      <c r="L19" s="224">
        <f t="shared" si="5"/>
        <v>140000</v>
      </c>
      <c r="M19" s="224"/>
      <c r="N19" s="225"/>
    </row>
    <row r="20" spans="1:14" s="226" customFormat="1" ht="20.100000000000001" customHeight="1">
      <c r="A20" s="218"/>
      <c r="B20" s="227" t="s">
        <v>612</v>
      </c>
      <c r="C20" s="218"/>
      <c r="D20" s="227" t="s">
        <v>608</v>
      </c>
      <c r="E20" s="220"/>
      <c r="F20" s="219"/>
      <c r="G20" s="219"/>
      <c r="H20" s="219"/>
      <c r="I20" s="223"/>
      <c r="J20" s="218"/>
      <c r="K20" s="228">
        <f>SUM(K14:K19)</f>
        <v>1479598</v>
      </c>
      <c r="L20" s="229">
        <f t="shared" ref="L20:M20" si="7">SUM(L14:L19)</f>
        <v>1479598</v>
      </c>
      <c r="M20" s="229">
        <f t="shared" si="7"/>
        <v>0</v>
      </c>
      <c r="N20" s="230"/>
    </row>
    <row r="21" spans="1:14" s="226" customFormat="1" ht="20.100000000000001" customHeight="1">
      <c r="A21" s="218">
        <v>7</v>
      </c>
      <c r="B21" s="218" t="s">
        <v>609</v>
      </c>
      <c r="C21" s="218" t="s">
        <v>625</v>
      </c>
      <c r="D21" s="219" t="s">
        <v>626</v>
      </c>
      <c r="E21" s="220" t="s">
        <v>605</v>
      </c>
      <c r="F21" s="231" t="s">
        <v>611</v>
      </c>
      <c r="G21" s="231" t="s">
        <v>611</v>
      </c>
      <c r="H21" s="220"/>
      <c r="I21" s="222">
        <v>140000</v>
      </c>
      <c r="J21" s="232">
        <v>1</v>
      </c>
      <c r="K21" s="233">
        <f>I21*J21</f>
        <v>140000</v>
      </c>
      <c r="L21" s="224">
        <f>K21</f>
        <v>140000</v>
      </c>
      <c r="M21" s="224"/>
      <c r="N21" s="225"/>
    </row>
    <row r="22" spans="1:14" s="226" customFormat="1" ht="20.100000000000001" customHeight="1">
      <c r="A22" s="237">
        <v>7</v>
      </c>
      <c r="B22" s="237" t="s">
        <v>614</v>
      </c>
      <c r="C22" s="237" t="s">
        <v>617</v>
      </c>
      <c r="D22" s="238" t="s">
        <v>626</v>
      </c>
      <c r="E22" s="220" t="s">
        <v>605</v>
      </c>
      <c r="F22" s="239" t="s">
        <v>627</v>
      </c>
      <c r="G22" s="240" t="s">
        <v>627</v>
      </c>
      <c r="H22" s="241" t="s">
        <v>628</v>
      </c>
      <c r="I22" s="242">
        <v>438448</v>
      </c>
      <c r="J22" s="243">
        <v>1</v>
      </c>
      <c r="K22" s="222">
        <f>I22*J22</f>
        <v>438448</v>
      </c>
      <c r="L22" s="224">
        <f>K22</f>
        <v>438448</v>
      </c>
      <c r="M22" s="224"/>
      <c r="N22" s="225" t="s">
        <v>624</v>
      </c>
    </row>
    <row r="23" spans="1:14" s="226" customFormat="1" ht="20.100000000000001" customHeight="1">
      <c r="A23" s="237">
        <v>7</v>
      </c>
      <c r="B23" s="237" t="s">
        <v>614</v>
      </c>
      <c r="C23" s="237" t="s">
        <v>617</v>
      </c>
      <c r="D23" s="238" t="s">
        <v>626</v>
      </c>
      <c r="E23" s="220" t="s">
        <v>605</v>
      </c>
      <c r="F23" s="238" t="s">
        <v>629</v>
      </c>
      <c r="G23" s="238" t="s">
        <v>630</v>
      </c>
      <c r="H23" s="238"/>
      <c r="I23" s="242">
        <v>12000</v>
      </c>
      <c r="J23" s="243">
        <v>10</v>
      </c>
      <c r="K23" s="222">
        <f>J23*I23</f>
        <v>120000</v>
      </c>
      <c r="L23" s="224">
        <f>K23</f>
        <v>120000</v>
      </c>
      <c r="M23" s="224"/>
      <c r="N23" s="244"/>
    </row>
    <row r="24" spans="1:14" s="226" customFormat="1" ht="20.100000000000001" customHeight="1">
      <c r="A24" s="218"/>
      <c r="B24" s="227" t="s">
        <v>612</v>
      </c>
      <c r="C24" s="218"/>
      <c r="D24" s="227" t="s">
        <v>608</v>
      </c>
      <c r="E24" s="220"/>
      <c r="F24" s="219"/>
      <c r="G24" s="219"/>
      <c r="H24" s="219"/>
      <c r="I24" s="223"/>
      <c r="J24" s="218"/>
      <c r="K24" s="228">
        <f>SUM(K21:K23)</f>
        <v>698448</v>
      </c>
      <c r="L24" s="229">
        <f t="shared" ref="L24:M24" si="8">SUM(L21:L23)</f>
        <v>698448</v>
      </c>
      <c r="M24" s="229">
        <f t="shared" si="8"/>
        <v>0</v>
      </c>
      <c r="N24" s="230"/>
    </row>
    <row r="25" spans="1:14" s="236" customFormat="1" ht="20.100000000000001" customHeight="1">
      <c r="A25" s="218">
        <v>8</v>
      </c>
      <c r="B25" s="218" t="s">
        <v>614</v>
      </c>
      <c r="C25" s="218" t="s">
        <v>617</v>
      </c>
      <c r="D25" s="219" t="s">
        <v>631</v>
      </c>
      <c r="E25" s="220" t="s">
        <v>605</v>
      </c>
      <c r="F25" s="219" t="s">
        <v>623</v>
      </c>
      <c r="G25" s="219" t="s">
        <v>623</v>
      </c>
      <c r="H25" s="219"/>
      <c r="I25" s="223">
        <v>757598</v>
      </c>
      <c r="J25" s="218">
        <v>1</v>
      </c>
      <c r="K25" s="223">
        <f>I25*J25</f>
        <v>757598</v>
      </c>
      <c r="L25" s="235">
        <f>K25</f>
        <v>757598</v>
      </c>
      <c r="M25" s="235"/>
      <c r="N25" s="225" t="s">
        <v>624</v>
      </c>
    </row>
    <row r="26" spans="1:14" s="226" customFormat="1" ht="20.100000000000001" customHeight="1">
      <c r="A26" s="232"/>
      <c r="B26" s="245"/>
      <c r="C26" s="232"/>
      <c r="D26" s="245" t="s">
        <v>608</v>
      </c>
      <c r="E26" s="220"/>
      <c r="F26" s="220"/>
      <c r="G26" s="220"/>
      <c r="H26" s="220"/>
      <c r="I26" s="222"/>
      <c r="J26" s="232"/>
      <c r="K26" s="229">
        <f>SUM(K25:K25)</f>
        <v>757598</v>
      </c>
      <c r="L26" s="229">
        <f t="shared" ref="L26:M26" si="9">SUM(L25:L25)</f>
        <v>757598</v>
      </c>
      <c r="M26" s="229">
        <f t="shared" si="9"/>
        <v>0</v>
      </c>
      <c r="N26" s="246"/>
    </row>
    <row r="27" spans="1:14" s="226" customFormat="1" ht="20.100000000000001" customHeight="1">
      <c r="A27" s="247">
        <v>9</v>
      </c>
      <c r="B27" s="248" t="s">
        <v>614</v>
      </c>
      <c r="C27" s="247" t="s">
        <v>632</v>
      </c>
      <c r="D27" s="249" t="s">
        <v>633</v>
      </c>
      <c r="E27" s="220" t="s">
        <v>605</v>
      </c>
      <c r="F27" s="250" t="s">
        <v>634</v>
      </c>
      <c r="G27" s="250" t="s">
        <v>635</v>
      </c>
      <c r="H27" s="251"/>
      <c r="I27" s="252">
        <v>281000</v>
      </c>
      <c r="J27" s="253">
        <v>1</v>
      </c>
      <c r="K27" s="252">
        <f>J27*I27</f>
        <v>281000</v>
      </c>
      <c r="L27" s="224">
        <f>K27</f>
        <v>281000</v>
      </c>
      <c r="M27" s="224"/>
      <c r="N27" s="254" t="s">
        <v>636</v>
      </c>
    </row>
    <row r="28" spans="1:14" s="226" customFormat="1" ht="20.100000000000001" customHeight="1">
      <c r="A28" s="255">
        <v>9</v>
      </c>
      <c r="B28" s="256" t="s">
        <v>614</v>
      </c>
      <c r="C28" s="255" t="s">
        <v>632</v>
      </c>
      <c r="D28" s="257" t="s">
        <v>633</v>
      </c>
      <c r="E28" s="220" t="s">
        <v>605</v>
      </c>
      <c r="F28" s="220" t="s">
        <v>637</v>
      </c>
      <c r="G28" s="220" t="s">
        <v>637</v>
      </c>
      <c r="H28" s="219" t="s">
        <v>620</v>
      </c>
      <c r="I28" s="258">
        <v>15000</v>
      </c>
      <c r="J28" s="259">
        <v>10</v>
      </c>
      <c r="K28" s="258">
        <f>J28*I28</f>
        <v>150000</v>
      </c>
      <c r="L28" s="224">
        <f t="shared" ref="L28:L29" si="10">K28</f>
        <v>150000</v>
      </c>
      <c r="M28" s="224"/>
      <c r="N28" s="260"/>
    </row>
    <row r="29" spans="1:14" s="226" customFormat="1" ht="20.100000000000001" customHeight="1">
      <c r="A29" s="255">
        <v>9</v>
      </c>
      <c r="B29" s="256" t="s">
        <v>614</v>
      </c>
      <c r="C29" s="255" t="s">
        <v>632</v>
      </c>
      <c r="D29" s="257" t="s">
        <v>633</v>
      </c>
      <c r="E29" s="220" t="s">
        <v>605</v>
      </c>
      <c r="F29" s="261" t="s">
        <v>638</v>
      </c>
      <c r="G29" s="261" t="s">
        <v>638</v>
      </c>
      <c r="H29" s="219"/>
      <c r="I29" s="258">
        <v>100000</v>
      </c>
      <c r="J29" s="259">
        <v>1</v>
      </c>
      <c r="K29" s="258">
        <f>I29*J29</f>
        <v>100000</v>
      </c>
      <c r="L29" s="224">
        <f t="shared" si="10"/>
        <v>100000</v>
      </c>
      <c r="M29" s="224"/>
      <c r="N29" s="260"/>
    </row>
    <row r="30" spans="1:14" s="226" customFormat="1" ht="20.100000000000001" customHeight="1">
      <c r="A30" s="262"/>
      <c r="B30" s="263"/>
      <c r="C30" s="255"/>
      <c r="D30" s="227" t="s">
        <v>608</v>
      </c>
      <c r="E30" s="220"/>
      <c r="F30" s="264"/>
      <c r="G30" s="265"/>
      <c r="H30" s="265"/>
      <c r="I30" s="266"/>
      <c r="J30" s="267"/>
      <c r="K30" s="266">
        <f>SUM(K27:K29)</f>
        <v>531000</v>
      </c>
      <c r="L30" s="268">
        <f t="shared" ref="L30:M30" si="11">SUM(L27:L29)</f>
        <v>531000</v>
      </c>
      <c r="M30" s="268">
        <f t="shared" si="11"/>
        <v>0</v>
      </c>
      <c r="N30" s="269"/>
    </row>
    <row r="31" spans="1:14" s="226" customFormat="1" ht="20.100000000000001" customHeight="1">
      <c r="A31" s="255">
        <v>10</v>
      </c>
      <c r="B31" s="256" t="s">
        <v>614</v>
      </c>
      <c r="C31" s="255" t="s">
        <v>632</v>
      </c>
      <c r="D31" s="257" t="s">
        <v>639</v>
      </c>
      <c r="E31" s="220" t="s">
        <v>605</v>
      </c>
      <c r="F31" s="220" t="s">
        <v>637</v>
      </c>
      <c r="G31" s="220" t="s">
        <v>637</v>
      </c>
      <c r="H31" s="219"/>
      <c r="I31" s="258">
        <v>15000</v>
      </c>
      <c r="J31" s="259">
        <v>16</v>
      </c>
      <c r="K31" s="258">
        <f>J31*I31</f>
        <v>240000</v>
      </c>
      <c r="L31" s="224">
        <v>29756</v>
      </c>
      <c r="M31" s="224">
        <f>K31-L31</f>
        <v>210244</v>
      </c>
      <c r="N31" s="260"/>
    </row>
    <row r="32" spans="1:14" s="226" customFormat="1" ht="20.100000000000001" customHeight="1">
      <c r="A32" s="262"/>
      <c r="B32" s="263"/>
      <c r="C32" s="255"/>
      <c r="D32" s="227" t="s">
        <v>608</v>
      </c>
      <c r="E32" s="220"/>
      <c r="F32" s="264"/>
      <c r="G32" s="265"/>
      <c r="H32" s="265"/>
      <c r="I32" s="266"/>
      <c r="J32" s="267"/>
      <c r="K32" s="266">
        <f>SUM(K31:K31)</f>
        <v>240000</v>
      </c>
      <c r="L32" s="268">
        <f t="shared" ref="L32:M32" si="12">SUM(L31:L31)</f>
        <v>29756</v>
      </c>
      <c r="M32" s="268">
        <f t="shared" si="12"/>
        <v>210244</v>
      </c>
      <c r="N32" s="269"/>
    </row>
    <row r="33" spans="1:14" s="226" customFormat="1" ht="20.100000000000001" customHeight="1">
      <c r="A33" s="255">
        <v>11</v>
      </c>
      <c r="B33" s="256" t="s">
        <v>614</v>
      </c>
      <c r="C33" s="255" t="s">
        <v>632</v>
      </c>
      <c r="D33" s="257" t="s">
        <v>640</v>
      </c>
      <c r="E33" s="220" t="s">
        <v>605</v>
      </c>
      <c r="F33" s="261" t="s">
        <v>638</v>
      </c>
      <c r="G33" s="261" t="s">
        <v>638</v>
      </c>
      <c r="H33" s="219" t="s">
        <v>620</v>
      </c>
      <c r="I33" s="258">
        <v>100000</v>
      </c>
      <c r="J33" s="259">
        <v>1</v>
      </c>
      <c r="K33" s="258">
        <f>I33*J33</f>
        <v>100000</v>
      </c>
      <c r="L33" s="224"/>
      <c r="M33" s="224">
        <f>K33</f>
        <v>100000</v>
      </c>
      <c r="N33" s="260"/>
    </row>
    <row r="34" spans="1:14" s="226" customFormat="1" ht="20.100000000000001" customHeight="1">
      <c r="A34" s="262"/>
      <c r="B34" s="263"/>
      <c r="C34" s="255"/>
      <c r="D34" s="227" t="s">
        <v>608</v>
      </c>
      <c r="E34" s="220"/>
      <c r="F34" s="264"/>
      <c r="G34" s="265"/>
      <c r="H34" s="265"/>
      <c r="I34" s="266"/>
      <c r="J34" s="267"/>
      <c r="K34" s="266">
        <f>SUM(K33:K33)</f>
        <v>100000</v>
      </c>
      <c r="L34" s="268">
        <f t="shared" ref="L34:M34" si="13">SUM(L33:L33)</f>
        <v>0</v>
      </c>
      <c r="M34" s="268">
        <f t="shared" si="13"/>
        <v>100000</v>
      </c>
      <c r="N34" s="269"/>
    </row>
    <row r="35" spans="1:14" s="226" customFormat="1" ht="20.100000000000001" customHeight="1">
      <c r="A35" s="270">
        <v>12</v>
      </c>
      <c r="B35" s="271" t="s">
        <v>614</v>
      </c>
      <c r="C35" s="255" t="s">
        <v>632</v>
      </c>
      <c r="D35" s="272" t="s">
        <v>641</v>
      </c>
      <c r="E35" s="220" t="s">
        <v>605</v>
      </c>
      <c r="F35" s="261" t="s">
        <v>642</v>
      </c>
      <c r="G35" s="261" t="s">
        <v>642</v>
      </c>
      <c r="H35" s="238"/>
      <c r="I35" s="273">
        <v>250000</v>
      </c>
      <c r="J35" s="274">
        <v>1</v>
      </c>
      <c r="K35" s="273">
        <f>I35*J35</f>
        <v>250000</v>
      </c>
      <c r="L35" s="224"/>
      <c r="M35" s="224">
        <f>K35</f>
        <v>250000</v>
      </c>
      <c r="N35" s="275"/>
    </row>
    <row r="36" spans="1:14" s="226" customFormat="1" ht="20.100000000000001" customHeight="1">
      <c r="A36" s="262"/>
      <c r="B36" s="263"/>
      <c r="C36" s="255"/>
      <c r="D36" s="227" t="s">
        <v>608</v>
      </c>
      <c r="E36" s="220"/>
      <c r="F36" s="276"/>
      <c r="G36" s="277"/>
      <c r="H36" s="277"/>
      <c r="I36" s="268"/>
      <c r="J36" s="262"/>
      <c r="K36" s="268">
        <f>SUM(K35:K35)</f>
        <v>250000</v>
      </c>
      <c r="L36" s="268">
        <f t="shared" ref="L36:M36" si="14">SUM(L35:L35)</f>
        <v>0</v>
      </c>
      <c r="M36" s="268">
        <f t="shared" si="14"/>
        <v>250000</v>
      </c>
      <c r="N36" s="278"/>
    </row>
    <row r="37" spans="1:14" s="226" customFormat="1" ht="20.100000000000001" customHeight="1">
      <c r="A37" s="232">
        <v>13</v>
      </c>
      <c r="B37" s="232" t="s">
        <v>609</v>
      </c>
      <c r="C37" s="232" t="s">
        <v>643</v>
      </c>
      <c r="D37" s="220" t="s">
        <v>644</v>
      </c>
      <c r="E37" s="220" t="s">
        <v>605</v>
      </c>
      <c r="F37" s="221" t="s">
        <v>607</v>
      </c>
      <c r="G37" s="221" t="s">
        <v>607</v>
      </c>
      <c r="H37" s="221"/>
      <c r="I37" s="279">
        <v>7600</v>
      </c>
      <c r="J37" s="255">
        <v>29</v>
      </c>
      <c r="K37" s="223">
        <f>I37*J37</f>
        <v>220400</v>
      </c>
      <c r="L37" s="224"/>
      <c r="M37" s="224">
        <f>K37</f>
        <v>220400</v>
      </c>
      <c r="N37" s="225"/>
    </row>
    <row r="38" spans="1:14" s="226" customFormat="1" ht="20.100000000000001" customHeight="1">
      <c r="A38" s="262"/>
      <c r="B38" s="263"/>
      <c r="C38" s="262"/>
      <c r="D38" s="227" t="s">
        <v>608</v>
      </c>
      <c r="E38" s="220"/>
      <c r="F38" s="277"/>
      <c r="G38" s="277"/>
      <c r="H38" s="277"/>
      <c r="I38" s="268"/>
      <c r="J38" s="262"/>
      <c r="K38" s="268">
        <f>SUM(K37:K37)</f>
        <v>220400</v>
      </c>
      <c r="L38" s="268">
        <f t="shared" ref="L38:M38" si="15">SUM(L37:L37)</f>
        <v>0</v>
      </c>
      <c r="M38" s="268">
        <f t="shared" si="15"/>
        <v>220400</v>
      </c>
      <c r="N38" s="278"/>
    </row>
    <row r="39" spans="1:14" s="226" customFormat="1" ht="20.100000000000001" customHeight="1">
      <c r="A39" s="232">
        <v>14</v>
      </c>
      <c r="B39" s="232" t="s">
        <v>609</v>
      </c>
      <c r="C39" s="232" t="s">
        <v>643</v>
      </c>
      <c r="D39" s="220" t="s">
        <v>645</v>
      </c>
      <c r="E39" s="220" t="s">
        <v>605</v>
      </c>
      <c r="F39" s="221" t="s">
        <v>607</v>
      </c>
      <c r="G39" s="221" t="s">
        <v>607</v>
      </c>
      <c r="H39" s="221"/>
      <c r="I39" s="279">
        <v>7600</v>
      </c>
      <c r="J39" s="255">
        <v>50</v>
      </c>
      <c r="K39" s="223">
        <f>I39*J39</f>
        <v>380000</v>
      </c>
      <c r="L39" s="224"/>
      <c r="M39" s="224">
        <f>K39</f>
        <v>380000</v>
      </c>
      <c r="N39" s="225"/>
    </row>
    <row r="40" spans="1:14" s="226" customFormat="1" ht="20.100000000000001" customHeight="1">
      <c r="A40" s="232"/>
      <c r="B40" s="245" t="s">
        <v>612</v>
      </c>
      <c r="C40" s="232"/>
      <c r="D40" s="227" t="s">
        <v>608</v>
      </c>
      <c r="E40" s="220"/>
      <c r="F40" s="220"/>
      <c r="G40" s="220"/>
      <c r="H40" s="220"/>
      <c r="I40" s="222"/>
      <c r="J40" s="232"/>
      <c r="K40" s="229">
        <f>SUM(K39:K39)</f>
        <v>380000</v>
      </c>
      <c r="L40" s="229">
        <f t="shared" ref="L40:M40" si="16">SUM(L39:L39)</f>
        <v>0</v>
      </c>
      <c r="M40" s="229">
        <f t="shared" si="16"/>
        <v>380000</v>
      </c>
      <c r="N40" s="246"/>
    </row>
    <row r="41" spans="1:14" s="226" customFormat="1" ht="20.100000000000001" customHeight="1">
      <c r="A41" s="232">
        <v>15</v>
      </c>
      <c r="B41" s="232" t="s">
        <v>609</v>
      </c>
      <c r="C41" s="232" t="s">
        <v>643</v>
      </c>
      <c r="D41" s="220" t="s">
        <v>646</v>
      </c>
      <c r="E41" s="280" t="s">
        <v>647</v>
      </c>
      <c r="F41" s="281" t="s">
        <v>647</v>
      </c>
      <c r="G41" s="281" t="s">
        <v>647</v>
      </c>
      <c r="H41" s="231" t="s">
        <v>648</v>
      </c>
      <c r="I41" s="279">
        <v>3249000</v>
      </c>
      <c r="J41" s="255">
        <v>1</v>
      </c>
      <c r="K41" s="279">
        <f>I41*J41</f>
        <v>3249000</v>
      </c>
      <c r="L41" s="224"/>
      <c r="M41" s="224">
        <f>K41-L41</f>
        <v>3249000</v>
      </c>
      <c r="N41" s="225" t="s">
        <v>649</v>
      </c>
    </row>
    <row r="42" spans="1:14" s="226" customFormat="1" ht="20.100000000000001" customHeight="1">
      <c r="A42" s="262"/>
      <c r="B42" s="263"/>
      <c r="C42" s="262"/>
      <c r="D42" s="227" t="s">
        <v>608</v>
      </c>
      <c r="E42" s="276"/>
      <c r="F42" s="276"/>
      <c r="G42" s="277"/>
      <c r="H42" s="277"/>
      <c r="I42" s="268"/>
      <c r="J42" s="262"/>
      <c r="K42" s="268">
        <f>SUM(K41:K41)</f>
        <v>3249000</v>
      </c>
      <c r="L42" s="268">
        <f t="shared" ref="L42:M42" si="17">SUM(L41:L41)</f>
        <v>0</v>
      </c>
      <c r="M42" s="268">
        <f t="shared" si="17"/>
        <v>3249000</v>
      </c>
      <c r="N42" s="278"/>
    </row>
    <row r="43" spans="1:14" s="226" customFormat="1" ht="20.100000000000001" customHeight="1">
      <c r="A43" s="224"/>
      <c r="B43" s="224"/>
      <c r="C43" s="224"/>
      <c r="D43" s="245" t="s">
        <v>650</v>
      </c>
      <c r="E43" s="281"/>
      <c r="F43" s="281"/>
      <c r="G43" s="281"/>
      <c r="H43" s="281"/>
      <c r="I43" s="282"/>
      <c r="J43" s="224"/>
      <c r="K43" s="229">
        <f>SUM(K42,K40,K38,K36,K34,K32,K30,K26,K24,K20,K13,K11,K9,K7,K4)</f>
        <v>9649644</v>
      </c>
      <c r="L43" s="229">
        <f t="shared" ref="L43:M43" si="18">SUM(L42,L40,L38,L36,L34,L32,L30,L26,L24,L20,L13,L11,L9,L7,L4)</f>
        <v>5240000</v>
      </c>
      <c r="M43" s="229">
        <f t="shared" si="18"/>
        <v>4409644</v>
      </c>
      <c r="N43" s="246"/>
    </row>
    <row r="45" spans="1:14" ht="18.75">
      <c r="A45" s="402" t="s">
        <v>651</v>
      </c>
      <c r="B45" s="402"/>
      <c r="C45" s="402"/>
      <c r="D45" s="402"/>
      <c r="E45" s="402"/>
      <c r="F45" s="402"/>
      <c r="G45" s="402"/>
      <c r="H45" s="402"/>
    </row>
    <row r="46" spans="1:14">
      <c r="A46" s="403" t="s">
        <v>652</v>
      </c>
      <c r="B46" s="403" t="s">
        <v>653</v>
      </c>
      <c r="C46" s="403" t="s">
        <v>654</v>
      </c>
      <c r="D46" s="403" t="s">
        <v>655</v>
      </c>
      <c r="E46" s="403" t="s">
        <v>656</v>
      </c>
      <c r="F46" s="406" t="s">
        <v>657</v>
      </c>
      <c r="G46" s="407"/>
      <c r="H46" s="408" t="s">
        <v>658</v>
      </c>
    </row>
    <row r="47" spans="1:14">
      <c r="A47" s="404"/>
      <c r="B47" s="404"/>
      <c r="C47" s="404"/>
      <c r="D47" s="405"/>
      <c r="E47" s="405"/>
      <c r="F47" s="286" t="s">
        <v>659</v>
      </c>
      <c r="G47" s="286" t="s">
        <v>660</v>
      </c>
      <c r="H47" s="409"/>
    </row>
    <row r="48" spans="1:14" ht="48">
      <c r="A48" s="287" t="s">
        <v>661</v>
      </c>
      <c r="B48" s="288" t="s">
        <v>662</v>
      </c>
      <c r="C48" s="289"/>
      <c r="D48" s="290"/>
      <c r="E48" s="291"/>
      <c r="F48" s="286"/>
      <c r="G48" s="292"/>
      <c r="H48" s="293"/>
    </row>
    <row r="49" spans="1:8" ht="84">
      <c r="A49" s="294">
        <v>1</v>
      </c>
      <c r="B49" s="295" t="s">
        <v>663</v>
      </c>
      <c r="C49" s="294" t="s">
        <v>664</v>
      </c>
      <c r="D49" s="288"/>
      <c r="E49" s="296">
        <v>250000</v>
      </c>
      <c r="F49" s="294">
        <v>1</v>
      </c>
      <c r="G49" s="296">
        <f>E49*F49</f>
        <v>250000</v>
      </c>
      <c r="H49" s="297" t="s">
        <v>665</v>
      </c>
    </row>
    <row r="50" spans="1:8" ht="84">
      <c r="A50" s="294">
        <v>2</v>
      </c>
      <c r="B50" s="295" t="s">
        <v>666</v>
      </c>
      <c r="C50" s="294" t="s">
        <v>664</v>
      </c>
      <c r="D50" s="295"/>
      <c r="E50" s="296">
        <v>100000</v>
      </c>
      <c r="F50" s="294">
        <v>1</v>
      </c>
      <c r="G50" s="296">
        <f t="shared" ref="G50:G52" si="19">E50*F50</f>
        <v>100000</v>
      </c>
      <c r="H50" s="297" t="s">
        <v>665</v>
      </c>
    </row>
    <row r="51" spans="1:8" ht="84">
      <c r="A51" s="298">
        <v>3</v>
      </c>
      <c r="B51" s="295" t="s">
        <v>667</v>
      </c>
      <c r="C51" s="294" t="s">
        <v>664</v>
      </c>
      <c r="D51" s="295" t="s">
        <v>668</v>
      </c>
      <c r="E51" s="296">
        <v>70000</v>
      </c>
      <c r="F51" s="294">
        <v>1</v>
      </c>
      <c r="G51" s="296">
        <f t="shared" si="19"/>
        <v>70000</v>
      </c>
      <c r="H51" s="297" t="s">
        <v>665</v>
      </c>
    </row>
    <row r="52" spans="1:8" ht="36">
      <c r="A52" s="294">
        <v>4</v>
      </c>
      <c r="B52" s="295" t="s">
        <v>669</v>
      </c>
      <c r="C52" s="294" t="s">
        <v>664</v>
      </c>
      <c r="D52" s="294"/>
      <c r="E52" s="296">
        <v>15000</v>
      </c>
      <c r="F52" s="294">
        <v>1</v>
      </c>
      <c r="G52" s="296">
        <f t="shared" si="19"/>
        <v>15000</v>
      </c>
      <c r="H52" s="297" t="s">
        <v>670</v>
      </c>
    </row>
    <row r="53" spans="1:8">
      <c r="A53" s="294"/>
      <c r="B53" s="286" t="s">
        <v>671</v>
      </c>
      <c r="C53" s="294"/>
      <c r="D53" s="295"/>
      <c r="E53" s="296"/>
      <c r="F53" s="287"/>
      <c r="G53" s="299">
        <f t="shared" ref="G53" si="20">SUM(G49:G52)</f>
        <v>435000</v>
      </c>
      <c r="H53" s="300"/>
    </row>
    <row r="54" spans="1:8" ht="36">
      <c r="A54" s="301" t="s">
        <v>672</v>
      </c>
      <c r="B54" s="302" t="s">
        <v>673</v>
      </c>
      <c r="C54" s="294"/>
      <c r="D54" s="303"/>
      <c r="E54" s="296"/>
      <c r="F54" s="287"/>
      <c r="G54" s="299"/>
      <c r="H54" s="300"/>
    </row>
    <row r="55" spans="1:8" ht="36">
      <c r="A55" s="304" t="s">
        <v>674</v>
      </c>
      <c r="B55" s="305" t="s">
        <v>675</v>
      </c>
      <c r="C55" s="287"/>
      <c r="D55" s="306"/>
      <c r="E55" s="299"/>
      <c r="F55" s="287"/>
      <c r="G55" s="299"/>
      <c r="H55" s="307"/>
    </row>
    <row r="56" spans="1:8" ht="60">
      <c r="A56" s="304" t="s">
        <v>676</v>
      </c>
      <c r="B56" s="305" t="s">
        <v>677</v>
      </c>
      <c r="C56" s="287"/>
      <c r="D56" s="306"/>
      <c r="E56" s="299"/>
      <c r="F56" s="287"/>
      <c r="G56" s="299"/>
      <c r="H56" s="307"/>
    </row>
    <row r="57" spans="1:8">
      <c r="A57" s="294">
        <v>1</v>
      </c>
      <c r="B57" s="308" t="s">
        <v>678</v>
      </c>
      <c r="C57" s="294" t="s">
        <v>679</v>
      </c>
      <c r="D57" s="303"/>
      <c r="E57" s="296">
        <v>80</v>
      </c>
      <c r="F57" s="294">
        <v>4</v>
      </c>
      <c r="G57" s="296">
        <f t="shared" ref="G57:G68" si="21">E57*F57</f>
        <v>320</v>
      </c>
      <c r="H57" s="295"/>
    </row>
    <row r="58" spans="1:8">
      <c r="A58" s="301">
        <v>2</v>
      </c>
      <c r="B58" s="308" t="s">
        <v>680</v>
      </c>
      <c r="C58" s="294" t="s">
        <v>681</v>
      </c>
      <c r="D58" s="295" t="s">
        <v>682</v>
      </c>
      <c r="E58" s="296">
        <v>13000</v>
      </c>
      <c r="F58" s="294">
        <v>4</v>
      </c>
      <c r="G58" s="296">
        <f t="shared" si="21"/>
        <v>52000</v>
      </c>
      <c r="H58" s="295"/>
    </row>
    <row r="59" spans="1:8">
      <c r="A59" s="294">
        <v>3</v>
      </c>
      <c r="B59" s="308" t="s">
        <v>683</v>
      </c>
      <c r="C59" s="294" t="s">
        <v>684</v>
      </c>
      <c r="D59" s="309" t="s">
        <v>685</v>
      </c>
      <c r="E59" s="296">
        <v>320</v>
      </c>
      <c r="F59" s="294">
        <v>4</v>
      </c>
      <c r="G59" s="296">
        <f t="shared" si="21"/>
        <v>1280</v>
      </c>
      <c r="H59" s="295"/>
    </row>
    <row r="60" spans="1:8" ht="24">
      <c r="A60" s="301">
        <v>4</v>
      </c>
      <c r="B60" s="308" t="s">
        <v>686</v>
      </c>
      <c r="C60" s="294" t="s">
        <v>687</v>
      </c>
      <c r="D60" s="295" t="s">
        <v>688</v>
      </c>
      <c r="E60" s="296">
        <v>650</v>
      </c>
      <c r="F60" s="294">
        <v>20</v>
      </c>
      <c r="G60" s="296">
        <f t="shared" si="21"/>
        <v>13000</v>
      </c>
      <c r="H60" s="295"/>
    </row>
    <row r="61" spans="1:8" ht="24">
      <c r="A61" s="294">
        <v>5</v>
      </c>
      <c r="B61" s="310" t="s">
        <v>689</v>
      </c>
      <c r="C61" s="294" t="s">
        <v>690</v>
      </c>
      <c r="D61" s="295" t="s">
        <v>691</v>
      </c>
      <c r="E61" s="296">
        <v>6000</v>
      </c>
      <c r="F61" s="294">
        <v>4</v>
      </c>
      <c r="G61" s="296">
        <f t="shared" si="21"/>
        <v>24000</v>
      </c>
      <c r="H61" s="295"/>
    </row>
    <row r="62" spans="1:8">
      <c r="A62" s="301">
        <v>6</v>
      </c>
      <c r="B62" s="311" t="s">
        <v>692</v>
      </c>
      <c r="C62" s="312" t="s">
        <v>693</v>
      </c>
      <c r="D62" s="295" t="s">
        <v>694</v>
      </c>
      <c r="E62" s="296">
        <v>15000</v>
      </c>
      <c r="F62" s="294">
        <v>4</v>
      </c>
      <c r="G62" s="296">
        <f t="shared" si="21"/>
        <v>60000</v>
      </c>
      <c r="H62" s="295"/>
    </row>
    <row r="63" spans="1:8">
      <c r="A63" s="294">
        <v>7</v>
      </c>
      <c r="B63" s="313" t="s">
        <v>695</v>
      </c>
      <c r="C63" s="312" t="s">
        <v>693</v>
      </c>
      <c r="D63" s="314" t="s">
        <v>696</v>
      </c>
      <c r="E63" s="296">
        <v>500</v>
      </c>
      <c r="F63" s="294">
        <v>4</v>
      </c>
      <c r="G63" s="296">
        <f t="shared" si="21"/>
        <v>2000</v>
      </c>
      <c r="H63" s="295"/>
    </row>
    <row r="64" spans="1:8" ht="24">
      <c r="A64" s="301">
        <v>8</v>
      </c>
      <c r="B64" s="308" t="s">
        <v>697</v>
      </c>
      <c r="C64" s="312" t="s">
        <v>687</v>
      </c>
      <c r="D64" s="303" t="s">
        <v>698</v>
      </c>
      <c r="E64" s="296">
        <v>20000</v>
      </c>
      <c r="F64" s="294">
        <v>4</v>
      </c>
      <c r="G64" s="296">
        <f t="shared" si="21"/>
        <v>80000</v>
      </c>
      <c r="H64" s="295"/>
    </row>
    <row r="65" spans="1:8" ht="36">
      <c r="A65" s="294">
        <v>9</v>
      </c>
      <c r="B65" s="315" t="s">
        <v>699</v>
      </c>
      <c r="C65" s="294" t="s">
        <v>693</v>
      </c>
      <c r="D65" s="295"/>
      <c r="E65" s="296">
        <v>2500</v>
      </c>
      <c r="F65" s="294">
        <v>4</v>
      </c>
      <c r="G65" s="296">
        <f t="shared" si="21"/>
        <v>10000</v>
      </c>
      <c r="H65" s="295"/>
    </row>
    <row r="66" spans="1:8" ht="36.75">
      <c r="A66" s="301">
        <v>10</v>
      </c>
      <c r="B66" s="308" t="s">
        <v>700</v>
      </c>
      <c r="C66" s="294" t="s">
        <v>693</v>
      </c>
      <c r="D66" s="295" t="s">
        <v>701</v>
      </c>
      <c r="E66" s="296">
        <v>12000</v>
      </c>
      <c r="F66" s="294">
        <v>4</v>
      </c>
      <c r="G66" s="296">
        <f t="shared" si="21"/>
        <v>48000</v>
      </c>
      <c r="H66" s="295" t="s">
        <v>702</v>
      </c>
    </row>
    <row r="67" spans="1:8" ht="24">
      <c r="A67" s="294">
        <v>11</v>
      </c>
      <c r="B67" s="295" t="s">
        <v>703</v>
      </c>
      <c r="C67" s="294" t="s">
        <v>687</v>
      </c>
      <c r="D67" s="303" t="s">
        <v>704</v>
      </c>
      <c r="E67" s="296">
        <v>700</v>
      </c>
      <c r="F67" s="294">
        <v>4</v>
      </c>
      <c r="G67" s="296">
        <f t="shared" si="21"/>
        <v>2800</v>
      </c>
      <c r="H67" s="295"/>
    </row>
    <row r="68" spans="1:8" ht="24">
      <c r="A68" s="301">
        <v>12</v>
      </c>
      <c r="B68" s="295" t="s">
        <v>705</v>
      </c>
      <c r="C68" s="294" t="s">
        <v>687</v>
      </c>
      <c r="D68" s="295" t="s">
        <v>688</v>
      </c>
      <c r="E68" s="296">
        <v>650</v>
      </c>
      <c r="F68" s="294">
        <v>20</v>
      </c>
      <c r="G68" s="296">
        <f t="shared" si="21"/>
        <v>13000</v>
      </c>
      <c r="H68" s="295"/>
    </row>
    <row r="69" spans="1:8">
      <c r="A69" s="304"/>
      <c r="B69" s="286" t="s">
        <v>671</v>
      </c>
      <c r="C69" s="287"/>
      <c r="D69" s="306"/>
      <c r="E69" s="299"/>
      <c r="F69" s="287"/>
      <c r="G69" s="299">
        <f>SUM(G57:G68)</f>
        <v>306400</v>
      </c>
      <c r="H69" s="288"/>
    </row>
    <row r="70" spans="1:8" ht="36">
      <c r="A70" s="304" t="s">
        <v>706</v>
      </c>
      <c r="B70" s="302" t="s">
        <v>707</v>
      </c>
      <c r="C70" s="287"/>
      <c r="D70" s="306"/>
      <c r="E70" s="299"/>
      <c r="F70" s="287"/>
      <c r="G70" s="299"/>
      <c r="H70" s="288"/>
    </row>
    <row r="71" spans="1:8">
      <c r="A71" s="294">
        <v>1</v>
      </c>
      <c r="B71" s="308" t="s">
        <v>708</v>
      </c>
      <c r="C71" s="294" t="s">
        <v>679</v>
      </c>
      <c r="D71" s="303" t="s">
        <v>709</v>
      </c>
      <c r="E71" s="296">
        <v>380</v>
      </c>
      <c r="F71" s="294">
        <v>120</v>
      </c>
      <c r="G71" s="296">
        <f>E71*F71</f>
        <v>45600</v>
      </c>
      <c r="H71" s="295"/>
    </row>
    <row r="72" spans="1:8" ht="36.75">
      <c r="A72" s="301">
        <v>2</v>
      </c>
      <c r="B72" s="308" t="s">
        <v>710</v>
      </c>
      <c r="C72" s="294" t="s">
        <v>693</v>
      </c>
      <c r="D72" s="295" t="s">
        <v>711</v>
      </c>
      <c r="E72" s="296">
        <v>7500</v>
      </c>
      <c r="F72" s="294">
        <v>4</v>
      </c>
      <c r="G72" s="296">
        <f>E72*F72</f>
        <v>30000</v>
      </c>
      <c r="H72" s="295" t="s">
        <v>702</v>
      </c>
    </row>
    <row r="73" spans="1:8">
      <c r="A73" s="304"/>
      <c r="B73" s="286" t="s">
        <v>671</v>
      </c>
      <c r="C73" s="316"/>
      <c r="D73" s="306"/>
      <c r="E73" s="299"/>
      <c r="F73" s="287"/>
      <c r="G73" s="299">
        <f t="shared" ref="G73" si="22">SUM(G71:G72)</f>
        <v>75600</v>
      </c>
      <c r="H73" s="288"/>
    </row>
    <row r="74" spans="1:8" ht="48">
      <c r="A74" s="304" t="s">
        <v>712</v>
      </c>
      <c r="B74" s="302" t="s">
        <v>713</v>
      </c>
      <c r="C74" s="316"/>
      <c r="D74" s="306"/>
      <c r="E74" s="299"/>
      <c r="F74" s="287"/>
      <c r="G74" s="299"/>
      <c r="H74" s="288"/>
    </row>
    <row r="75" spans="1:8" ht="48">
      <c r="A75" s="294">
        <v>1</v>
      </c>
      <c r="B75" s="308" t="s">
        <v>714</v>
      </c>
      <c r="C75" s="312" t="s">
        <v>679</v>
      </c>
      <c r="D75" s="303" t="s">
        <v>715</v>
      </c>
      <c r="E75" s="296">
        <v>2000</v>
      </c>
      <c r="F75" s="294">
        <v>1</v>
      </c>
      <c r="G75" s="296">
        <f>E75*F75</f>
        <v>2000</v>
      </c>
      <c r="H75" s="295" t="s">
        <v>716</v>
      </c>
    </row>
    <row r="76" spans="1:8">
      <c r="A76" s="304"/>
      <c r="B76" s="286" t="s">
        <v>671</v>
      </c>
      <c r="C76" s="316"/>
      <c r="D76" s="306"/>
      <c r="E76" s="299"/>
      <c r="F76" s="287"/>
      <c r="G76" s="299">
        <f t="shared" ref="G76" si="23">SUM(G75:G75)</f>
        <v>2000</v>
      </c>
      <c r="H76" s="288"/>
    </row>
    <row r="77" spans="1:8" ht="48">
      <c r="A77" s="304" t="s">
        <v>717</v>
      </c>
      <c r="B77" s="305" t="s">
        <v>718</v>
      </c>
      <c r="C77" s="316"/>
      <c r="D77" s="306"/>
      <c r="E77" s="299"/>
      <c r="F77" s="287"/>
      <c r="G77" s="299"/>
      <c r="H77" s="288"/>
    </row>
    <row r="78" spans="1:8" ht="24">
      <c r="A78" s="301">
        <v>1</v>
      </c>
      <c r="B78" s="308" t="s">
        <v>719</v>
      </c>
      <c r="C78" s="294" t="s">
        <v>690</v>
      </c>
      <c r="D78" s="303" t="s">
        <v>720</v>
      </c>
      <c r="E78" s="296">
        <v>2400</v>
      </c>
      <c r="F78" s="294">
        <v>4</v>
      </c>
      <c r="G78" s="296">
        <f>E78*F78</f>
        <v>9600</v>
      </c>
      <c r="H78" s="295"/>
    </row>
    <row r="79" spans="1:8">
      <c r="A79" s="304"/>
      <c r="B79" s="286" t="s">
        <v>671</v>
      </c>
      <c r="C79" s="287"/>
      <c r="D79" s="306"/>
      <c r="E79" s="299"/>
      <c r="F79" s="287"/>
      <c r="G79" s="299">
        <f t="shared" ref="G79" si="24">SUM(G78:G78)</f>
        <v>9600</v>
      </c>
      <c r="H79" s="307"/>
    </row>
    <row r="80" spans="1:8" ht="60.75">
      <c r="A80" s="304" t="s">
        <v>721</v>
      </c>
      <c r="B80" s="302" t="s">
        <v>722</v>
      </c>
      <c r="C80" s="287"/>
      <c r="D80" s="306"/>
      <c r="E80" s="299"/>
      <c r="F80" s="287"/>
      <c r="G80" s="317"/>
      <c r="H80" s="295" t="s">
        <v>723</v>
      </c>
    </row>
    <row r="81" spans="1:8" ht="24">
      <c r="A81" s="301">
        <v>1</v>
      </c>
      <c r="B81" s="308" t="s">
        <v>724</v>
      </c>
      <c r="C81" s="294" t="s">
        <v>693</v>
      </c>
      <c r="D81" s="303"/>
      <c r="E81" s="296">
        <v>1500</v>
      </c>
      <c r="F81" s="294">
        <v>4</v>
      </c>
      <c r="G81" s="318">
        <f>E81*F81</f>
        <v>6000</v>
      </c>
      <c r="H81" s="295" t="s">
        <v>725</v>
      </c>
    </row>
    <row r="82" spans="1:8">
      <c r="A82" s="301">
        <v>2</v>
      </c>
      <c r="B82" s="308" t="s">
        <v>726</v>
      </c>
      <c r="C82" s="294" t="s">
        <v>693</v>
      </c>
      <c r="D82" s="303"/>
      <c r="E82" s="296">
        <v>2000</v>
      </c>
      <c r="F82" s="294">
        <v>2</v>
      </c>
      <c r="G82" s="296">
        <f>E82*F82</f>
        <v>4000</v>
      </c>
      <c r="H82" s="300"/>
    </row>
    <row r="83" spans="1:8" ht="24">
      <c r="A83" s="301">
        <v>3</v>
      </c>
      <c r="B83" s="308" t="s">
        <v>727</v>
      </c>
      <c r="C83" s="294" t="s">
        <v>679</v>
      </c>
      <c r="D83" s="303" t="s">
        <v>728</v>
      </c>
      <c r="E83" s="296">
        <v>2000</v>
      </c>
      <c r="F83" s="294">
        <v>4</v>
      </c>
      <c r="G83" s="296">
        <f>E83*F83</f>
        <v>8000</v>
      </c>
      <c r="H83" s="295" t="s">
        <v>725</v>
      </c>
    </row>
    <row r="84" spans="1:8" ht="24">
      <c r="A84" s="301">
        <v>4</v>
      </c>
      <c r="B84" s="308" t="s">
        <v>729</v>
      </c>
      <c r="C84" s="294" t="s">
        <v>730</v>
      </c>
      <c r="D84" s="303"/>
      <c r="E84" s="296">
        <v>1200</v>
      </c>
      <c r="F84" s="294">
        <v>2</v>
      </c>
      <c r="G84" s="296">
        <f>E84*F84</f>
        <v>2400</v>
      </c>
      <c r="H84" s="308" t="s">
        <v>731</v>
      </c>
    </row>
    <row r="85" spans="1:8" ht="84.75">
      <c r="A85" s="301">
        <v>5</v>
      </c>
      <c r="B85" s="308" t="s">
        <v>732</v>
      </c>
      <c r="C85" s="294" t="s">
        <v>693</v>
      </c>
      <c r="D85" s="319" t="s">
        <v>733</v>
      </c>
      <c r="E85" s="296">
        <v>12000</v>
      </c>
      <c r="F85" s="294">
        <v>2</v>
      </c>
      <c r="G85" s="296">
        <f>E85*F85</f>
        <v>24000</v>
      </c>
      <c r="H85" s="308" t="s">
        <v>734</v>
      </c>
    </row>
    <row r="86" spans="1:8">
      <c r="A86" s="304"/>
      <c r="B86" s="286" t="s">
        <v>671</v>
      </c>
      <c r="C86" s="287"/>
      <c r="D86" s="306"/>
      <c r="E86" s="299"/>
      <c r="F86" s="287"/>
      <c r="G86" s="299">
        <f>SUM(G81:G85)</f>
        <v>44400</v>
      </c>
      <c r="H86" s="305"/>
    </row>
    <row r="87" spans="1:8" ht="36">
      <c r="A87" s="287" t="s">
        <v>735</v>
      </c>
      <c r="B87" s="320" t="s">
        <v>736</v>
      </c>
      <c r="C87" s="316"/>
      <c r="D87" s="302"/>
      <c r="E87" s="299"/>
      <c r="F87" s="287"/>
      <c r="G87" s="299"/>
      <c r="H87" s="295" t="s">
        <v>737</v>
      </c>
    </row>
    <row r="88" spans="1:8" ht="36">
      <c r="A88" s="294">
        <v>1</v>
      </c>
      <c r="B88" s="308" t="s">
        <v>738</v>
      </c>
      <c r="C88" s="294" t="s">
        <v>664</v>
      </c>
      <c r="D88" s="295" t="s">
        <v>739</v>
      </c>
      <c r="E88" s="296">
        <v>350000</v>
      </c>
      <c r="F88" s="294">
        <v>1</v>
      </c>
      <c r="G88" s="296">
        <f>E88*F88</f>
        <v>350000</v>
      </c>
      <c r="H88" s="300"/>
    </row>
    <row r="89" spans="1:8" ht="36">
      <c r="A89" s="321">
        <v>2</v>
      </c>
      <c r="B89" s="308" t="s">
        <v>740</v>
      </c>
      <c r="C89" s="294" t="s">
        <v>664</v>
      </c>
      <c r="D89" s="303" t="s">
        <v>741</v>
      </c>
      <c r="E89" s="296">
        <v>20000</v>
      </c>
      <c r="F89" s="294">
        <v>1</v>
      </c>
      <c r="G89" s="296">
        <f t="shared" ref="G89:G92" si="25">E89*F89</f>
        <v>20000</v>
      </c>
      <c r="H89" s="300"/>
    </row>
    <row r="90" spans="1:8">
      <c r="A90" s="321">
        <v>3</v>
      </c>
      <c r="B90" s="322" t="s">
        <v>742</v>
      </c>
      <c r="C90" s="294" t="s">
        <v>681</v>
      </c>
      <c r="D90" s="295" t="s">
        <v>743</v>
      </c>
      <c r="E90" s="296">
        <v>13000</v>
      </c>
      <c r="F90" s="323">
        <v>1</v>
      </c>
      <c r="G90" s="296">
        <f t="shared" si="25"/>
        <v>13000</v>
      </c>
      <c r="H90" s="300"/>
    </row>
    <row r="91" spans="1:8" ht="24">
      <c r="A91" s="321">
        <v>4</v>
      </c>
      <c r="B91" s="322" t="s">
        <v>744</v>
      </c>
      <c r="C91" s="294" t="s">
        <v>664</v>
      </c>
      <c r="D91" s="324" t="s">
        <v>745</v>
      </c>
      <c r="E91" s="318">
        <v>20000</v>
      </c>
      <c r="F91" s="323">
        <v>1</v>
      </c>
      <c r="G91" s="296">
        <f t="shared" si="25"/>
        <v>20000</v>
      </c>
      <c r="H91" s="300"/>
    </row>
    <row r="92" spans="1:8" ht="36.75">
      <c r="A92" s="321">
        <v>5</v>
      </c>
      <c r="B92" s="308" t="s">
        <v>746</v>
      </c>
      <c r="C92" s="294" t="s">
        <v>693</v>
      </c>
      <c r="D92" s="303" t="s">
        <v>701</v>
      </c>
      <c r="E92" s="296">
        <v>12000</v>
      </c>
      <c r="F92" s="294">
        <v>5</v>
      </c>
      <c r="G92" s="296">
        <f t="shared" si="25"/>
        <v>60000</v>
      </c>
      <c r="H92" s="295" t="s">
        <v>702</v>
      </c>
    </row>
    <row r="93" spans="1:8">
      <c r="A93" s="287"/>
      <c r="B93" s="286" t="s">
        <v>671</v>
      </c>
      <c r="C93" s="316"/>
      <c r="D93" s="288"/>
      <c r="E93" s="299"/>
      <c r="F93" s="287"/>
      <c r="G93" s="299">
        <f t="shared" ref="G93" si="26">SUM(G88:G92)</f>
        <v>463000</v>
      </c>
      <c r="H93" s="307"/>
    </row>
    <row r="94" spans="1:8" ht="36">
      <c r="A94" s="304" t="s">
        <v>747</v>
      </c>
      <c r="B94" s="305" t="s">
        <v>748</v>
      </c>
      <c r="C94" s="287"/>
      <c r="D94" s="306"/>
      <c r="E94" s="299"/>
      <c r="F94" s="287"/>
      <c r="G94" s="299"/>
      <c r="H94" s="307"/>
    </row>
    <row r="95" spans="1:8" ht="132">
      <c r="A95" s="301">
        <v>1</v>
      </c>
      <c r="B95" s="308" t="s">
        <v>749</v>
      </c>
      <c r="C95" s="294" t="s">
        <v>687</v>
      </c>
      <c r="D95" s="303" t="s">
        <v>750</v>
      </c>
      <c r="E95" s="296">
        <v>100000</v>
      </c>
      <c r="F95" s="294">
        <v>4</v>
      </c>
      <c r="G95" s="296">
        <f>E95*F95</f>
        <v>400000</v>
      </c>
      <c r="H95" s="295" t="s">
        <v>751</v>
      </c>
    </row>
    <row r="96" spans="1:8" ht="48">
      <c r="A96" s="301">
        <v>2</v>
      </c>
      <c r="B96" s="311" t="s">
        <v>692</v>
      </c>
      <c r="C96" s="312" t="s">
        <v>693</v>
      </c>
      <c r="D96" s="295" t="s">
        <v>694</v>
      </c>
      <c r="E96" s="296">
        <v>15000</v>
      </c>
      <c r="F96" s="294">
        <v>3</v>
      </c>
      <c r="G96" s="296">
        <f t="shared" ref="G96:G98" si="27">E96*F96</f>
        <v>45000</v>
      </c>
      <c r="H96" s="295" t="s">
        <v>752</v>
      </c>
    </row>
    <row r="97" spans="1:8" ht="24.75">
      <c r="A97" s="294">
        <v>3</v>
      </c>
      <c r="B97" s="297" t="s">
        <v>753</v>
      </c>
      <c r="C97" s="294" t="s">
        <v>664</v>
      </c>
      <c r="D97" s="324" t="s">
        <v>754</v>
      </c>
      <c r="E97" s="296">
        <v>1920</v>
      </c>
      <c r="F97" s="294">
        <v>4</v>
      </c>
      <c r="G97" s="296">
        <f t="shared" si="27"/>
        <v>7680</v>
      </c>
      <c r="H97" s="297"/>
    </row>
    <row r="98" spans="1:8" ht="36.75">
      <c r="A98" s="301">
        <v>4</v>
      </c>
      <c r="B98" s="308" t="s">
        <v>755</v>
      </c>
      <c r="C98" s="294" t="s">
        <v>693</v>
      </c>
      <c r="D98" s="303" t="s">
        <v>701</v>
      </c>
      <c r="E98" s="296">
        <v>12000</v>
      </c>
      <c r="F98" s="294">
        <v>4</v>
      </c>
      <c r="G98" s="296">
        <f t="shared" si="27"/>
        <v>48000</v>
      </c>
      <c r="H98" s="295" t="s">
        <v>702</v>
      </c>
    </row>
    <row r="99" spans="1:8">
      <c r="A99" s="304"/>
      <c r="B99" s="286" t="s">
        <v>671</v>
      </c>
      <c r="C99" s="287"/>
      <c r="D99" s="306"/>
      <c r="E99" s="299"/>
      <c r="F99" s="287"/>
      <c r="G99" s="299">
        <f>SUM(G95:G98)</f>
        <v>500680</v>
      </c>
      <c r="H99" s="307"/>
    </row>
    <row r="100" spans="1:8" ht="36">
      <c r="A100" s="304" t="s">
        <v>756</v>
      </c>
      <c r="B100" s="302" t="s">
        <v>757</v>
      </c>
      <c r="C100" s="287"/>
      <c r="D100" s="306"/>
      <c r="E100" s="299"/>
      <c r="F100" s="287"/>
      <c r="G100" s="299"/>
      <c r="H100" s="307"/>
    </row>
    <row r="101" spans="1:8" ht="36">
      <c r="A101" s="304" t="s">
        <v>674</v>
      </c>
      <c r="B101" s="325" t="s">
        <v>758</v>
      </c>
      <c r="C101" s="287"/>
      <c r="D101" s="306"/>
      <c r="E101" s="299"/>
      <c r="F101" s="287"/>
      <c r="G101" s="299"/>
      <c r="H101" s="307"/>
    </row>
    <row r="102" spans="1:8" ht="36">
      <c r="A102" s="287" t="s">
        <v>676</v>
      </c>
      <c r="B102" s="325" t="s">
        <v>759</v>
      </c>
      <c r="C102" s="287"/>
      <c r="D102" s="288"/>
      <c r="E102" s="299"/>
      <c r="F102" s="287"/>
      <c r="G102" s="299"/>
      <c r="H102" s="307"/>
    </row>
    <row r="103" spans="1:8" ht="24">
      <c r="A103" s="321">
        <v>1</v>
      </c>
      <c r="B103" s="315" t="s">
        <v>760</v>
      </c>
      <c r="C103" s="294" t="s">
        <v>687</v>
      </c>
      <c r="D103" s="326"/>
      <c r="E103" s="296">
        <v>2500</v>
      </c>
      <c r="F103" s="294">
        <v>1</v>
      </c>
      <c r="G103" s="296">
        <f>E103*F103</f>
        <v>2500</v>
      </c>
      <c r="H103" s="295"/>
    </row>
    <row r="104" spans="1:8" ht="24">
      <c r="A104" s="321">
        <v>2</v>
      </c>
      <c r="B104" s="315" t="s">
        <v>761</v>
      </c>
      <c r="C104" s="294" t="s">
        <v>679</v>
      </c>
      <c r="D104" s="326"/>
      <c r="E104" s="296">
        <v>1500</v>
      </c>
      <c r="F104" s="294">
        <v>1</v>
      </c>
      <c r="G104" s="296">
        <f t="shared" ref="G104:G107" si="28">E104*F104</f>
        <v>1500</v>
      </c>
      <c r="H104" s="295"/>
    </row>
    <row r="105" spans="1:8">
      <c r="A105" s="321">
        <v>3</v>
      </c>
      <c r="B105" s="308" t="s">
        <v>762</v>
      </c>
      <c r="C105" s="294" t="s">
        <v>687</v>
      </c>
      <c r="D105" s="303" t="s">
        <v>763</v>
      </c>
      <c r="E105" s="296">
        <v>2000</v>
      </c>
      <c r="F105" s="294">
        <v>1</v>
      </c>
      <c r="G105" s="296">
        <f t="shared" si="28"/>
        <v>2000</v>
      </c>
      <c r="H105" s="295"/>
    </row>
    <row r="106" spans="1:8" ht="24">
      <c r="A106" s="321">
        <v>4</v>
      </c>
      <c r="B106" s="315" t="s">
        <v>764</v>
      </c>
      <c r="C106" s="294" t="s">
        <v>765</v>
      </c>
      <c r="D106" s="303" t="s">
        <v>766</v>
      </c>
      <c r="E106" s="296">
        <v>5000</v>
      </c>
      <c r="F106" s="294">
        <v>1</v>
      </c>
      <c r="G106" s="296">
        <f t="shared" si="28"/>
        <v>5000</v>
      </c>
      <c r="H106" s="295"/>
    </row>
    <row r="107" spans="1:8" ht="24">
      <c r="A107" s="321">
        <v>5</v>
      </c>
      <c r="B107" s="308" t="s">
        <v>767</v>
      </c>
      <c r="C107" s="294" t="s">
        <v>693</v>
      </c>
      <c r="D107" s="303"/>
      <c r="E107" s="296">
        <v>3000</v>
      </c>
      <c r="F107" s="294">
        <v>1</v>
      </c>
      <c r="G107" s="296">
        <f t="shared" si="28"/>
        <v>3000</v>
      </c>
      <c r="H107" s="295"/>
    </row>
    <row r="108" spans="1:8">
      <c r="A108" s="327"/>
      <c r="B108" s="286" t="s">
        <v>671</v>
      </c>
      <c r="C108" s="287"/>
      <c r="D108" s="328"/>
      <c r="E108" s="299"/>
      <c r="F108" s="287"/>
      <c r="G108" s="299">
        <f t="shared" ref="G108" si="29">SUM(G103:G107)</f>
        <v>14000</v>
      </c>
      <c r="H108" s="288"/>
    </row>
    <row r="109" spans="1:8" ht="36">
      <c r="A109" s="327" t="s">
        <v>706</v>
      </c>
      <c r="B109" s="325" t="s">
        <v>758</v>
      </c>
      <c r="C109" s="287"/>
      <c r="D109" s="328"/>
      <c r="E109" s="299"/>
      <c r="F109" s="287"/>
      <c r="G109" s="299"/>
      <c r="H109" s="288"/>
    </row>
    <row r="110" spans="1:8" ht="120">
      <c r="A110" s="321">
        <v>1</v>
      </c>
      <c r="B110" s="308" t="s">
        <v>768</v>
      </c>
      <c r="C110" s="294" t="s">
        <v>687</v>
      </c>
      <c r="D110" s="326" t="s">
        <v>769</v>
      </c>
      <c r="E110" s="296">
        <v>1600</v>
      </c>
      <c r="F110" s="294">
        <v>14</v>
      </c>
      <c r="G110" s="296">
        <f t="shared" ref="G110:G116" si="30">E110*F110</f>
        <v>22400</v>
      </c>
      <c r="H110" s="315" t="s">
        <v>770</v>
      </c>
    </row>
    <row r="111" spans="1:8" ht="120">
      <c r="A111" s="321">
        <v>2</v>
      </c>
      <c r="B111" s="308" t="s">
        <v>771</v>
      </c>
      <c r="C111" s="294" t="s">
        <v>679</v>
      </c>
      <c r="D111" s="303"/>
      <c r="E111" s="296">
        <v>700</v>
      </c>
      <c r="F111" s="294">
        <v>13</v>
      </c>
      <c r="G111" s="296">
        <f t="shared" si="30"/>
        <v>9100</v>
      </c>
      <c r="H111" s="315" t="s">
        <v>770</v>
      </c>
    </row>
    <row r="112" spans="1:8" ht="24">
      <c r="A112" s="321">
        <v>3</v>
      </c>
      <c r="B112" s="308" t="s">
        <v>772</v>
      </c>
      <c r="C112" s="294" t="s">
        <v>687</v>
      </c>
      <c r="D112" s="295" t="s">
        <v>773</v>
      </c>
      <c r="E112" s="296">
        <v>5000</v>
      </c>
      <c r="F112" s="294">
        <v>8</v>
      </c>
      <c r="G112" s="296">
        <f t="shared" si="30"/>
        <v>40000</v>
      </c>
      <c r="H112" s="295"/>
    </row>
    <row r="113" spans="1:8" ht="84">
      <c r="A113" s="321">
        <v>4</v>
      </c>
      <c r="B113" s="308" t="s">
        <v>774</v>
      </c>
      <c r="C113" s="294" t="s">
        <v>687</v>
      </c>
      <c r="D113" s="303" t="s">
        <v>766</v>
      </c>
      <c r="E113" s="296">
        <v>5000</v>
      </c>
      <c r="F113" s="294">
        <v>6</v>
      </c>
      <c r="G113" s="296">
        <f t="shared" si="30"/>
        <v>30000</v>
      </c>
      <c r="H113" s="315" t="s">
        <v>775</v>
      </c>
    </row>
    <row r="114" spans="1:8" ht="24.75">
      <c r="A114" s="321">
        <v>5</v>
      </c>
      <c r="B114" s="308" t="s">
        <v>776</v>
      </c>
      <c r="C114" s="294" t="s">
        <v>693</v>
      </c>
      <c r="D114" s="303" t="s">
        <v>777</v>
      </c>
      <c r="E114" s="296">
        <v>1200</v>
      </c>
      <c r="F114" s="294">
        <v>3</v>
      </c>
      <c r="G114" s="296">
        <f t="shared" si="30"/>
        <v>3600</v>
      </c>
      <c r="H114" s="295" t="s">
        <v>778</v>
      </c>
    </row>
    <row r="115" spans="1:8" ht="24">
      <c r="A115" s="321">
        <v>6</v>
      </c>
      <c r="B115" s="308" t="s">
        <v>779</v>
      </c>
      <c r="C115" s="294" t="s">
        <v>693</v>
      </c>
      <c r="D115" s="303" t="s">
        <v>780</v>
      </c>
      <c r="E115" s="296">
        <v>5000</v>
      </c>
      <c r="F115" s="294">
        <v>1</v>
      </c>
      <c r="G115" s="296">
        <f t="shared" si="30"/>
        <v>5000</v>
      </c>
      <c r="H115" s="295"/>
    </row>
    <row r="116" spans="1:8" ht="120">
      <c r="A116" s="321">
        <v>8</v>
      </c>
      <c r="B116" s="308" t="s">
        <v>781</v>
      </c>
      <c r="C116" s="294" t="s">
        <v>693</v>
      </c>
      <c r="D116" s="303" t="s">
        <v>782</v>
      </c>
      <c r="E116" s="296">
        <v>6000</v>
      </c>
      <c r="F116" s="294">
        <v>10</v>
      </c>
      <c r="G116" s="296">
        <f t="shared" si="30"/>
        <v>60000</v>
      </c>
      <c r="H116" s="315" t="s">
        <v>770</v>
      </c>
    </row>
    <row r="117" spans="1:8">
      <c r="A117" s="327"/>
      <c r="B117" s="286" t="s">
        <v>671</v>
      </c>
      <c r="C117" s="329"/>
      <c r="D117" s="330"/>
      <c r="E117" s="317"/>
      <c r="F117" s="329"/>
      <c r="G117" s="317">
        <f>SUM(G110:G116)</f>
        <v>170100</v>
      </c>
      <c r="H117" s="302"/>
    </row>
    <row r="118" spans="1:8">
      <c r="A118" s="327" t="s">
        <v>712</v>
      </c>
      <c r="B118" s="302" t="s">
        <v>783</v>
      </c>
      <c r="C118" s="329"/>
      <c r="D118" s="330"/>
      <c r="E118" s="317"/>
      <c r="F118" s="329"/>
      <c r="G118" s="317"/>
      <c r="H118" s="302"/>
    </row>
    <row r="119" spans="1:8" ht="36">
      <c r="A119" s="321">
        <v>1</v>
      </c>
      <c r="B119" s="331" t="s">
        <v>784</v>
      </c>
      <c r="C119" s="323" t="s">
        <v>693</v>
      </c>
      <c r="D119" s="324" t="s">
        <v>785</v>
      </c>
      <c r="E119" s="296">
        <v>5000</v>
      </c>
      <c r="F119" s="294">
        <v>1</v>
      </c>
      <c r="G119" s="296">
        <f t="shared" ref="G119:G122" si="31">E119*F119</f>
        <v>5000</v>
      </c>
      <c r="H119" s="310"/>
    </row>
    <row r="120" spans="1:8" ht="36">
      <c r="A120" s="321">
        <v>2</v>
      </c>
      <c r="B120" s="331" t="s">
        <v>786</v>
      </c>
      <c r="C120" s="323" t="s">
        <v>693</v>
      </c>
      <c r="D120" s="324" t="s">
        <v>785</v>
      </c>
      <c r="E120" s="318">
        <v>1500</v>
      </c>
      <c r="F120" s="323">
        <v>1</v>
      </c>
      <c r="G120" s="318">
        <f t="shared" si="31"/>
        <v>1500</v>
      </c>
      <c r="H120" s="310"/>
    </row>
    <row r="121" spans="1:8">
      <c r="A121" s="321">
        <v>3</v>
      </c>
      <c r="B121" s="315" t="s">
        <v>787</v>
      </c>
      <c r="C121" s="323" t="s">
        <v>693</v>
      </c>
      <c r="D121" s="324" t="s">
        <v>785</v>
      </c>
      <c r="E121" s="318">
        <v>3000</v>
      </c>
      <c r="F121" s="323">
        <v>1</v>
      </c>
      <c r="G121" s="318">
        <f t="shared" si="31"/>
        <v>3000</v>
      </c>
      <c r="H121" s="310"/>
    </row>
    <row r="122" spans="1:8">
      <c r="A122" s="321">
        <v>4</v>
      </c>
      <c r="B122" s="308" t="s">
        <v>788</v>
      </c>
      <c r="C122" s="294" t="s">
        <v>679</v>
      </c>
      <c r="D122" s="303"/>
      <c r="E122" s="296">
        <v>2000</v>
      </c>
      <c r="F122" s="294">
        <v>1</v>
      </c>
      <c r="G122" s="318">
        <f t="shared" si="31"/>
        <v>2000</v>
      </c>
      <c r="H122" s="310"/>
    </row>
    <row r="123" spans="1:8">
      <c r="A123" s="327"/>
      <c r="B123" s="286" t="s">
        <v>671</v>
      </c>
      <c r="C123" s="287"/>
      <c r="D123" s="330"/>
      <c r="E123" s="299"/>
      <c r="F123" s="329"/>
      <c r="G123" s="317">
        <f>SUM(G119:G122)</f>
        <v>11500</v>
      </c>
      <c r="H123" s="302"/>
    </row>
    <row r="124" spans="1:8">
      <c r="A124" s="327" t="s">
        <v>717</v>
      </c>
      <c r="B124" s="305" t="s">
        <v>789</v>
      </c>
      <c r="C124" s="287"/>
      <c r="D124" s="330"/>
      <c r="E124" s="299"/>
      <c r="F124" s="329"/>
      <c r="G124" s="317"/>
      <c r="H124" s="302"/>
    </row>
    <row r="125" spans="1:8">
      <c r="A125" s="321">
        <v>1</v>
      </c>
      <c r="B125" s="308" t="s">
        <v>790</v>
      </c>
      <c r="C125" s="294" t="s">
        <v>679</v>
      </c>
      <c r="D125" s="324"/>
      <c r="E125" s="296">
        <v>700</v>
      </c>
      <c r="F125" s="323">
        <v>3</v>
      </c>
      <c r="G125" s="296">
        <f>E125*F125</f>
        <v>2100</v>
      </c>
      <c r="H125" s="310"/>
    </row>
    <row r="126" spans="1:8">
      <c r="A126" s="321">
        <v>2</v>
      </c>
      <c r="B126" s="308" t="s">
        <v>791</v>
      </c>
      <c r="C126" s="294" t="s">
        <v>679</v>
      </c>
      <c r="D126" s="303"/>
      <c r="E126" s="296">
        <v>700</v>
      </c>
      <c r="F126" s="294">
        <v>4</v>
      </c>
      <c r="G126" s="296">
        <f>E126*F126</f>
        <v>2800</v>
      </c>
      <c r="H126" s="310"/>
    </row>
    <row r="127" spans="1:8">
      <c r="A127" s="321">
        <v>3</v>
      </c>
      <c r="B127" s="308" t="s">
        <v>792</v>
      </c>
      <c r="C127" s="294" t="s">
        <v>693</v>
      </c>
      <c r="D127" s="303"/>
      <c r="E127" s="296">
        <v>2000</v>
      </c>
      <c r="F127" s="294">
        <v>1</v>
      </c>
      <c r="G127" s="296">
        <f>E127*F127</f>
        <v>2000</v>
      </c>
      <c r="H127" s="310"/>
    </row>
    <row r="128" spans="1:8">
      <c r="A128" s="321">
        <v>4</v>
      </c>
      <c r="B128" s="308" t="s">
        <v>793</v>
      </c>
      <c r="C128" s="294" t="s">
        <v>693</v>
      </c>
      <c r="D128" s="303"/>
      <c r="E128" s="296">
        <v>1000</v>
      </c>
      <c r="F128" s="294">
        <v>1</v>
      </c>
      <c r="G128" s="296">
        <f>E128*F128</f>
        <v>1000</v>
      </c>
      <c r="H128" s="310"/>
    </row>
    <row r="129" spans="1:8" ht="24">
      <c r="A129" s="321">
        <v>5</v>
      </c>
      <c r="B129" s="308" t="s">
        <v>794</v>
      </c>
      <c r="C129" s="294" t="s">
        <v>687</v>
      </c>
      <c r="D129" s="324" t="s">
        <v>795</v>
      </c>
      <c r="E129" s="296">
        <v>1000</v>
      </c>
      <c r="F129" s="294">
        <v>1</v>
      </c>
      <c r="G129" s="296">
        <f>E129*F129</f>
        <v>1000</v>
      </c>
      <c r="H129" s="310"/>
    </row>
    <row r="130" spans="1:8">
      <c r="A130" s="327"/>
      <c r="B130" s="286" t="s">
        <v>671</v>
      </c>
      <c r="C130" s="287"/>
      <c r="D130" s="306"/>
      <c r="E130" s="299"/>
      <c r="F130" s="287"/>
      <c r="G130" s="299">
        <f t="shared" ref="G130" si="32">SUM(G125:G129)</f>
        <v>8900</v>
      </c>
      <c r="H130" s="302"/>
    </row>
    <row r="131" spans="1:8" ht="48">
      <c r="A131" s="327" t="s">
        <v>721</v>
      </c>
      <c r="B131" s="305" t="s">
        <v>796</v>
      </c>
      <c r="C131" s="287"/>
      <c r="D131" s="306"/>
      <c r="E131" s="299"/>
      <c r="F131" s="287"/>
      <c r="G131" s="299"/>
      <c r="H131" s="302"/>
    </row>
    <row r="132" spans="1:8" ht="24">
      <c r="A132" s="321">
        <v>1</v>
      </c>
      <c r="B132" s="308" t="s">
        <v>767</v>
      </c>
      <c r="C132" s="294" t="s">
        <v>693</v>
      </c>
      <c r="D132" s="303"/>
      <c r="E132" s="296">
        <v>3000</v>
      </c>
      <c r="F132" s="294">
        <v>1</v>
      </c>
      <c r="G132" s="296">
        <f>E132*F132</f>
        <v>3000</v>
      </c>
      <c r="H132" s="295"/>
    </row>
    <row r="133" spans="1:8">
      <c r="A133" s="321">
        <v>2</v>
      </c>
      <c r="B133" s="308" t="s">
        <v>797</v>
      </c>
      <c r="C133" s="294" t="s">
        <v>693</v>
      </c>
      <c r="D133" s="303"/>
      <c r="E133" s="296">
        <v>15000</v>
      </c>
      <c r="F133" s="294">
        <v>1</v>
      </c>
      <c r="G133" s="296">
        <f>E133*F133</f>
        <v>15000</v>
      </c>
      <c r="H133" s="295"/>
    </row>
    <row r="134" spans="1:8" ht="24">
      <c r="A134" s="321">
        <v>3</v>
      </c>
      <c r="B134" s="308" t="s">
        <v>798</v>
      </c>
      <c r="C134" s="294" t="s">
        <v>693</v>
      </c>
      <c r="D134" s="303"/>
      <c r="E134" s="332">
        <v>25000</v>
      </c>
      <c r="F134" s="294">
        <v>1</v>
      </c>
      <c r="G134" s="296">
        <f>E134*F134</f>
        <v>25000</v>
      </c>
      <c r="H134" s="295"/>
    </row>
    <row r="135" spans="1:8" ht="24">
      <c r="A135" s="321">
        <v>4</v>
      </c>
      <c r="B135" s="315" t="s">
        <v>799</v>
      </c>
      <c r="C135" s="294" t="s">
        <v>693</v>
      </c>
      <c r="D135" s="303" t="s">
        <v>800</v>
      </c>
      <c r="E135" s="296">
        <v>20000</v>
      </c>
      <c r="F135" s="294">
        <v>1</v>
      </c>
      <c r="G135" s="296">
        <f>E135*F135</f>
        <v>20000</v>
      </c>
      <c r="H135" s="295"/>
    </row>
    <row r="136" spans="1:8" ht="24">
      <c r="A136" s="321">
        <v>5</v>
      </c>
      <c r="B136" s="315" t="s">
        <v>801</v>
      </c>
      <c r="C136" s="294" t="s">
        <v>693</v>
      </c>
      <c r="D136" s="333"/>
      <c r="E136" s="296">
        <v>25000</v>
      </c>
      <c r="F136" s="294">
        <v>1</v>
      </c>
      <c r="G136" s="296">
        <f>E136*F136</f>
        <v>25000</v>
      </c>
      <c r="H136" s="295"/>
    </row>
    <row r="137" spans="1:8">
      <c r="A137" s="327"/>
      <c r="B137" s="286" t="s">
        <v>671</v>
      </c>
      <c r="C137" s="287"/>
      <c r="D137" s="306"/>
      <c r="E137" s="299"/>
      <c r="F137" s="287"/>
      <c r="G137" s="299">
        <f>SUM(G132:G136)</f>
        <v>88000</v>
      </c>
      <c r="H137" s="307"/>
    </row>
    <row r="138" spans="1:8" ht="24">
      <c r="A138" s="327" t="s">
        <v>735</v>
      </c>
      <c r="B138" s="305" t="s">
        <v>802</v>
      </c>
      <c r="C138" s="287"/>
      <c r="D138" s="306"/>
      <c r="E138" s="299"/>
      <c r="F138" s="287"/>
      <c r="G138" s="299"/>
      <c r="H138" s="307"/>
    </row>
    <row r="139" spans="1:8">
      <c r="A139" s="321">
        <v>1</v>
      </c>
      <c r="B139" s="308" t="s">
        <v>803</v>
      </c>
      <c r="C139" s="294" t="s">
        <v>679</v>
      </c>
      <c r="D139" s="303"/>
      <c r="E139" s="296">
        <v>6000</v>
      </c>
      <c r="F139" s="294">
        <v>1</v>
      </c>
      <c r="G139" s="296">
        <f>E139*F139</f>
        <v>6000</v>
      </c>
      <c r="H139" s="300"/>
    </row>
    <row r="140" spans="1:8">
      <c r="A140" s="321">
        <v>2</v>
      </c>
      <c r="B140" s="308" t="s">
        <v>804</v>
      </c>
      <c r="C140" s="294" t="s">
        <v>679</v>
      </c>
      <c r="D140" s="303"/>
      <c r="E140" s="296">
        <v>380</v>
      </c>
      <c r="F140" s="294">
        <v>20</v>
      </c>
      <c r="G140" s="296">
        <f>E140*F140</f>
        <v>7600</v>
      </c>
      <c r="H140" s="300"/>
    </row>
    <row r="141" spans="1:8">
      <c r="A141" s="321">
        <v>3</v>
      </c>
      <c r="B141" s="311" t="s">
        <v>805</v>
      </c>
      <c r="C141" s="312" t="s">
        <v>693</v>
      </c>
      <c r="D141" s="295" t="s">
        <v>806</v>
      </c>
      <c r="E141" s="296">
        <v>22000</v>
      </c>
      <c r="F141" s="294">
        <v>1</v>
      </c>
      <c r="G141" s="296">
        <f>E141*F141</f>
        <v>22000</v>
      </c>
      <c r="H141" s="300"/>
    </row>
    <row r="142" spans="1:8" ht="36.75">
      <c r="A142" s="321">
        <v>4</v>
      </c>
      <c r="B142" s="308" t="s">
        <v>781</v>
      </c>
      <c r="C142" s="294" t="s">
        <v>693</v>
      </c>
      <c r="D142" s="303" t="s">
        <v>701</v>
      </c>
      <c r="E142" s="296">
        <v>12000</v>
      </c>
      <c r="F142" s="294">
        <v>1</v>
      </c>
      <c r="G142" s="296">
        <f>E142*F142</f>
        <v>12000</v>
      </c>
      <c r="H142" s="295" t="s">
        <v>702</v>
      </c>
    </row>
    <row r="143" spans="1:8">
      <c r="A143" s="334"/>
      <c r="B143" s="286" t="s">
        <v>671</v>
      </c>
      <c r="C143" s="329"/>
      <c r="D143" s="330"/>
      <c r="E143" s="299"/>
      <c r="F143" s="287"/>
      <c r="G143" s="299">
        <f>SUM(G139:G142)</f>
        <v>47600</v>
      </c>
      <c r="H143" s="286"/>
    </row>
    <row r="144" spans="1:8" ht="36">
      <c r="A144" s="334" t="s">
        <v>747</v>
      </c>
      <c r="B144" s="302" t="s">
        <v>807</v>
      </c>
      <c r="C144" s="335"/>
      <c r="D144" s="330"/>
      <c r="E144" s="299"/>
      <c r="F144" s="287"/>
      <c r="G144" s="299"/>
      <c r="H144" s="286"/>
    </row>
    <row r="145" spans="1:8" ht="24">
      <c r="A145" s="294">
        <v>1</v>
      </c>
      <c r="B145" s="308" t="s">
        <v>808</v>
      </c>
      <c r="C145" s="336" t="s">
        <v>687</v>
      </c>
      <c r="D145" s="324" t="s">
        <v>809</v>
      </c>
      <c r="E145" s="296">
        <v>1800</v>
      </c>
      <c r="F145" s="294">
        <v>2</v>
      </c>
      <c r="G145" s="296">
        <f>E145*F145</f>
        <v>3600</v>
      </c>
      <c r="H145" s="337"/>
    </row>
    <row r="146" spans="1:8">
      <c r="A146" s="294">
        <v>3</v>
      </c>
      <c r="B146" s="308" t="s">
        <v>810</v>
      </c>
      <c r="C146" s="336" t="s">
        <v>811</v>
      </c>
      <c r="D146" s="324"/>
      <c r="E146" s="296">
        <v>1000</v>
      </c>
      <c r="F146" s="294">
        <v>3</v>
      </c>
      <c r="G146" s="296">
        <f>E146*F146</f>
        <v>3000</v>
      </c>
      <c r="H146" s="337"/>
    </row>
    <row r="147" spans="1:8" ht="36">
      <c r="A147" s="294">
        <v>4</v>
      </c>
      <c r="B147" s="308" t="s">
        <v>812</v>
      </c>
      <c r="C147" s="294" t="s">
        <v>664</v>
      </c>
      <c r="D147" s="295"/>
      <c r="E147" s="296">
        <v>10000</v>
      </c>
      <c r="F147" s="294">
        <v>1</v>
      </c>
      <c r="G147" s="296">
        <f>E147*F147</f>
        <v>10000</v>
      </c>
      <c r="H147" s="295"/>
    </row>
    <row r="148" spans="1:8" ht="36.75">
      <c r="A148" s="294">
        <v>5</v>
      </c>
      <c r="B148" s="308" t="s">
        <v>813</v>
      </c>
      <c r="C148" s="336" t="s">
        <v>693</v>
      </c>
      <c r="D148" s="324" t="s">
        <v>711</v>
      </c>
      <c r="E148" s="296">
        <v>7500</v>
      </c>
      <c r="F148" s="294">
        <v>1</v>
      </c>
      <c r="G148" s="296">
        <f>E148*F148</f>
        <v>7500</v>
      </c>
      <c r="H148" s="295" t="s">
        <v>702</v>
      </c>
    </row>
    <row r="149" spans="1:8">
      <c r="A149" s="334"/>
      <c r="B149" s="286" t="s">
        <v>671</v>
      </c>
      <c r="C149" s="335"/>
      <c r="D149" s="330"/>
      <c r="E149" s="299"/>
      <c r="F149" s="287"/>
      <c r="G149" s="299">
        <f t="shared" ref="G149" si="33">SUM(G145:G148)</f>
        <v>24100</v>
      </c>
      <c r="H149" s="286"/>
    </row>
    <row r="150" spans="1:8" ht="36">
      <c r="A150" s="334" t="s">
        <v>814</v>
      </c>
      <c r="B150" s="338" t="s">
        <v>815</v>
      </c>
      <c r="C150" s="335"/>
      <c r="D150" s="330"/>
      <c r="E150" s="299"/>
      <c r="F150" s="287"/>
      <c r="G150" s="299"/>
      <c r="H150" s="286"/>
    </row>
    <row r="151" spans="1:8" ht="48">
      <c r="A151" s="339">
        <v>1</v>
      </c>
      <c r="B151" s="297" t="s">
        <v>816</v>
      </c>
      <c r="C151" s="336" t="s">
        <v>690</v>
      </c>
      <c r="D151" s="324" t="s">
        <v>817</v>
      </c>
      <c r="E151" s="296">
        <v>7500</v>
      </c>
      <c r="F151" s="294">
        <v>1</v>
      </c>
      <c r="G151" s="296">
        <f>E151*F151</f>
        <v>7500</v>
      </c>
      <c r="H151" s="340" t="s">
        <v>818</v>
      </c>
    </row>
    <row r="152" spans="1:8">
      <c r="A152" s="334"/>
      <c r="B152" s="286" t="s">
        <v>671</v>
      </c>
      <c r="C152" s="335"/>
      <c r="D152" s="330"/>
      <c r="E152" s="299"/>
      <c r="F152" s="287"/>
      <c r="G152" s="299">
        <f t="shared" ref="G152" si="34">SUM(G151:G151)</f>
        <v>7500</v>
      </c>
      <c r="H152" s="286"/>
    </row>
    <row r="153" spans="1:8" ht="24">
      <c r="A153" s="287" t="s">
        <v>819</v>
      </c>
      <c r="B153" s="338" t="s">
        <v>820</v>
      </c>
      <c r="C153" s="335"/>
      <c r="D153" s="330"/>
      <c r="E153" s="299"/>
      <c r="F153" s="287"/>
      <c r="G153" s="299"/>
      <c r="H153" s="286"/>
    </row>
    <row r="154" spans="1:8" ht="24">
      <c r="A154" s="294">
        <v>1</v>
      </c>
      <c r="B154" s="308" t="s">
        <v>821</v>
      </c>
      <c r="C154" s="294" t="s">
        <v>811</v>
      </c>
      <c r="D154" s="303" t="s">
        <v>822</v>
      </c>
      <c r="E154" s="296">
        <v>1500</v>
      </c>
      <c r="F154" s="294">
        <v>3</v>
      </c>
      <c r="G154" s="296">
        <f>E154*F154</f>
        <v>4500</v>
      </c>
      <c r="H154" s="295" t="s">
        <v>823</v>
      </c>
    </row>
    <row r="155" spans="1:8" ht="24">
      <c r="A155" s="294">
        <v>2</v>
      </c>
      <c r="B155" s="308" t="s">
        <v>824</v>
      </c>
      <c r="C155" s="294" t="s">
        <v>811</v>
      </c>
      <c r="D155" s="303" t="s">
        <v>822</v>
      </c>
      <c r="E155" s="296">
        <v>1000</v>
      </c>
      <c r="F155" s="294">
        <v>3</v>
      </c>
      <c r="G155" s="296">
        <f>E155*F155</f>
        <v>3000</v>
      </c>
      <c r="H155" s="295" t="s">
        <v>823</v>
      </c>
    </row>
    <row r="156" spans="1:8">
      <c r="A156" s="334"/>
      <c r="B156" s="286" t="s">
        <v>671</v>
      </c>
      <c r="C156" s="335"/>
      <c r="D156" s="330"/>
      <c r="E156" s="299"/>
      <c r="F156" s="287"/>
      <c r="G156" s="299">
        <f t="shared" ref="G156" si="35">SUM(G154:G155)</f>
        <v>7500</v>
      </c>
      <c r="H156" s="286"/>
    </row>
    <row r="157" spans="1:8" ht="24">
      <c r="A157" s="334" t="s">
        <v>825</v>
      </c>
      <c r="B157" s="338" t="s">
        <v>826</v>
      </c>
      <c r="C157" s="335"/>
      <c r="D157" s="330"/>
      <c r="E157" s="299"/>
      <c r="F157" s="287"/>
      <c r="G157" s="299"/>
      <c r="H157" s="286"/>
    </row>
    <row r="158" spans="1:8" ht="24">
      <c r="A158" s="339">
        <v>1</v>
      </c>
      <c r="B158" s="308" t="s">
        <v>686</v>
      </c>
      <c r="C158" s="312" t="s">
        <v>687</v>
      </c>
      <c r="D158" s="295" t="s">
        <v>688</v>
      </c>
      <c r="E158" s="296">
        <v>650</v>
      </c>
      <c r="F158" s="294">
        <v>1</v>
      </c>
      <c r="G158" s="296">
        <f>E158*F158</f>
        <v>650</v>
      </c>
      <c r="H158" s="310" t="s">
        <v>827</v>
      </c>
    </row>
    <row r="159" spans="1:8" ht="36">
      <c r="A159" s="339">
        <v>2</v>
      </c>
      <c r="B159" s="315" t="s">
        <v>828</v>
      </c>
      <c r="C159" s="294" t="s">
        <v>687</v>
      </c>
      <c r="D159" s="331" t="s">
        <v>829</v>
      </c>
      <c r="E159" s="296">
        <v>20000</v>
      </c>
      <c r="F159" s="294">
        <v>1</v>
      </c>
      <c r="G159" s="296">
        <f>E159*F159</f>
        <v>20000</v>
      </c>
      <c r="H159" s="310"/>
    </row>
    <row r="160" spans="1:8" ht="24">
      <c r="A160" s="301">
        <v>3</v>
      </c>
      <c r="B160" s="315" t="s">
        <v>830</v>
      </c>
      <c r="C160" s="294" t="s">
        <v>687</v>
      </c>
      <c r="D160" s="341"/>
      <c r="E160" s="296">
        <v>18000</v>
      </c>
      <c r="F160" s="294">
        <v>1</v>
      </c>
      <c r="G160" s="296">
        <f>E160*F160</f>
        <v>18000</v>
      </c>
      <c r="H160" s="300"/>
    </row>
    <row r="161" spans="1:8">
      <c r="A161" s="334"/>
      <c r="B161" s="286" t="s">
        <v>671</v>
      </c>
      <c r="C161" s="335"/>
      <c r="D161" s="330"/>
      <c r="E161" s="299"/>
      <c r="F161" s="287"/>
      <c r="G161" s="299">
        <f t="shared" ref="G161" si="36">SUM(G158:G160)</f>
        <v>38650</v>
      </c>
      <c r="H161" s="286"/>
    </row>
    <row r="162" spans="1:8" ht="36">
      <c r="A162" s="287" t="s">
        <v>831</v>
      </c>
      <c r="B162" s="305" t="s">
        <v>832</v>
      </c>
      <c r="C162" s="316"/>
      <c r="D162" s="288"/>
      <c r="E162" s="299"/>
      <c r="F162" s="287"/>
      <c r="G162" s="299"/>
      <c r="H162" s="307"/>
    </row>
    <row r="163" spans="1:8" ht="24">
      <c r="A163" s="294">
        <v>2</v>
      </c>
      <c r="B163" s="308" t="s">
        <v>833</v>
      </c>
      <c r="C163" s="312" t="s">
        <v>679</v>
      </c>
      <c r="D163" s="303"/>
      <c r="E163" s="296">
        <v>700</v>
      </c>
      <c r="F163" s="294">
        <v>1</v>
      </c>
      <c r="G163" s="296">
        <f t="shared" ref="G163:G168" si="37">E163*F163</f>
        <v>700</v>
      </c>
      <c r="H163" s="300"/>
    </row>
    <row r="164" spans="1:8">
      <c r="A164" s="294">
        <v>3</v>
      </c>
      <c r="B164" s="308" t="s">
        <v>824</v>
      </c>
      <c r="C164" s="294" t="s">
        <v>679</v>
      </c>
      <c r="D164" s="295"/>
      <c r="E164" s="296">
        <v>1200</v>
      </c>
      <c r="F164" s="294">
        <v>1</v>
      </c>
      <c r="G164" s="296">
        <f t="shared" si="37"/>
        <v>1200</v>
      </c>
      <c r="H164" s="300"/>
    </row>
    <row r="165" spans="1:8">
      <c r="A165" s="294">
        <v>4</v>
      </c>
      <c r="B165" s="308" t="s">
        <v>834</v>
      </c>
      <c r="C165" s="312" t="s">
        <v>811</v>
      </c>
      <c r="D165" s="295"/>
      <c r="E165" s="296">
        <v>900</v>
      </c>
      <c r="F165" s="294">
        <v>1</v>
      </c>
      <c r="G165" s="296">
        <f t="shared" si="37"/>
        <v>900</v>
      </c>
      <c r="H165" s="300"/>
    </row>
    <row r="166" spans="1:8" ht="24">
      <c r="A166" s="294">
        <v>5</v>
      </c>
      <c r="B166" s="308" t="s">
        <v>686</v>
      </c>
      <c r="C166" s="312" t="s">
        <v>687</v>
      </c>
      <c r="D166" s="295" t="s">
        <v>688</v>
      </c>
      <c r="E166" s="296">
        <v>650</v>
      </c>
      <c r="F166" s="294">
        <v>1</v>
      </c>
      <c r="G166" s="296">
        <f t="shared" si="37"/>
        <v>650</v>
      </c>
      <c r="H166" s="300"/>
    </row>
    <row r="167" spans="1:8">
      <c r="A167" s="294">
        <v>6</v>
      </c>
      <c r="B167" s="308" t="s">
        <v>708</v>
      </c>
      <c r="C167" s="294" t="s">
        <v>730</v>
      </c>
      <c r="D167" s="295" t="s">
        <v>835</v>
      </c>
      <c r="E167" s="296">
        <v>380</v>
      </c>
      <c r="F167" s="294">
        <v>1</v>
      </c>
      <c r="G167" s="296">
        <f t="shared" si="37"/>
        <v>380</v>
      </c>
      <c r="H167" s="300"/>
    </row>
    <row r="168" spans="1:8" ht="24">
      <c r="A168" s="294">
        <v>8</v>
      </c>
      <c r="B168" s="308" t="s">
        <v>836</v>
      </c>
      <c r="C168" s="294" t="s">
        <v>687</v>
      </c>
      <c r="D168" s="295" t="s">
        <v>837</v>
      </c>
      <c r="E168" s="294">
        <v>20000</v>
      </c>
      <c r="F168" s="294">
        <v>1</v>
      </c>
      <c r="G168" s="296">
        <f t="shared" si="37"/>
        <v>20000</v>
      </c>
      <c r="H168" s="300"/>
    </row>
    <row r="169" spans="1:8">
      <c r="A169" s="287"/>
      <c r="B169" s="286" t="s">
        <v>671</v>
      </c>
      <c r="C169" s="287"/>
      <c r="D169" s="288"/>
      <c r="E169" s="299"/>
      <c r="F169" s="287"/>
      <c r="G169" s="299">
        <f>SUM(G163:G168)</f>
        <v>23830</v>
      </c>
      <c r="H169" s="307"/>
    </row>
    <row r="170" spans="1:8" ht="24">
      <c r="A170" s="334" t="s">
        <v>838</v>
      </c>
      <c r="B170" s="338" t="s">
        <v>839</v>
      </c>
      <c r="C170" s="335"/>
      <c r="D170" s="330"/>
      <c r="E170" s="299"/>
      <c r="F170" s="287"/>
      <c r="G170" s="299"/>
      <c r="H170" s="286"/>
    </row>
    <row r="171" spans="1:8" ht="48">
      <c r="A171" s="301">
        <v>1</v>
      </c>
      <c r="B171" s="342" t="s">
        <v>840</v>
      </c>
      <c r="C171" s="343" t="s">
        <v>693</v>
      </c>
      <c r="D171" s="344" t="s">
        <v>841</v>
      </c>
      <c r="E171" s="296">
        <v>300000</v>
      </c>
      <c r="F171" s="343">
        <v>1</v>
      </c>
      <c r="G171" s="296">
        <f>E171*F171</f>
        <v>300000</v>
      </c>
      <c r="H171" s="295" t="s">
        <v>842</v>
      </c>
    </row>
    <row r="172" spans="1:8">
      <c r="A172" s="334"/>
      <c r="B172" s="286" t="s">
        <v>671</v>
      </c>
      <c r="C172" s="335"/>
      <c r="D172" s="330"/>
      <c r="E172" s="299"/>
      <c r="F172" s="287"/>
      <c r="G172" s="299">
        <f t="shared" ref="G172" si="38">SUM(G171:G171)</f>
        <v>300000</v>
      </c>
      <c r="H172" s="302"/>
    </row>
    <row r="173" spans="1:8" ht="24">
      <c r="A173" s="334" t="s">
        <v>843</v>
      </c>
      <c r="B173" s="345" t="s">
        <v>844</v>
      </c>
      <c r="C173" s="335"/>
      <c r="D173" s="330"/>
      <c r="E173" s="299"/>
      <c r="F173" s="287"/>
      <c r="G173" s="299"/>
      <c r="H173" s="302"/>
    </row>
    <row r="174" spans="1:8" ht="48">
      <c r="A174" s="301">
        <v>1</v>
      </c>
      <c r="B174" s="308" t="s">
        <v>845</v>
      </c>
      <c r="C174" s="294" t="s">
        <v>687</v>
      </c>
      <c r="D174" s="303"/>
      <c r="E174" s="296">
        <v>60000</v>
      </c>
      <c r="F174" s="294">
        <v>1</v>
      </c>
      <c r="G174" s="296">
        <f>E174*F174</f>
        <v>60000</v>
      </c>
      <c r="H174" s="295" t="s">
        <v>846</v>
      </c>
    </row>
    <row r="175" spans="1:8">
      <c r="A175" s="334"/>
      <c r="B175" s="286" t="s">
        <v>671</v>
      </c>
      <c r="C175" s="335"/>
      <c r="D175" s="330"/>
      <c r="E175" s="299"/>
      <c r="F175" s="287"/>
      <c r="G175" s="299">
        <f t="shared" ref="G175" si="39">SUM(G174:G174)</f>
        <v>60000</v>
      </c>
      <c r="H175" s="286"/>
    </row>
    <row r="176" spans="1:8" ht="36">
      <c r="A176" s="334" t="s">
        <v>847</v>
      </c>
      <c r="B176" s="338" t="s">
        <v>848</v>
      </c>
      <c r="C176" s="335"/>
      <c r="D176" s="330"/>
      <c r="E176" s="299"/>
      <c r="F176" s="287"/>
      <c r="G176" s="299"/>
      <c r="H176" s="286"/>
    </row>
    <row r="177" spans="1:8">
      <c r="A177" s="339">
        <v>1</v>
      </c>
      <c r="B177" s="297" t="s">
        <v>849</v>
      </c>
      <c r="C177" s="336" t="s">
        <v>811</v>
      </c>
      <c r="D177" s="303" t="s">
        <v>822</v>
      </c>
      <c r="E177" s="296">
        <v>1500</v>
      </c>
      <c r="F177" s="294">
        <v>6</v>
      </c>
      <c r="G177" s="296">
        <f>E177*F177</f>
        <v>9000</v>
      </c>
      <c r="H177" s="337"/>
    </row>
    <row r="178" spans="1:8">
      <c r="A178" s="334"/>
      <c r="B178" s="286" t="s">
        <v>671</v>
      </c>
      <c r="C178" s="335"/>
      <c r="D178" s="330"/>
      <c r="E178" s="299"/>
      <c r="F178" s="287"/>
      <c r="G178" s="299">
        <f t="shared" ref="G178" si="40">SUM(G177:G177)</f>
        <v>9000</v>
      </c>
      <c r="H178" s="286"/>
    </row>
    <row r="179" spans="1:8" ht="24">
      <c r="A179" s="334" t="s">
        <v>850</v>
      </c>
      <c r="B179" s="338" t="s">
        <v>851</v>
      </c>
      <c r="C179" s="335"/>
      <c r="D179" s="330"/>
      <c r="E179" s="299"/>
      <c r="F179" s="287"/>
      <c r="G179" s="299"/>
      <c r="H179" s="286"/>
    </row>
    <row r="180" spans="1:8">
      <c r="A180" s="339">
        <v>1</v>
      </c>
      <c r="B180" s="297" t="s">
        <v>852</v>
      </c>
      <c r="C180" s="312" t="s">
        <v>811</v>
      </c>
      <c r="D180" s="324"/>
      <c r="E180" s="296">
        <v>900</v>
      </c>
      <c r="F180" s="294">
        <v>3</v>
      </c>
      <c r="G180" s="296">
        <f>E180*F180</f>
        <v>2700</v>
      </c>
      <c r="H180" s="337"/>
    </row>
    <row r="181" spans="1:8">
      <c r="A181" s="334"/>
      <c r="B181" s="286" t="s">
        <v>671</v>
      </c>
      <c r="C181" s="335"/>
      <c r="D181" s="330"/>
      <c r="E181" s="299"/>
      <c r="F181" s="287"/>
      <c r="G181" s="299">
        <f t="shared" ref="G181" si="41">SUM(G180:G180)</f>
        <v>2700</v>
      </c>
      <c r="H181" s="286"/>
    </row>
    <row r="182" spans="1:8" ht="24">
      <c r="A182" s="334" t="s">
        <v>853</v>
      </c>
      <c r="B182" s="338" t="s">
        <v>854</v>
      </c>
      <c r="C182" s="335"/>
      <c r="D182" s="330"/>
      <c r="E182" s="299"/>
      <c r="F182" s="287"/>
      <c r="G182" s="299"/>
      <c r="H182" s="286"/>
    </row>
    <row r="183" spans="1:8">
      <c r="A183" s="339">
        <v>1</v>
      </c>
      <c r="B183" s="297" t="s">
        <v>852</v>
      </c>
      <c r="C183" s="312" t="s">
        <v>811</v>
      </c>
      <c r="D183" s="324"/>
      <c r="E183" s="296">
        <v>900</v>
      </c>
      <c r="F183" s="294">
        <v>1</v>
      </c>
      <c r="G183" s="296">
        <f>E183*F183</f>
        <v>900</v>
      </c>
      <c r="H183" s="337"/>
    </row>
    <row r="184" spans="1:8" ht="25.5">
      <c r="A184" s="301">
        <v>3</v>
      </c>
      <c r="B184" s="308" t="s">
        <v>855</v>
      </c>
      <c r="C184" s="294" t="s">
        <v>687</v>
      </c>
      <c r="D184" s="303" t="s">
        <v>856</v>
      </c>
      <c r="E184" s="296">
        <v>5000</v>
      </c>
      <c r="F184" s="294">
        <v>1</v>
      </c>
      <c r="G184" s="296">
        <f>E184*F184</f>
        <v>5000</v>
      </c>
      <c r="H184" s="300"/>
    </row>
    <row r="185" spans="1:8" ht="24">
      <c r="A185" s="301">
        <v>4</v>
      </c>
      <c r="B185" s="346" t="s">
        <v>857</v>
      </c>
      <c r="C185" s="347" t="s">
        <v>687</v>
      </c>
      <c r="D185" s="341" t="s">
        <v>829</v>
      </c>
      <c r="E185" s="296">
        <v>14000</v>
      </c>
      <c r="F185" s="294">
        <v>1</v>
      </c>
      <c r="G185" s="296">
        <f>E185*F185</f>
        <v>14000</v>
      </c>
      <c r="H185" s="300"/>
    </row>
    <row r="186" spans="1:8">
      <c r="A186" s="334"/>
      <c r="B186" s="286" t="s">
        <v>671</v>
      </c>
      <c r="C186" s="335"/>
      <c r="D186" s="330"/>
      <c r="E186" s="299"/>
      <c r="F186" s="287"/>
      <c r="G186" s="299">
        <f t="shared" ref="G186" si="42">SUM(G183:G185)</f>
        <v>19900</v>
      </c>
      <c r="H186" s="286"/>
    </row>
    <row r="187" spans="1:8" ht="24">
      <c r="A187" s="334" t="s">
        <v>858</v>
      </c>
      <c r="B187" s="338" t="s">
        <v>859</v>
      </c>
      <c r="C187" s="335"/>
      <c r="D187" s="330"/>
      <c r="E187" s="299"/>
      <c r="F187" s="287"/>
      <c r="G187" s="299"/>
      <c r="H187" s="286"/>
    </row>
    <row r="188" spans="1:8" ht="24">
      <c r="A188" s="301">
        <v>1</v>
      </c>
      <c r="B188" s="308" t="s">
        <v>860</v>
      </c>
      <c r="C188" s="294" t="s">
        <v>687</v>
      </c>
      <c r="D188" s="303" t="s">
        <v>861</v>
      </c>
      <c r="E188" s="296">
        <v>280000</v>
      </c>
      <c r="F188" s="294">
        <v>1</v>
      </c>
      <c r="G188" s="296">
        <f>E188*F188</f>
        <v>280000</v>
      </c>
      <c r="H188" s="300"/>
    </row>
    <row r="189" spans="1:8" ht="24">
      <c r="A189" s="301">
        <v>2</v>
      </c>
      <c r="B189" s="308" t="s">
        <v>862</v>
      </c>
      <c r="C189" s="312" t="s">
        <v>664</v>
      </c>
      <c r="D189" s="303"/>
      <c r="E189" s="296">
        <v>5000</v>
      </c>
      <c r="F189" s="294">
        <v>1</v>
      </c>
      <c r="G189" s="296">
        <f>E189*F189</f>
        <v>5000</v>
      </c>
      <c r="H189" s="300"/>
    </row>
    <row r="190" spans="1:8">
      <c r="A190" s="301">
        <v>6</v>
      </c>
      <c r="B190" s="322" t="s">
        <v>863</v>
      </c>
      <c r="C190" s="312"/>
      <c r="D190" s="326"/>
      <c r="E190" s="296">
        <v>16000</v>
      </c>
      <c r="F190" s="294">
        <v>1</v>
      </c>
      <c r="G190" s="296">
        <f>E190*F190</f>
        <v>16000</v>
      </c>
      <c r="H190" s="340"/>
    </row>
    <row r="191" spans="1:8" ht="24">
      <c r="A191" s="301">
        <v>7</v>
      </c>
      <c r="B191" s="322" t="s">
        <v>864</v>
      </c>
      <c r="C191" s="312"/>
      <c r="D191" s="326"/>
      <c r="E191" s="296">
        <v>5000</v>
      </c>
      <c r="F191" s="294">
        <v>1</v>
      </c>
      <c r="G191" s="296">
        <f>E191*F191</f>
        <v>5000</v>
      </c>
      <c r="H191" s="340"/>
    </row>
    <row r="192" spans="1:8">
      <c r="A192" s="304"/>
      <c r="B192" s="286" t="s">
        <v>671</v>
      </c>
      <c r="C192" s="316"/>
      <c r="D192" s="328"/>
      <c r="E192" s="299"/>
      <c r="F192" s="287"/>
      <c r="G192" s="299">
        <f>SUM(G188:G191)</f>
        <v>306000</v>
      </c>
      <c r="H192" s="307"/>
    </row>
    <row r="193" spans="1:8" ht="36">
      <c r="A193" s="304" t="s">
        <v>865</v>
      </c>
      <c r="B193" s="305" t="s">
        <v>866</v>
      </c>
      <c r="C193" s="287"/>
      <c r="D193" s="328"/>
      <c r="E193" s="299"/>
      <c r="F193" s="287"/>
      <c r="G193" s="299"/>
      <c r="H193" s="307"/>
    </row>
    <row r="194" spans="1:8" ht="36">
      <c r="A194" s="301">
        <v>1</v>
      </c>
      <c r="B194" s="346" t="s">
        <v>867</v>
      </c>
      <c r="C194" s="347" t="s">
        <v>868</v>
      </c>
      <c r="D194" s="340" t="s">
        <v>869</v>
      </c>
      <c r="E194" s="296">
        <v>150000</v>
      </c>
      <c r="F194" s="294">
        <v>1</v>
      </c>
      <c r="G194" s="296">
        <f>E194*F194</f>
        <v>150000</v>
      </c>
      <c r="H194" s="295"/>
    </row>
    <row r="195" spans="1:8" ht="24">
      <c r="A195" s="301">
        <v>2</v>
      </c>
      <c r="B195" s="342" t="s">
        <v>870</v>
      </c>
      <c r="C195" s="343" t="s">
        <v>687</v>
      </c>
      <c r="D195" s="348" t="s">
        <v>871</v>
      </c>
      <c r="E195" s="296">
        <v>30000</v>
      </c>
      <c r="F195" s="343">
        <v>1</v>
      </c>
      <c r="G195" s="296">
        <f t="shared" ref="G195:G198" si="43">E195*F195</f>
        <v>30000</v>
      </c>
      <c r="H195" s="300"/>
    </row>
    <row r="196" spans="1:8" ht="24">
      <c r="A196" s="301">
        <v>4</v>
      </c>
      <c r="B196" s="315" t="s">
        <v>872</v>
      </c>
      <c r="C196" s="294" t="s">
        <v>664</v>
      </c>
      <c r="D196" s="349" t="s">
        <v>873</v>
      </c>
      <c r="E196" s="296">
        <v>10000</v>
      </c>
      <c r="F196" s="294">
        <v>1</v>
      </c>
      <c r="G196" s="296">
        <f t="shared" si="43"/>
        <v>10000</v>
      </c>
      <c r="H196" s="300"/>
    </row>
    <row r="197" spans="1:8">
      <c r="A197" s="301">
        <v>5</v>
      </c>
      <c r="B197" s="308" t="s">
        <v>874</v>
      </c>
      <c r="C197" s="294" t="s">
        <v>664</v>
      </c>
      <c r="D197" s="303" t="s">
        <v>875</v>
      </c>
      <c r="E197" s="296">
        <v>121540</v>
      </c>
      <c r="F197" s="294">
        <v>1</v>
      </c>
      <c r="G197" s="296">
        <f t="shared" si="43"/>
        <v>121540</v>
      </c>
      <c r="H197" s="300"/>
    </row>
    <row r="198" spans="1:8" ht="48">
      <c r="A198" s="301">
        <v>6</v>
      </c>
      <c r="B198" s="346" t="s">
        <v>876</v>
      </c>
      <c r="C198" s="347" t="s">
        <v>877</v>
      </c>
      <c r="D198" s="340" t="s">
        <v>878</v>
      </c>
      <c r="E198" s="296">
        <v>90000</v>
      </c>
      <c r="F198" s="294">
        <v>1</v>
      </c>
      <c r="G198" s="296">
        <f t="shared" si="43"/>
        <v>90000</v>
      </c>
      <c r="H198" s="300"/>
    </row>
    <row r="199" spans="1:8" ht="24">
      <c r="A199" s="301">
        <v>7</v>
      </c>
      <c r="B199" s="346" t="s">
        <v>879</v>
      </c>
      <c r="C199" s="347" t="s">
        <v>880</v>
      </c>
      <c r="D199" s="340"/>
      <c r="E199" s="296">
        <v>150000</v>
      </c>
      <c r="F199" s="343">
        <v>1</v>
      </c>
      <c r="G199" s="350">
        <v>0</v>
      </c>
      <c r="H199" s="300"/>
    </row>
    <row r="200" spans="1:8" ht="36">
      <c r="A200" s="301" t="s">
        <v>881</v>
      </c>
      <c r="B200" s="346" t="s">
        <v>882</v>
      </c>
      <c r="C200" s="294" t="s">
        <v>693</v>
      </c>
      <c r="D200" s="351" t="s">
        <v>883</v>
      </c>
      <c r="E200" s="296">
        <v>210000</v>
      </c>
      <c r="F200" s="294">
        <v>1</v>
      </c>
      <c r="G200" s="296">
        <f>E200*F200</f>
        <v>210000</v>
      </c>
      <c r="H200" s="295" t="s">
        <v>884</v>
      </c>
    </row>
    <row r="201" spans="1:8" ht="36">
      <c r="A201" s="301" t="s">
        <v>881</v>
      </c>
      <c r="B201" s="308" t="s">
        <v>885</v>
      </c>
      <c r="C201" s="294" t="s">
        <v>693</v>
      </c>
      <c r="D201" s="303"/>
      <c r="E201" s="296">
        <v>150</v>
      </c>
      <c r="F201" s="294">
        <v>150</v>
      </c>
      <c r="G201" s="296">
        <f>E201*F201</f>
        <v>22500</v>
      </c>
      <c r="H201" s="295" t="s">
        <v>886</v>
      </c>
    </row>
    <row r="202" spans="1:8">
      <c r="A202" s="287"/>
      <c r="B202" s="307" t="s">
        <v>671</v>
      </c>
      <c r="C202" s="287"/>
      <c r="D202" s="288"/>
      <c r="E202" s="299"/>
      <c r="F202" s="287"/>
      <c r="G202" s="299">
        <f>SUM(G194:G201)</f>
        <v>634040</v>
      </c>
      <c r="H202" s="307"/>
    </row>
    <row r="203" spans="1:8" ht="15">
      <c r="A203" s="294"/>
      <c r="B203" s="307" t="s">
        <v>887</v>
      </c>
      <c r="C203" s="294"/>
      <c r="D203" s="295"/>
      <c r="E203" s="296"/>
      <c r="F203" s="287"/>
      <c r="G203" s="299">
        <f>SUM(G202,G192,G186,G181,G178,G175,G172,G169,G161,G156,G152,G149,G143,G137,G130,G123,G117,G108,G99,G93,G86,G79,G76,G73,G69,G53)</f>
        <v>3610000</v>
      </c>
      <c r="H203" s="352"/>
    </row>
    <row r="204" spans="1:8" ht="24.75">
      <c r="A204" s="352"/>
      <c r="B204" s="352"/>
      <c r="C204" s="352"/>
      <c r="D204" s="352"/>
      <c r="E204" s="353"/>
      <c r="F204" s="352"/>
      <c r="G204" s="299">
        <f>G203*0.9</f>
        <v>3249000</v>
      </c>
      <c r="H204" s="354" t="s">
        <v>888</v>
      </c>
    </row>
  </sheetData>
  <mergeCells count="9">
    <mergeCell ref="A1:N1"/>
    <mergeCell ref="A45:H45"/>
    <mergeCell ref="A46:A47"/>
    <mergeCell ref="B46:B47"/>
    <mergeCell ref="C46:C47"/>
    <mergeCell ref="D46:D47"/>
    <mergeCell ref="E46:E47"/>
    <mergeCell ref="F46:G46"/>
    <mergeCell ref="H46:H4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workbookViewId="0">
      <selection sqref="A1:K1"/>
    </sheetView>
  </sheetViews>
  <sheetFormatPr defaultRowHeight="13.5"/>
  <cols>
    <col min="1" max="1" width="9" style="358"/>
    <col min="2" max="2" width="4.375" style="380" customWidth="1"/>
    <col min="3" max="3" width="7.25" style="380" customWidth="1"/>
    <col min="4" max="4" width="8" style="380" customWidth="1"/>
    <col min="5" max="5" width="11.375" style="380" customWidth="1"/>
    <col min="6" max="6" width="23.375" style="380" customWidth="1"/>
    <col min="7" max="7" width="9" style="380"/>
    <col min="8" max="8" width="9.25" style="380" bestFit="1" customWidth="1"/>
    <col min="9" max="9" width="10.75" style="380" customWidth="1"/>
    <col min="10" max="10" width="12.875" style="380" customWidth="1"/>
    <col min="11" max="11" width="16.25" style="380" customWidth="1"/>
    <col min="12" max="12" width="9" style="358"/>
    <col min="13" max="13" width="9.5" style="358" bestFit="1" customWidth="1"/>
    <col min="14" max="257" width="9" style="358"/>
    <col min="258" max="258" width="4.375" style="358" customWidth="1"/>
    <col min="259" max="259" width="7.25" style="358" customWidth="1"/>
    <col min="260" max="260" width="8" style="358" customWidth="1"/>
    <col min="261" max="261" width="11.375" style="358" customWidth="1"/>
    <col min="262" max="262" width="23.375" style="358" customWidth="1"/>
    <col min="263" max="263" width="9" style="358"/>
    <col min="264" max="264" width="9.25" style="358" bestFit="1" customWidth="1"/>
    <col min="265" max="265" width="10.75" style="358" customWidth="1"/>
    <col min="266" max="266" width="12.875" style="358" customWidth="1"/>
    <col min="267" max="267" width="16.25" style="358" customWidth="1"/>
    <col min="268" max="268" width="9" style="358"/>
    <col min="269" max="269" width="9.5" style="358" bestFit="1" customWidth="1"/>
    <col min="270" max="513" width="9" style="358"/>
    <col min="514" max="514" width="4.375" style="358" customWidth="1"/>
    <col min="515" max="515" width="7.25" style="358" customWidth="1"/>
    <col min="516" max="516" width="8" style="358" customWidth="1"/>
    <col min="517" max="517" width="11.375" style="358" customWidth="1"/>
    <col min="518" max="518" width="23.375" style="358" customWidth="1"/>
    <col min="519" max="519" width="9" style="358"/>
    <col min="520" max="520" width="9.25" style="358" bestFit="1" customWidth="1"/>
    <col min="521" max="521" width="10.75" style="358" customWidth="1"/>
    <col min="522" max="522" width="12.875" style="358" customWidth="1"/>
    <col min="523" max="523" width="16.25" style="358" customWidth="1"/>
    <col min="524" max="524" width="9" style="358"/>
    <col min="525" max="525" width="9.5" style="358" bestFit="1" customWidth="1"/>
    <col min="526" max="769" width="9" style="358"/>
    <col min="770" max="770" width="4.375" style="358" customWidth="1"/>
    <col min="771" max="771" width="7.25" style="358" customWidth="1"/>
    <col min="772" max="772" width="8" style="358" customWidth="1"/>
    <col min="773" max="773" width="11.375" style="358" customWidth="1"/>
    <col min="774" max="774" width="23.375" style="358" customWidth="1"/>
    <col min="775" max="775" width="9" style="358"/>
    <col min="776" max="776" width="9.25" style="358" bestFit="1" customWidth="1"/>
    <col min="777" max="777" width="10.75" style="358" customWidth="1"/>
    <col min="778" max="778" width="12.875" style="358" customWidth="1"/>
    <col min="779" max="779" width="16.25" style="358" customWidth="1"/>
    <col min="780" max="780" width="9" style="358"/>
    <col min="781" max="781" width="9.5" style="358" bestFit="1" customWidth="1"/>
    <col min="782" max="1025" width="9" style="358"/>
    <col min="1026" max="1026" width="4.375" style="358" customWidth="1"/>
    <col min="1027" max="1027" width="7.25" style="358" customWidth="1"/>
    <col min="1028" max="1028" width="8" style="358" customWidth="1"/>
    <col min="1029" max="1029" width="11.375" style="358" customWidth="1"/>
    <col min="1030" max="1030" width="23.375" style="358" customWidth="1"/>
    <col min="1031" max="1031" width="9" style="358"/>
    <col min="1032" max="1032" width="9.25" style="358" bestFit="1" customWidth="1"/>
    <col min="1033" max="1033" width="10.75" style="358" customWidth="1"/>
    <col min="1034" max="1034" width="12.875" style="358" customWidth="1"/>
    <col min="1035" max="1035" width="16.25" style="358" customWidth="1"/>
    <col min="1036" max="1036" width="9" style="358"/>
    <col min="1037" max="1037" width="9.5" style="358" bestFit="1" customWidth="1"/>
    <col min="1038" max="1281" width="9" style="358"/>
    <col min="1282" max="1282" width="4.375" style="358" customWidth="1"/>
    <col min="1283" max="1283" width="7.25" style="358" customWidth="1"/>
    <col min="1284" max="1284" width="8" style="358" customWidth="1"/>
    <col min="1285" max="1285" width="11.375" style="358" customWidth="1"/>
    <col min="1286" max="1286" width="23.375" style="358" customWidth="1"/>
    <col min="1287" max="1287" width="9" style="358"/>
    <col min="1288" max="1288" width="9.25" style="358" bestFit="1" customWidth="1"/>
    <col min="1289" max="1289" width="10.75" style="358" customWidth="1"/>
    <col min="1290" max="1290" width="12.875" style="358" customWidth="1"/>
    <col min="1291" max="1291" width="16.25" style="358" customWidth="1"/>
    <col min="1292" max="1292" width="9" style="358"/>
    <col min="1293" max="1293" width="9.5" style="358" bestFit="1" customWidth="1"/>
    <col min="1294" max="1537" width="9" style="358"/>
    <col min="1538" max="1538" width="4.375" style="358" customWidth="1"/>
    <col min="1539" max="1539" width="7.25" style="358" customWidth="1"/>
    <col min="1540" max="1540" width="8" style="358" customWidth="1"/>
    <col min="1541" max="1541" width="11.375" style="358" customWidth="1"/>
    <col min="1542" max="1542" width="23.375" style="358" customWidth="1"/>
    <col min="1543" max="1543" width="9" style="358"/>
    <col min="1544" max="1544" width="9.25" style="358" bestFit="1" customWidth="1"/>
    <col min="1545" max="1545" width="10.75" style="358" customWidth="1"/>
    <col min="1546" max="1546" width="12.875" style="358" customWidth="1"/>
    <col min="1547" max="1547" width="16.25" style="358" customWidth="1"/>
    <col min="1548" max="1548" width="9" style="358"/>
    <col min="1549" max="1549" width="9.5" style="358" bestFit="1" customWidth="1"/>
    <col min="1550" max="1793" width="9" style="358"/>
    <col min="1794" max="1794" width="4.375" style="358" customWidth="1"/>
    <col min="1795" max="1795" width="7.25" style="358" customWidth="1"/>
    <col min="1796" max="1796" width="8" style="358" customWidth="1"/>
    <col min="1797" max="1797" width="11.375" style="358" customWidth="1"/>
    <col min="1798" max="1798" width="23.375" style="358" customWidth="1"/>
    <col min="1799" max="1799" width="9" style="358"/>
    <col min="1800" max="1800" width="9.25" style="358" bestFit="1" customWidth="1"/>
    <col min="1801" max="1801" width="10.75" style="358" customWidth="1"/>
    <col min="1802" max="1802" width="12.875" style="358" customWidth="1"/>
    <col min="1803" max="1803" width="16.25" style="358" customWidth="1"/>
    <col min="1804" max="1804" width="9" style="358"/>
    <col min="1805" max="1805" width="9.5" style="358" bestFit="1" customWidth="1"/>
    <col min="1806" max="2049" width="9" style="358"/>
    <col min="2050" max="2050" width="4.375" style="358" customWidth="1"/>
    <col min="2051" max="2051" width="7.25" style="358" customWidth="1"/>
    <col min="2052" max="2052" width="8" style="358" customWidth="1"/>
    <col min="2053" max="2053" width="11.375" style="358" customWidth="1"/>
    <col min="2054" max="2054" width="23.375" style="358" customWidth="1"/>
    <col min="2055" max="2055" width="9" style="358"/>
    <col min="2056" max="2056" width="9.25" style="358" bestFit="1" customWidth="1"/>
    <col min="2057" max="2057" width="10.75" style="358" customWidth="1"/>
    <col min="2058" max="2058" width="12.875" style="358" customWidth="1"/>
    <col min="2059" max="2059" width="16.25" style="358" customWidth="1"/>
    <col min="2060" max="2060" width="9" style="358"/>
    <col min="2061" max="2061" width="9.5" style="358" bestFit="1" customWidth="1"/>
    <col min="2062" max="2305" width="9" style="358"/>
    <col min="2306" max="2306" width="4.375" style="358" customWidth="1"/>
    <col min="2307" max="2307" width="7.25" style="358" customWidth="1"/>
    <col min="2308" max="2308" width="8" style="358" customWidth="1"/>
    <col min="2309" max="2309" width="11.375" style="358" customWidth="1"/>
    <col min="2310" max="2310" width="23.375" style="358" customWidth="1"/>
    <col min="2311" max="2311" width="9" style="358"/>
    <col min="2312" max="2312" width="9.25" style="358" bestFit="1" customWidth="1"/>
    <col min="2313" max="2313" width="10.75" style="358" customWidth="1"/>
    <col min="2314" max="2314" width="12.875" style="358" customWidth="1"/>
    <col min="2315" max="2315" width="16.25" style="358" customWidth="1"/>
    <col min="2316" max="2316" width="9" style="358"/>
    <col min="2317" max="2317" width="9.5" style="358" bestFit="1" customWidth="1"/>
    <col min="2318" max="2561" width="9" style="358"/>
    <col min="2562" max="2562" width="4.375" style="358" customWidth="1"/>
    <col min="2563" max="2563" width="7.25" style="358" customWidth="1"/>
    <col min="2564" max="2564" width="8" style="358" customWidth="1"/>
    <col min="2565" max="2565" width="11.375" style="358" customWidth="1"/>
    <col min="2566" max="2566" width="23.375" style="358" customWidth="1"/>
    <col min="2567" max="2567" width="9" style="358"/>
    <col min="2568" max="2568" width="9.25" style="358" bestFit="1" customWidth="1"/>
    <col min="2569" max="2569" width="10.75" style="358" customWidth="1"/>
    <col min="2570" max="2570" width="12.875" style="358" customWidth="1"/>
    <col min="2571" max="2571" width="16.25" style="358" customWidth="1"/>
    <col min="2572" max="2572" width="9" style="358"/>
    <col min="2573" max="2573" width="9.5" style="358" bestFit="1" customWidth="1"/>
    <col min="2574" max="2817" width="9" style="358"/>
    <col min="2818" max="2818" width="4.375" style="358" customWidth="1"/>
    <col min="2819" max="2819" width="7.25" style="358" customWidth="1"/>
    <col min="2820" max="2820" width="8" style="358" customWidth="1"/>
    <col min="2821" max="2821" width="11.375" style="358" customWidth="1"/>
    <col min="2822" max="2822" width="23.375" style="358" customWidth="1"/>
    <col min="2823" max="2823" width="9" style="358"/>
    <col min="2824" max="2824" width="9.25" style="358" bestFit="1" customWidth="1"/>
    <col min="2825" max="2825" width="10.75" style="358" customWidth="1"/>
    <col min="2826" max="2826" width="12.875" style="358" customWidth="1"/>
    <col min="2827" max="2827" width="16.25" style="358" customWidth="1"/>
    <col min="2828" max="2828" width="9" style="358"/>
    <col min="2829" max="2829" width="9.5" style="358" bestFit="1" customWidth="1"/>
    <col min="2830" max="3073" width="9" style="358"/>
    <col min="3074" max="3074" width="4.375" style="358" customWidth="1"/>
    <col min="3075" max="3075" width="7.25" style="358" customWidth="1"/>
    <col min="3076" max="3076" width="8" style="358" customWidth="1"/>
    <col min="3077" max="3077" width="11.375" style="358" customWidth="1"/>
    <col min="3078" max="3078" width="23.375" style="358" customWidth="1"/>
    <col min="3079" max="3079" width="9" style="358"/>
    <col min="3080" max="3080" width="9.25" style="358" bestFit="1" customWidth="1"/>
    <col min="3081" max="3081" width="10.75" style="358" customWidth="1"/>
    <col min="3082" max="3082" width="12.875" style="358" customWidth="1"/>
    <col min="3083" max="3083" width="16.25" style="358" customWidth="1"/>
    <col min="3084" max="3084" width="9" style="358"/>
    <col min="3085" max="3085" width="9.5" style="358" bestFit="1" customWidth="1"/>
    <col min="3086" max="3329" width="9" style="358"/>
    <col min="3330" max="3330" width="4.375" style="358" customWidth="1"/>
    <col min="3331" max="3331" width="7.25" style="358" customWidth="1"/>
    <col min="3332" max="3332" width="8" style="358" customWidth="1"/>
    <col min="3333" max="3333" width="11.375" style="358" customWidth="1"/>
    <col min="3334" max="3334" width="23.375" style="358" customWidth="1"/>
    <col min="3335" max="3335" width="9" style="358"/>
    <col min="3336" max="3336" width="9.25" style="358" bestFit="1" customWidth="1"/>
    <col min="3337" max="3337" width="10.75" style="358" customWidth="1"/>
    <col min="3338" max="3338" width="12.875" style="358" customWidth="1"/>
    <col min="3339" max="3339" width="16.25" style="358" customWidth="1"/>
    <col min="3340" max="3340" width="9" style="358"/>
    <col min="3341" max="3341" width="9.5" style="358" bestFit="1" customWidth="1"/>
    <col min="3342" max="3585" width="9" style="358"/>
    <col min="3586" max="3586" width="4.375" style="358" customWidth="1"/>
    <col min="3587" max="3587" width="7.25" style="358" customWidth="1"/>
    <col min="3588" max="3588" width="8" style="358" customWidth="1"/>
    <col min="3589" max="3589" width="11.375" style="358" customWidth="1"/>
    <col min="3590" max="3590" width="23.375" style="358" customWidth="1"/>
    <col min="3591" max="3591" width="9" style="358"/>
    <col min="3592" max="3592" width="9.25" style="358" bestFit="1" customWidth="1"/>
    <col min="3593" max="3593" width="10.75" style="358" customWidth="1"/>
    <col min="3594" max="3594" width="12.875" style="358" customWidth="1"/>
    <col min="3595" max="3595" width="16.25" style="358" customWidth="1"/>
    <col min="3596" max="3596" width="9" style="358"/>
    <col min="3597" max="3597" width="9.5" style="358" bestFit="1" customWidth="1"/>
    <col min="3598" max="3841" width="9" style="358"/>
    <col min="3842" max="3842" width="4.375" style="358" customWidth="1"/>
    <col min="3843" max="3843" width="7.25" style="358" customWidth="1"/>
    <col min="3844" max="3844" width="8" style="358" customWidth="1"/>
    <col min="3845" max="3845" width="11.375" style="358" customWidth="1"/>
    <col min="3846" max="3846" width="23.375" style="358" customWidth="1"/>
    <col min="3847" max="3847" width="9" style="358"/>
    <col min="3848" max="3848" width="9.25" style="358" bestFit="1" customWidth="1"/>
    <col min="3849" max="3849" width="10.75" style="358" customWidth="1"/>
    <col min="3850" max="3850" width="12.875" style="358" customWidth="1"/>
    <col min="3851" max="3851" width="16.25" style="358" customWidth="1"/>
    <col min="3852" max="3852" width="9" style="358"/>
    <col min="3853" max="3853" width="9.5" style="358" bestFit="1" customWidth="1"/>
    <col min="3854" max="4097" width="9" style="358"/>
    <col min="4098" max="4098" width="4.375" style="358" customWidth="1"/>
    <col min="4099" max="4099" width="7.25" style="358" customWidth="1"/>
    <col min="4100" max="4100" width="8" style="358" customWidth="1"/>
    <col min="4101" max="4101" width="11.375" style="358" customWidth="1"/>
    <col min="4102" max="4102" width="23.375" style="358" customWidth="1"/>
    <col min="4103" max="4103" width="9" style="358"/>
    <col min="4104" max="4104" width="9.25" style="358" bestFit="1" customWidth="1"/>
    <col min="4105" max="4105" width="10.75" style="358" customWidth="1"/>
    <col min="4106" max="4106" width="12.875" style="358" customWidth="1"/>
    <col min="4107" max="4107" width="16.25" style="358" customWidth="1"/>
    <col min="4108" max="4108" width="9" style="358"/>
    <col min="4109" max="4109" width="9.5" style="358" bestFit="1" customWidth="1"/>
    <col min="4110" max="4353" width="9" style="358"/>
    <col min="4354" max="4354" width="4.375" style="358" customWidth="1"/>
    <col min="4355" max="4355" width="7.25" style="358" customWidth="1"/>
    <col min="4356" max="4356" width="8" style="358" customWidth="1"/>
    <col min="4357" max="4357" width="11.375" style="358" customWidth="1"/>
    <col min="4358" max="4358" width="23.375" style="358" customWidth="1"/>
    <col min="4359" max="4359" width="9" style="358"/>
    <col min="4360" max="4360" width="9.25" style="358" bestFit="1" customWidth="1"/>
    <col min="4361" max="4361" width="10.75" style="358" customWidth="1"/>
    <col min="4362" max="4362" width="12.875" style="358" customWidth="1"/>
    <col min="4363" max="4363" width="16.25" style="358" customWidth="1"/>
    <col min="4364" max="4364" width="9" style="358"/>
    <col min="4365" max="4365" width="9.5" style="358" bestFit="1" customWidth="1"/>
    <col min="4366" max="4609" width="9" style="358"/>
    <col min="4610" max="4610" width="4.375" style="358" customWidth="1"/>
    <col min="4611" max="4611" width="7.25" style="358" customWidth="1"/>
    <col min="4612" max="4612" width="8" style="358" customWidth="1"/>
    <col min="4613" max="4613" width="11.375" style="358" customWidth="1"/>
    <col min="4614" max="4614" width="23.375" style="358" customWidth="1"/>
    <col min="4615" max="4615" width="9" style="358"/>
    <col min="4616" max="4616" width="9.25" style="358" bestFit="1" customWidth="1"/>
    <col min="4617" max="4617" width="10.75" style="358" customWidth="1"/>
    <col min="4618" max="4618" width="12.875" style="358" customWidth="1"/>
    <col min="4619" max="4619" width="16.25" style="358" customWidth="1"/>
    <col min="4620" max="4620" width="9" style="358"/>
    <col min="4621" max="4621" width="9.5" style="358" bestFit="1" customWidth="1"/>
    <col min="4622" max="4865" width="9" style="358"/>
    <col min="4866" max="4866" width="4.375" style="358" customWidth="1"/>
    <col min="4867" max="4867" width="7.25" style="358" customWidth="1"/>
    <col min="4868" max="4868" width="8" style="358" customWidth="1"/>
    <col min="4869" max="4869" width="11.375" style="358" customWidth="1"/>
    <col min="4870" max="4870" width="23.375" style="358" customWidth="1"/>
    <col min="4871" max="4871" width="9" style="358"/>
    <col min="4872" max="4872" width="9.25" style="358" bestFit="1" customWidth="1"/>
    <col min="4873" max="4873" width="10.75" style="358" customWidth="1"/>
    <col min="4874" max="4874" width="12.875" style="358" customWidth="1"/>
    <col min="4875" max="4875" width="16.25" style="358" customWidth="1"/>
    <col min="4876" max="4876" width="9" style="358"/>
    <col min="4877" max="4877" width="9.5" style="358" bestFit="1" customWidth="1"/>
    <col min="4878" max="5121" width="9" style="358"/>
    <col min="5122" max="5122" width="4.375" style="358" customWidth="1"/>
    <col min="5123" max="5123" width="7.25" style="358" customWidth="1"/>
    <col min="5124" max="5124" width="8" style="358" customWidth="1"/>
    <col min="5125" max="5125" width="11.375" style="358" customWidth="1"/>
    <col min="5126" max="5126" width="23.375" style="358" customWidth="1"/>
    <col min="5127" max="5127" width="9" style="358"/>
    <col min="5128" max="5128" width="9.25" style="358" bestFit="1" customWidth="1"/>
    <col min="5129" max="5129" width="10.75" style="358" customWidth="1"/>
    <col min="5130" max="5130" width="12.875" style="358" customWidth="1"/>
    <col min="5131" max="5131" width="16.25" style="358" customWidth="1"/>
    <col min="5132" max="5132" width="9" style="358"/>
    <col min="5133" max="5133" width="9.5" style="358" bestFit="1" customWidth="1"/>
    <col min="5134" max="5377" width="9" style="358"/>
    <col min="5378" max="5378" width="4.375" style="358" customWidth="1"/>
    <col min="5379" max="5379" width="7.25" style="358" customWidth="1"/>
    <col min="5380" max="5380" width="8" style="358" customWidth="1"/>
    <col min="5381" max="5381" width="11.375" style="358" customWidth="1"/>
    <col min="5382" max="5382" width="23.375" style="358" customWidth="1"/>
    <col min="5383" max="5383" width="9" style="358"/>
    <col min="5384" max="5384" width="9.25" style="358" bestFit="1" customWidth="1"/>
    <col min="5385" max="5385" width="10.75" style="358" customWidth="1"/>
    <col min="5386" max="5386" width="12.875" style="358" customWidth="1"/>
    <col min="5387" max="5387" width="16.25" style="358" customWidth="1"/>
    <col min="5388" max="5388" width="9" style="358"/>
    <col min="5389" max="5389" width="9.5" style="358" bestFit="1" customWidth="1"/>
    <col min="5390" max="5633" width="9" style="358"/>
    <col min="5634" max="5634" width="4.375" style="358" customWidth="1"/>
    <col min="5635" max="5635" width="7.25" style="358" customWidth="1"/>
    <col min="5636" max="5636" width="8" style="358" customWidth="1"/>
    <col min="5637" max="5637" width="11.375" style="358" customWidth="1"/>
    <col min="5638" max="5638" width="23.375" style="358" customWidth="1"/>
    <col min="5639" max="5639" width="9" style="358"/>
    <col min="5640" max="5640" width="9.25" style="358" bestFit="1" customWidth="1"/>
    <col min="5641" max="5641" width="10.75" style="358" customWidth="1"/>
    <col min="5642" max="5642" width="12.875" style="358" customWidth="1"/>
    <col min="5643" max="5643" width="16.25" style="358" customWidth="1"/>
    <col min="5644" max="5644" width="9" style="358"/>
    <col min="5645" max="5645" width="9.5" style="358" bestFit="1" customWidth="1"/>
    <col min="5646" max="5889" width="9" style="358"/>
    <col min="5890" max="5890" width="4.375" style="358" customWidth="1"/>
    <col min="5891" max="5891" width="7.25" style="358" customWidth="1"/>
    <col min="5892" max="5892" width="8" style="358" customWidth="1"/>
    <col min="5893" max="5893" width="11.375" style="358" customWidth="1"/>
    <col min="5894" max="5894" width="23.375" style="358" customWidth="1"/>
    <col min="5895" max="5895" width="9" style="358"/>
    <col min="5896" max="5896" width="9.25" style="358" bestFit="1" customWidth="1"/>
    <col min="5897" max="5897" width="10.75" style="358" customWidth="1"/>
    <col min="5898" max="5898" width="12.875" style="358" customWidth="1"/>
    <col min="5899" max="5899" width="16.25" style="358" customWidth="1"/>
    <col min="5900" max="5900" width="9" style="358"/>
    <col min="5901" max="5901" width="9.5" style="358" bestFit="1" customWidth="1"/>
    <col min="5902" max="6145" width="9" style="358"/>
    <col min="6146" max="6146" width="4.375" style="358" customWidth="1"/>
    <col min="6147" max="6147" width="7.25" style="358" customWidth="1"/>
    <col min="6148" max="6148" width="8" style="358" customWidth="1"/>
    <col min="6149" max="6149" width="11.375" style="358" customWidth="1"/>
    <col min="6150" max="6150" width="23.375" style="358" customWidth="1"/>
    <col min="6151" max="6151" width="9" style="358"/>
    <col min="6152" max="6152" width="9.25" style="358" bestFit="1" customWidth="1"/>
    <col min="6153" max="6153" width="10.75" style="358" customWidth="1"/>
    <col min="6154" max="6154" width="12.875" style="358" customWidth="1"/>
    <col min="6155" max="6155" width="16.25" style="358" customWidth="1"/>
    <col min="6156" max="6156" width="9" style="358"/>
    <col min="6157" max="6157" width="9.5" style="358" bestFit="1" customWidth="1"/>
    <col min="6158" max="6401" width="9" style="358"/>
    <col min="6402" max="6402" width="4.375" style="358" customWidth="1"/>
    <col min="6403" max="6403" width="7.25" style="358" customWidth="1"/>
    <col min="6404" max="6404" width="8" style="358" customWidth="1"/>
    <col min="6405" max="6405" width="11.375" style="358" customWidth="1"/>
    <col min="6406" max="6406" width="23.375" style="358" customWidth="1"/>
    <col min="6407" max="6407" width="9" style="358"/>
    <col min="6408" max="6408" width="9.25" style="358" bestFit="1" customWidth="1"/>
    <col min="6409" max="6409" width="10.75" style="358" customWidth="1"/>
    <col min="6410" max="6410" width="12.875" style="358" customWidth="1"/>
    <col min="6411" max="6411" width="16.25" style="358" customWidth="1"/>
    <col min="6412" max="6412" width="9" style="358"/>
    <col min="6413" max="6413" width="9.5" style="358" bestFit="1" customWidth="1"/>
    <col min="6414" max="6657" width="9" style="358"/>
    <col min="6658" max="6658" width="4.375" style="358" customWidth="1"/>
    <col min="6659" max="6659" width="7.25" style="358" customWidth="1"/>
    <col min="6660" max="6660" width="8" style="358" customWidth="1"/>
    <col min="6661" max="6661" width="11.375" style="358" customWidth="1"/>
    <col min="6662" max="6662" width="23.375" style="358" customWidth="1"/>
    <col min="6663" max="6663" width="9" style="358"/>
    <col min="6664" max="6664" width="9.25" style="358" bestFit="1" customWidth="1"/>
    <col min="6665" max="6665" width="10.75" style="358" customWidth="1"/>
    <col min="6666" max="6666" width="12.875" style="358" customWidth="1"/>
    <col min="6667" max="6667" width="16.25" style="358" customWidth="1"/>
    <col min="6668" max="6668" width="9" style="358"/>
    <col min="6669" max="6669" width="9.5" style="358" bestFit="1" customWidth="1"/>
    <col min="6670" max="6913" width="9" style="358"/>
    <col min="6914" max="6914" width="4.375" style="358" customWidth="1"/>
    <col min="6915" max="6915" width="7.25" style="358" customWidth="1"/>
    <col min="6916" max="6916" width="8" style="358" customWidth="1"/>
    <col min="6917" max="6917" width="11.375" style="358" customWidth="1"/>
    <col min="6918" max="6918" width="23.375" style="358" customWidth="1"/>
    <col min="6919" max="6919" width="9" style="358"/>
    <col min="6920" max="6920" width="9.25" style="358" bestFit="1" customWidth="1"/>
    <col min="6921" max="6921" width="10.75" style="358" customWidth="1"/>
    <col min="6922" max="6922" width="12.875" style="358" customWidth="1"/>
    <col min="6923" max="6923" width="16.25" style="358" customWidth="1"/>
    <col min="6924" max="6924" width="9" style="358"/>
    <col min="6925" max="6925" width="9.5" style="358" bestFit="1" customWidth="1"/>
    <col min="6926" max="7169" width="9" style="358"/>
    <col min="7170" max="7170" width="4.375" style="358" customWidth="1"/>
    <col min="7171" max="7171" width="7.25" style="358" customWidth="1"/>
    <col min="7172" max="7172" width="8" style="358" customWidth="1"/>
    <col min="7173" max="7173" width="11.375" style="358" customWidth="1"/>
    <col min="7174" max="7174" width="23.375" style="358" customWidth="1"/>
    <col min="7175" max="7175" width="9" style="358"/>
    <col min="7176" max="7176" width="9.25" style="358" bestFit="1" customWidth="1"/>
    <col min="7177" max="7177" width="10.75" style="358" customWidth="1"/>
    <col min="7178" max="7178" width="12.875" style="358" customWidth="1"/>
    <col min="7179" max="7179" width="16.25" style="358" customWidth="1"/>
    <col min="7180" max="7180" width="9" style="358"/>
    <col min="7181" max="7181" width="9.5" style="358" bestFit="1" customWidth="1"/>
    <col min="7182" max="7425" width="9" style="358"/>
    <col min="7426" max="7426" width="4.375" style="358" customWidth="1"/>
    <col min="7427" max="7427" width="7.25" style="358" customWidth="1"/>
    <col min="7428" max="7428" width="8" style="358" customWidth="1"/>
    <col min="7429" max="7429" width="11.375" style="358" customWidth="1"/>
    <col min="7430" max="7430" width="23.375" style="358" customWidth="1"/>
    <col min="7431" max="7431" width="9" style="358"/>
    <col min="7432" max="7432" width="9.25" style="358" bestFit="1" customWidth="1"/>
    <col min="7433" max="7433" width="10.75" style="358" customWidth="1"/>
    <col min="7434" max="7434" width="12.875" style="358" customWidth="1"/>
    <col min="7435" max="7435" width="16.25" style="358" customWidth="1"/>
    <col min="7436" max="7436" width="9" style="358"/>
    <col min="7437" max="7437" width="9.5" style="358" bestFit="1" customWidth="1"/>
    <col min="7438" max="7681" width="9" style="358"/>
    <col min="7682" max="7682" width="4.375" style="358" customWidth="1"/>
    <col min="7683" max="7683" width="7.25" style="358" customWidth="1"/>
    <col min="7684" max="7684" width="8" style="358" customWidth="1"/>
    <col min="7685" max="7685" width="11.375" style="358" customWidth="1"/>
    <col min="7686" max="7686" width="23.375" style="358" customWidth="1"/>
    <col min="7687" max="7687" width="9" style="358"/>
    <col min="7688" max="7688" width="9.25" style="358" bestFit="1" customWidth="1"/>
    <col min="7689" max="7689" width="10.75" style="358" customWidth="1"/>
    <col min="7690" max="7690" width="12.875" style="358" customWidth="1"/>
    <col min="7691" max="7691" width="16.25" style="358" customWidth="1"/>
    <col min="7692" max="7692" width="9" style="358"/>
    <col min="7693" max="7693" width="9.5" style="358" bestFit="1" customWidth="1"/>
    <col min="7694" max="7937" width="9" style="358"/>
    <col min="7938" max="7938" width="4.375" style="358" customWidth="1"/>
    <col min="7939" max="7939" width="7.25" style="358" customWidth="1"/>
    <col min="7940" max="7940" width="8" style="358" customWidth="1"/>
    <col min="7941" max="7941" width="11.375" style="358" customWidth="1"/>
    <col min="7942" max="7942" width="23.375" style="358" customWidth="1"/>
    <col min="7943" max="7943" width="9" style="358"/>
    <col min="7944" max="7944" width="9.25" style="358" bestFit="1" customWidth="1"/>
    <col min="7945" max="7945" width="10.75" style="358" customWidth="1"/>
    <col min="7946" max="7946" width="12.875" style="358" customWidth="1"/>
    <col min="7947" max="7947" width="16.25" style="358" customWidth="1"/>
    <col min="7948" max="7948" width="9" style="358"/>
    <col min="7949" max="7949" width="9.5" style="358" bestFit="1" customWidth="1"/>
    <col min="7950" max="8193" width="9" style="358"/>
    <col min="8194" max="8194" width="4.375" style="358" customWidth="1"/>
    <col min="8195" max="8195" width="7.25" style="358" customWidth="1"/>
    <col min="8196" max="8196" width="8" style="358" customWidth="1"/>
    <col min="8197" max="8197" width="11.375" style="358" customWidth="1"/>
    <col min="8198" max="8198" width="23.375" style="358" customWidth="1"/>
    <col min="8199" max="8199" width="9" style="358"/>
    <col min="8200" max="8200" width="9.25" style="358" bestFit="1" customWidth="1"/>
    <col min="8201" max="8201" width="10.75" style="358" customWidth="1"/>
    <col min="8202" max="8202" width="12.875" style="358" customWidth="1"/>
    <col min="8203" max="8203" width="16.25" style="358" customWidth="1"/>
    <col min="8204" max="8204" width="9" style="358"/>
    <col min="8205" max="8205" width="9.5" style="358" bestFit="1" customWidth="1"/>
    <col min="8206" max="8449" width="9" style="358"/>
    <col min="8450" max="8450" width="4.375" style="358" customWidth="1"/>
    <col min="8451" max="8451" width="7.25" style="358" customWidth="1"/>
    <col min="8452" max="8452" width="8" style="358" customWidth="1"/>
    <col min="8453" max="8453" width="11.375" style="358" customWidth="1"/>
    <col min="8454" max="8454" width="23.375" style="358" customWidth="1"/>
    <col min="8455" max="8455" width="9" style="358"/>
    <col min="8456" max="8456" width="9.25" style="358" bestFit="1" customWidth="1"/>
    <col min="8457" max="8457" width="10.75" style="358" customWidth="1"/>
    <col min="8458" max="8458" width="12.875" style="358" customWidth="1"/>
    <col min="8459" max="8459" width="16.25" style="358" customWidth="1"/>
    <col min="8460" max="8460" width="9" style="358"/>
    <col min="8461" max="8461" width="9.5" style="358" bestFit="1" customWidth="1"/>
    <col min="8462" max="8705" width="9" style="358"/>
    <col min="8706" max="8706" width="4.375" style="358" customWidth="1"/>
    <col min="8707" max="8707" width="7.25" style="358" customWidth="1"/>
    <col min="8708" max="8708" width="8" style="358" customWidth="1"/>
    <col min="8709" max="8709" width="11.375" style="358" customWidth="1"/>
    <col min="8710" max="8710" width="23.375" style="358" customWidth="1"/>
    <col min="8711" max="8711" width="9" style="358"/>
    <col min="8712" max="8712" width="9.25" style="358" bestFit="1" customWidth="1"/>
    <col min="8713" max="8713" width="10.75" style="358" customWidth="1"/>
    <col min="8714" max="8714" width="12.875" style="358" customWidth="1"/>
    <col min="8715" max="8715" width="16.25" style="358" customWidth="1"/>
    <col min="8716" max="8716" width="9" style="358"/>
    <col min="8717" max="8717" width="9.5" style="358" bestFit="1" customWidth="1"/>
    <col min="8718" max="8961" width="9" style="358"/>
    <col min="8962" max="8962" width="4.375" style="358" customWidth="1"/>
    <col min="8963" max="8963" width="7.25" style="358" customWidth="1"/>
    <col min="8964" max="8964" width="8" style="358" customWidth="1"/>
    <col min="8965" max="8965" width="11.375" style="358" customWidth="1"/>
    <col min="8966" max="8966" width="23.375" style="358" customWidth="1"/>
    <col min="8967" max="8967" width="9" style="358"/>
    <col min="8968" max="8968" width="9.25" style="358" bestFit="1" customWidth="1"/>
    <col min="8969" max="8969" width="10.75" style="358" customWidth="1"/>
    <col min="8970" max="8970" width="12.875" style="358" customWidth="1"/>
    <col min="8971" max="8971" width="16.25" style="358" customWidth="1"/>
    <col min="8972" max="8972" width="9" style="358"/>
    <col min="8973" max="8973" width="9.5" style="358" bestFit="1" customWidth="1"/>
    <col min="8974" max="9217" width="9" style="358"/>
    <col min="9218" max="9218" width="4.375" style="358" customWidth="1"/>
    <col min="9219" max="9219" width="7.25" style="358" customWidth="1"/>
    <col min="9220" max="9220" width="8" style="358" customWidth="1"/>
    <col min="9221" max="9221" width="11.375" style="358" customWidth="1"/>
    <col min="9222" max="9222" width="23.375" style="358" customWidth="1"/>
    <col min="9223" max="9223" width="9" style="358"/>
    <col min="9224" max="9224" width="9.25" style="358" bestFit="1" customWidth="1"/>
    <col min="9225" max="9225" width="10.75" style="358" customWidth="1"/>
    <col min="9226" max="9226" width="12.875" style="358" customWidth="1"/>
    <col min="9227" max="9227" width="16.25" style="358" customWidth="1"/>
    <col min="9228" max="9228" width="9" style="358"/>
    <col min="9229" max="9229" width="9.5" style="358" bestFit="1" customWidth="1"/>
    <col min="9230" max="9473" width="9" style="358"/>
    <col min="9474" max="9474" width="4.375" style="358" customWidth="1"/>
    <col min="9475" max="9475" width="7.25" style="358" customWidth="1"/>
    <col min="9476" max="9476" width="8" style="358" customWidth="1"/>
    <col min="9477" max="9477" width="11.375" style="358" customWidth="1"/>
    <col min="9478" max="9478" width="23.375" style="358" customWidth="1"/>
    <col min="9479" max="9479" width="9" style="358"/>
    <col min="9480" max="9480" width="9.25" style="358" bestFit="1" customWidth="1"/>
    <col min="9481" max="9481" width="10.75" style="358" customWidth="1"/>
    <col min="9482" max="9482" width="12.875" style="358" customWidth="1"/>
    <col min="9483" max="9483" width="16.25" style="358" customWidth="1"/>
    <col min="9484" max="9484" width="9" style="358"/>
    <col min="9485" max="9485" width="9.5" style="358" bestFit="1" customWidth="1"/>
    <col min="9486" max="9729" width="9" style="358"/>
    <col min="9730" max="9730" width="4.375" style="358" customWidth="1"/>
    <col min="9731" max="9731" width="7.25" style="358" customWidth="1"/>
    <col min="9732" max="9732" width="8" style="358" customWidth="1"/>
    <col min="9733" max="9733" width="11.375" style="358" customWidth="1"/>
    <col min="9734" max="9734" width="23.375" style="358" customWidth="1"/>
    <col min="9735" max="9735" width="9" style="358"/>
    <col min="9736" max="9736" width="9.25" style="358" bestFit="1" customWidth="1"/>
    <col min="9737" max="9737" width="10.75" style="358" customWidth="1"/>
    <col min="9738" max="9738" width="12.875" style="358" customWidth="1"/>
    <col min="9739" max="9739" width="16.25" style="358" customWidth="1"/>
    <col min="9740" max="9740" width="9" style="358"/>
    <col min="9741" max="9741" width="9.5" style="358" bestFit="1" customWidth="1"/>
    <col min="9742" max="9985" width="9" style="358"/>
    <col min="9986" max="9986" width="4.375" style="358" customWidth="1"/>
    <col min="9987" max="9987" width="7.25" style="358" customWidth="1"/>
    <col min="9988" max="9988" width="8" style="358" customWidth="1"/>
    <col min="9989" max="9989" width="11.375" style="358" customWidth="1"/>
    <col min="9990" max="9990" width="23.375" style="358" customWidth="1"/>
    <col min="9991" max="9991" width="9" style="358"/>
    <col min="9992" max="9992" width="9.25" style="358" bestFit="1" customWidth="1"/>
    <col min="9993" max="9993" width="10.75" style="358" customWidth="1"/>
    <col min="9994" max="9994" width="12.875" style="358" customWidth="1"/>
    <col min="9995" max="9995" width="16.25" style="358" customWidth="1"/>
    <col min="9996" max="9996" width="9" style="358"/>
    <col min="9997" max="9997" width="9.5" style="358" bestFit="1" customWidth="1"/>
    <col min="9998" max="10241" width="9" style="358"/>
    <col min="10242" max="10242" width="4.375" style="358" customWidth="1"/>
    <col min="10243" max="10243" width="7.25" style="358" customWidth="1"/>
    <col min="10244" max="10244" width="8" style="358" customWidth="1"/>
    <col min="10245" max="10245" width="11.375" style="358" customWidth="1"/>
    <col min="10246" max="10246" width="23.375" style="358" customWidth="1"/>
    <col min="10247" max="10247" width="9" style="358"/>
    <col min="10248" max="10248" width="9.25" style="358" bestFit="1" customWidth="1"/>
    <col min="10249" max="10249" width="10.75" style="358" customWidth="1"/>
    <col min="10250" max="10250" width="12.875" style="358" customWidth="1"/>
    <col min="10251" max="10251" width="16.25" style="358" customWidth="1"/>
    <col min="10252" max="10252" width="9" style="358"/>
    <col min="10253" max="10253" width="9.5" style="358" bestFit="1" customWidth="1"/>
    <col min="10254" max="10497" width="9" style="358"/>
    <col min="10498" max="10498" width="4.375" style="358" customWidth="1"/>
    <col min="10499" max="10499" width="7.25" style="358" customWidth="1"/>
    <col min="10500" max="10500" width="8" style="358" customWidth="1"/>
    <col min="10501" max="10501" width="11.375" style="358" customWidth="1"/>
    <col min="10502" max="10502" width="23.375" style="358" customWidth="1"/>
    <col min="10503" max="10503" width="9" style="358"/>
    <col min="10504" max="10504" width="9.25" style="358" bestFit="1" customWidth="1"/>
    <col min="10505" max="10505" width="10.75" style="358" customWidth="1"/>
    <col min="10506" max="10506" width="12.875" style="358" customWidth="1"/>
    <col min="10507" max="10507" width="16.25" style="358" customWidth="1"/>
    <col min="10508" max="10508" width="9" style="358"/>
    <col min="10509" max="10509" width="9.5" style="358" bestFit="1" customWidth="1"/>
    <col min="10510" max="10753" width="9" style="358"/>
    <col min="10754" max="10754" width="4.375" style="358" customWidth="1"/>
    <col min="10755" max="10755" width="7.25" style="358" customWidth="1"/>
    <col min="10756" max="10756" width="8" style="358" customWidth="1"/>
    <col min="10757" max="10757" width="11.375" style="358" customWidth="1"/>
    <col min="10758" max="10758" width="23.375" style="358" customWidth="1"/>
    <col min="10759" max="10759" width="9" style="358"/>
    <col min="10760" max="10760" width="9.25" style="358" bestFit="1" customWidth="1"/>
    <col min="10761" max="10761" width="10.75" style="358" customWidth="1"/>
    <col min="10762" max="10762" width="12.875" style="358" customWidth="1"/>
    <col min="10763" max="10763" width="16.25" style="358" customWidth="1"/>
    <col min="10764" max="10764" width="9" style="358"/>
    <col min="10765" max="10765" width="9.5" style="358" bestFit="1" customWidth="1"/>
    <col min="10766" max="11009" width="9" style="358"/>
    <col min="11010" max="11010" width="4.375" style="358" customWidth="1"/>
    <col min="11011" max="11011" width="7.25" style="358" customWidth="1"/>
    <col min="11012" max="11012" width="8" style="358" customWidth="1"/>
    <col min="11013" max="11013" width="11.375" style="358" customWidth="1"/>
    <col min="11014" max="11014" width="23.375" style="358" customWidth="1"/>
    <col min="11015" max="11015" width="9" style="358"/>
    <col min="11016" max="11016" width="9.25" style="358" bestFit="1" customWidth="1"/>
    <col min="11017" max="11017" width="10.75" style="358" customWidth="1"/>
    <col min="11018" max="11018" width="12.875" style="358" customWidth="1"/>
    <col min="11019" max="11019" width="16.25" style="358" customWidth="1"/>
    <col min="11020" max="11020" width="9" style="358"/>
    <col min="11021" max="11021" width="9.5" style="358" bestFit="1" customWidth="1"/>
    <col min="11022" max="11265" width="9" style="358"/>
    <col min="11266" max="11266" width="4.375" style="358" customWidth="1"/>
    <col min="11267" max="11267" width="7.25" style="358" customWidth="1"/>
    <col min="11268" max="11268" width="8" style="358" customWidth="1"/>
    <col min="11269" max="11269" width="11.375" style="358" customWidth="1"/>
    <col min="11270" max="11270" width="23.375" style="358" customWidth="1"/>
    <col min="11271" max="11271" width="9" style="358"/>
    <col min="11272" max="11272" width="9.25" style="358" bestFit="1" customWidth="1"/>
    <col min="11273" max="11273" width="10.75" style="358" customWidth="1"/>
    <col min="11274" max="11274" width="12.875" style="358" customWidth="1"/>
    <col min="11275" max="11275" width="16.25" style="358" customWidth="1"/>
    <col min="11276" max="11276" width="9" style="358"/>
    <col min="11277" max="11277" width="9.5" style="358" bestFit="1" customWidth="1"/>
    <col min="11278" max="11521" width="9" style="358"/>
    <col min="11522" max="11522" width="4.375" style="358" customWidth="1"/>
    <col min="11523" max="11523" width="7.25" style="358" customWidth="1"/>
    <col min="11524" max="11524" width="8" style="358" customWidth="1"/>
    <col min="11525" max="11525" width="11.375" style="358" customWidth="1"/>
    <col min="11526" max="11526" width="23.375" style="358" customWidth="1"/>
    <col min="11527" max="11527" width="9" style="358"/>
    <col min="11528" max="11528" width="9.25" style="358" bestFit="1" customWidth="1"/>
    <col min="11529" max="11529" width="10.75" style="358" customWidth="1"/>
    <col min="11530" max="11530" width="12.875" style="358" customWidth="1"/>
    <col min="11531" max="11531" width="16.25" style="358" customWidth="1"/>
    <col min="11532" max="11532" width="9" style="358"/>
    <col min="11533" max="11533" width="9.5" style="358" bestFit="1" customWidth="1"/>
    <col min="11534" max="11777" width="9" style="358"/>
    <col min="11778" max="11778" width="4.375" style="358" customWidth="1"/>
    <col min="11779" max="11779" width="7.25" style="358" customWidth="1"/>
    <col min="11780" max="11780" width="8" style="358" customWidth="1"/>
    <col min="11781" max="11781" width="11.375" style="358" customWidth="1"/>
    <col min="11782" max="11782" width="23.375" style="358" customWidth="1"/>
    <col min="11783" max="11783" width="9" style="358"/>
    <col min="11784" max="11784" width="9.25" style="358" bestFit="1" customWidth="1"/>
    <col min="11785" max="11785" width="10.75" style="358" customWidth="1"/>
    <col min="11786" max="11786" width="12.875" style="358" customWidth="1"/>
    <col min="11787" max="11787" width="16.25" style="358" customWidth="1"/>
    <col min="11788" max="11788" width="9" style="358"/>
    <col min="11789" max="11789" width="9.5" style="358" bestFit="1" customWidth="1"/>
    <col min="11790" max="12033" width="9" style="358"/>
    <col min="12034" max="12034" width="4.375" style="358" customWidth="1"/>
    <col min="12035" max="12035" width="7.25" style="358" customWidth="1"/>
    <col min="12036" max="12036" width="8" style="358" customWidth="1"/>
    <col min="12037" max="12037" width="11.375" style="358" customWidth="1"/>
    <col min="12038" max="12038" width="23.375" style="358" customWidth="1"/>
    <col min="12039" max="12039" width="9" style="358"/>
    <col min="12040" max="12040" width="9.25" style="358" bestFit="1" customWidth="1"/>
    <col min="12041" max="12041" width="10.75" style="358" customWidth="1"/>
    <col min="12042" max="12042" width="12.875" style="358" customWidth="1"/>
    <col min="12043" max="12043" width="16.25" style="358" customWidth="1"/>
    <col min="12044" max="12044" width="9" style="358"/>
    <col min="12045" max="12045" width="9.5" style="358" bestFit="1" customWidth="1"/>
    <col min="12046" max="12289" width="9" style="358"/>
    <col min="12290" max="12290" width="4.375" style="358" customWidth="1"/>
    <col min="12291" max="12291" width="7.25" style="358" customWidth="1"/>
    <col min="12292" max="12292" width="8" style="358" customWidth="1"/>
    <col min="12293" max="12293" width="11.375" style="358" customWidth="1"/>
    <col min="12294" max="12294" width="23.375" style="358" customWidth="1"/>
    <col min="12295" max="12295" width="9" style="358"/>
    <col min="12296" max="12296" width="9.25" style="358" bestFit="1" customWidth="1"/>
    <col min="12297" max="12297" width="10.75" style="358" customWidth="1"/>
    <col min="12298" max="12298" width="12.875" style="358" customWidth="1"/>
    <col min="12299" max="12299" width="16.25" style="358" customWidth="1"/>
    <col min="12300" max="12300" width="9" style="358"/>
    <col min="12301" max="12301" width="9.5" style="358" bestFit="1" customWidth="1"/>
    <col min="12302" max="12545" width="9" style="358"/>
    <col min="12546" max="12546" width="4.375" style="358" customWidth="1"/>
    <col min="12547" max="12547" width="7.25" style="358" customWidth="1"/>
    <col min="12548" max="12548" width="8" style="358" customWidth="1"/>
    <col min="12549" max="12549" width="11.375" style="358" customWidth="1"/>
    <col min="12550" max="12550" width="23.375" style="358" customWidth="1"/>
    <col min="12551" max="12551" width="9" style="358"/>
    <col min="12552" max="12552" width="9.25" style="358" bestFit="1" customWidth="1"/>
    <col min="12553" max="12553" width="10.75" style="358" customWidth="1"/>
    <col min="12554" max="12554" width="12.875" style="358" customWidth="1"/>
    <col min="12555" max="12555" width="16.25" style="358" customWidth="1"/>
    <col min="12556" max="12556" width="9" style="358"/>
    <col min="12557" max="12557" width="9.5" style="358" bestFit="1" customWidth="1"/>
    <col min="12558" max="12801" width="9" style="358"/>
    <col min="12802" max="12802" width="4.375" style="358" customWidth="1"/>
    <col min="12803" max="12803" width="7.25" style="358" customWidth="1"/>
    <col min="12804" max="12804" width="8" style="358" customWidth="1"/>
    <col min="12805" max="12805" width="11.375" style="358" customWidth="1"/>
    <col min="12806" max="12806" width="23.375" style="358" customWidth="1"/>
    <col min="12807" max="12807" width="9" style="358"/>
    <col min="12808" max="12808" width="9.25" style="358" bestFit="1" customWidth="1"/>
    <col min="12809" max="12809" width="10.75" style="358" customWidth="1"/>
    <col min="12810" max="12810" width="12.875" style="358" customWidth="1"/>
    <col min="12811" max="12811" width="16.25" style="358" customWidth="1"/>
    <col min="12812" max="12812" width="9" style="358"/>
    <col min="12813" max="12813" width="9.5" style="358" bestFit="1" customWidth="1"/>
    <col min="12814" max="13057" width="9" style="358"/>
    <col min="13058" max="13058" width="4.375" style="358" customWidth="1"/>
    <col min="13059" max="13059" width="7.25" style="358" customWidth="1"/>
    <col min="13060" max="13060" width="8" style="358" customWidth="1"/>
    <col min="13061" max="13061" width="11.375" style="358" customWidth="1"/>
    <col min="13062" max="13062" width="23.375" style="358" customWidth="1"/>
    <col min="13063" max="13063" width="9" style="358"/>
    <col min="13064" max="13064" width="9.25" style="358" bestFit="1" customWidth="1"/>
    <col min="13065" max="13065" width="10.75" style="358" customWidth="1"/>
    <col min="13066" max="13066" width="12.875" style="358" customWidth="1"/>
    <col min="13067" max="13067" width="16.25" style="358" customWidth="1"/>
    <col min="13068" max="13068" width="9" style="358"/>
    <col min="13069" max="13069" width="9.5" style="358" bestFit="1" customWidth="1"/>
    <col min="13070" max="13313" width="9" style="358"/>
    <col min="13314" max="13314" width="4.375" style="358" customWidth="1"/>
    <col min="13315" max="13315" width="7.25" style="358" customWidth="1"/>
    <col min="13316" max="13316" width="8" style="358" customWidth="1"/>
    <col min="13317" max="13317" width="11.375" style="358" customWidth="1"/>
    <col min="13318" max="13318" width="23.375" style="358" customWidth="1"/>
    <col min="13319" max="13319" width="9" style="358"/>
    <col min="13320" max="13320" width="9.25" style="358" bestFit="1" customWidth="1"/>
    <col min="13321" max="13321" width="10.75" style="358" customWidth="1"/>
    <col min="13322" max="13322" width="12.875" style="358" customWidth="1"/>
    <col min="13323" max="13323" width="16.25" style="358" customWidth="1"/>
    <col min="13324" max="13324" width="9" style="358"/>
    <col min="13325" max="13325" width="9.5" style="358" bestFit="1" customWidth="1"/>
    <col min="13326" max="13569" width="9" style="358"/>
    <col min="13570" max="13570" width="4.375" style="358" customWidth="1"/>
    <col min="13571" max="13571" width="7.25" style="358" customWidth="1"/>
    <col min="13572" max="13572" width="8" style="358" customWidth="1"/>
    <col min="13573" max="13573" width="11.375" style="358" customWidth="1"/>
    <col min="13574" max="13574" width="23.375" style="358" customWidth="1"/>
    <col min="13575" max="13575" width="9" style="358"/>
    <col min="13576" max="13576" width="9.25" style="358" bestFit="1" customWidth="1"/>
    <col min="13577" max="13577" width="10.75" style="358" customWidth="1"/>
    <col min="13578" max="13578" width="12.875" style="358" customWidth="1"/>
    <col min="13579" max="13579" width="16.25" style="358" customWidth="1"/>
    <col min="13580" max="13580" width="9" style="358"/>
    <col min="13581" max="13581" width="9.5" style="358" bestFit="1" customWidth="1"/>
    <col min="13582" max="13825" width="9" style="358"/>
    <col min="13826" max="13826" width="4.375" style="358" customWidth="1"/>
    <col min="13827" max="13827" width="7.25" style="358" customWidth="1"/>
    <col min="13828" max="13828" width="8" style="358" customWidth="1"/>
    <col min="13829" max="13829" width="11.375" style="358" customWidth="1"/>
    <col min="13830" max="13830" width="23.375" style="358" customWidth="1"/>
    <col min="13831" max="13831" width="9" style="358"/>
    <col min="13832" max="13832" width="9.25" style="358" bestFit="1" customWidth="1"/>
    <col min="13833" max="13833" width="10.75" style="358" customWidth="1"/>
    <col min="13834" max="13834" width="12.875" style="358" customWidth="1"/>
    <col min="13835" max="13835" width="16.25" style="358" customWidth="1"/>
    <col min="13836" max="13836" width="9" style="358"/>
    <col min="13837" max="13837" width="9.5" style="358" bestFit="1" customWidth="1"/>
    <col min="13838" max="14081" width="9" style="358"/>
    <col min="14082" max="14082" width="4.375" style="358" customWidth="1"/>
    <col min="14083" max="14083" width="7.25" style="358" customWidth="1"/>
    <col min="14084" max="14084" width="8" style="358" customWidth="1"/>
    <col min="14085" max="14085" width="11.375" style="358" customWidth="1"/>
    <col min="14086" max="14086" width="23.375" style="358" customWidth="1"/>
    <col min="14087" max="14087" width="9" style="358"/>
    <col min="14088" max="14088" width="9.25" style="358" bestFit="1" customWidth="1"/>
    <col min="14089" max="14089" width="10.75" style="358" customWidth="1"/>
    <col min="14090" max="14090" width="12.875" style="358" customWidth="1"/>
    <col min="14091" max="14091" width="16.25" style="358" customWidth="1"/>
    <col min="14092" max="14092" width="9" style="358"/>
    <col min="14093" max="14093" width="9.5" style="358" bestFit="1" customWidth="1"/>
    <col min="14094" max="14337" width="9" style="358"/>
    <col min="14338" max="14338" width="4.375" style="358" customWidth="1"/>
    <col min="14339" max="14339" width="7.25" style="358" customWidth="1"/>
    <col min="14340" max="14340" width="8" style="358" customWidth="1"/>
    <col min="14341" max="14341" width="11.375" style="358" customWidth="1"/>
    <col min="14342" max="14342" width="23.375" style="358" customWidth="1"/>
    <col min="14343" max="14343" width="9" style="358"/>
    <col min="14344" max="14344" width="9.25" style="358" bestFit="1" customWidth="1"/>
    <col min="14345" max="14345" width="10.75" style="358" customWidth="1"/>
    <col min="14346" max="14346" width="12.875" style="358" customWidth="1"/>
    <col min="14347" max="14347" width="16.25" style="358" customWidth="1"/>
    <col min="14348" max="14348" width="9" style="358"/>
    <col min="14349" max="14349" width="9.5" style="358" bestFit="1" customWidth="1"/>
    <col min="14350" max="14593" width="9" style="358"/>
    <col min="14594" max="14594" width="4.375" style="358" customWidth="1"/>
    <col min="14595" max="14595" width="7.25" style="358" customWidth="1"/>
    <col min="14596" max="14596" width="8" style="358" customWidth="1"/>
    <col min="14597" max="14597" width="11.375" style="358" customWidth="1"/>
    <col min="14598" max="14598" width="23.375" style="358" customWidth="1"/>
    <col min="14599" max="14599" width="9" style="358"/>
    <col min="14600" max="14600" width="9.25" style="358" bestFit="1" customWidth="1"/>
    <col min="14601" max="14601" width="10.75" style="358" customWidth="1"/>
    <col min="14602" max="14602" width="12.875" style="358" customWidth="1"/>
    <col min="14603" max="14603" width="16.25" style="358" customWidth="1"/>
    <col min="14604" max="14604" width="9" style="358"/>
    <col min="14605" max="14605" width="9.5" style="358" bestFit="1" customWidth="1"/>
    <col min="14606" max="14849" width="9" style="358"/>
    <col min="14850" max="14850" width="4.375" style="358" customWidth="1"/>
    <col min="14851" max="14851" width="7.25" style="358" customWidth="1"/>
    <col min="14852" max="14852" width="8" style="358" customWidth="1"/>
    <col min="14853" max="14853" width="11.375" style="358" customWidth="1"/>
    <col min="14854" max="14854" width="23.375" style="358" customWidth="1"/>
    <col min="14855" max="14855" width="9" style="358"/>
    <col min="14856" max="14856" width="9.25" style="358" bestFit="1" customWidth="1"/>
    <col min="14857" max="14857" width="10.75" style="358" customWidth="1"/>
    <col min="14858" max="14858" width="12.875" style="358" customWidth="1"/>
    <col min="14859" max="14859" width="16.25" style="358" customWidth="1"/>
    <col min="14860" max="14860" width="9" style="358"/>
    <col min="14861" max="14861" width="9.5" style="358" bestFit="1" customWidth="1"/>
    <col min="14862" max="15105" width="9" style="358"/>
    <col min="15106" max="15106" width="4.375" style="358" customWidth="1"/>
    <col min="15107" max="15107" width="7.25" style="358" customWidth="1"/>
    <col min="15108" max="15108" width="8" style="358" customWidth="1"/>
    <col min="15109" max="15109" width="11.375" style="358" customWidth="1"/>
    <col min="15110" max="15110" width="23.375" style="358" customWidth="1"/>
    <col min="15111" max="15111" width="9" style="358"/>
    <col min="15112" max="15112" width="9.25" style="358" bestFit="1" customWidth="1"/>
    <col min="15113" max="15113" width="10.75" style="358" customWidth="1"/>
    <col min="15114" max="15114" width="12.875" style="358" customWidth="1"/>
    <col min="15115" max="15115" width="16.25" style="358" customWidth="1"/>
    <col min="15116" max="15116" width="9" style="358"/>
    <col min="15117" max="15117" width="9.5" style="358" bestFit="1" customWidth="1"/>
    <col min="15118" max="15361" width="9" style="358"/>
    <col min="15362" max="15362" width="4.375" style="358" customWidth="1"/>
    <col min="15363" max="15363" width="7.25" style="358" customWidth="1"/>
    <col min="15364" max="15364" width="8" style="358" customWidth="1"/>
    <col min="15365" max="15365" width="11.375" style="358" customWidth="1"/>
    <col min="15366" max="15366" width="23.375" style="358" customWidth="1"/>
    <col min="15367" max="15367" width="9" style="358"/>
    <col min="15368" max="15368" width="9.25" style="358" bestFit="1" customWidth="1"/>
    <col min="15369" max="15369" width="10.75" style="358" customWidth="1"/>
    <col min="15370" max="15370" width="12.875" style="358" customWidth="1"/>
    <col min="15371" max="15371" width="16.25" style="358" customWidth="1"/>
    <col min="15372" max="15372" width="9" style="358"/>
    <col min="15373" max="15373" width="9.5" style="358" bestFit="1" customWidth="1"/>
    <col min="15374" max="15617" width="9" style="358"/>
    <col min="15618" max="15618" width="4.375" style="358" customWidth="1"/>
    <col min="15619" max="15619" width="7.25" style="358" customWidth="1"/>
    <col min="15620" max="15620" width="8" style="358" customWidth="1"/>
    <col min="15621" max="15621" width="11.375" style="358" customWidth="1"/>
    <col min="15622" max="15622" width="23.375" style="358" customWidth="1"/>
    <col min="15623" max="15623" width="9" style="358"/>
    <col min="15624" max="15624" width="9.25" style="358" bestFit="1" customWidth="1"/>
    <col min="15625" max="15625" width="10.75" style="358" customWidth="1"/>
    <col min="15626" max="15626" width="12.875" style="358" customWidth="1"/>
    <col min="15627" max="15627" width="16.25" style="358" customWidth="1"/>
    <col min="15628" max="15628" width="9" style="358"/>
    <col min="15629" max="15629" width="9.5" style="358" bestFit="1" customWidth="1"/>
    <col min="15630" max="15873" width="9" style="358"/>
    <col min="15874" max="15874" width="4.375" style="358" customWidth="1"/>
    <col min="15875" max="15875" width="7.25" style="358" customWidth="1"/>
    <col min="15876" max="15876" width="8" style="358" customWidth="1"/>
    <col min="15877" max="15877" width="11.375" style="358" customWidth="1"/>
    <col min="15878" max="15878" width="23.375" style="358" customWidth="1"/>
    <col min="15879" max="15879" width="9" style="358"/>
    <col min="15880" max="15880" width="9.25" style="358" bestFit="1" customWidth="1"/>
    <col min="15881" max="15881" width="10.75" style="358" customWidth="1"/>
    <col min="15882" max="15882" width="12.875" style="358" customWidth="1"/>
    <col min="15883" max="15883" width="16.25" style="358" customWidth="1"/>
    <col min="15884" max="15884" width="9" style="358"/>
    <col min="15885" max="15885" width="9.5" style="358" bestFit="1" customWidth="1"/>
    <col min="15886" max="16129" width="9" style="358"/>
    <col min="16130" max="16130" width="4.375" style="358" customWidth="1"/>
    <col min="16131" max="16131" width="7.25" style="358" customWidth="1"/>
    <col min="16132" max="16132" width="8" style="358" customWidth="1"/>
    <col min="16133" max="16133" width="11.375" style="358" customWidth="1"/>
    <col min="16134" max="16134" width="23.375" style="358" customWidth="1"/>
    <col min="16135" max="16135" width="9" style="358"/>
    <col min="16136" max="16136" width="9.25" style="358" bestFit="1" customWidth="1"/>
    <col min="16137" max="16137" width="10.75" style="358" customWidth="1"/>
    <col min="16138" max="16138" width="12.875" style="358" customWidth="1"/>
    <col min="16139" max="16139" width="16.25" style="358" customWidth="1"/>
    <col min="16140" max="16140" width="9" style="358"/>
    <col min="16141" max="16141" width="9.5" style="358" bestFit="1" customWidth="1"/>
    <col min="16142" max="16384" width="9" style="358"/>
  </cols>
  <sheetData>
    <row r="1" spans="1:13" ht="22.5">
      <c r="A1" s="421" t="s">
        <v>897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3" ht="27">
      <c r="A2" s="359" t="s">
        <v>898</v>
      </c>
      <c r="B2" s="360" t="s">
        <v>0</v>
      </c>
      <c r="C2" s="360" t="s">
        <v>899</v>
      </c>
      <c r="D2" s="360" t="s">
        <v>900</v>
      </c>
      <c r="E2" s="360" t="s">
        <v>901</v>
      </c>
      <c r="F2" s="360" t="s">
        <v>902</v>
      </c>
      <c r="G2" s="361" t="s">
        <v>903</v>
      </c>
      <c r="H2" s="361" t="s">
        <v>904</v>
      </c>
      <c r="I2" s="361" t="s">
        <v>905</v>
      </c>
      <c r="J2" s="362" t="s">
        <v>906</v>
      </c>
      <c r="K2" s="363" t="s">
        <v>907</v>
      </c>
    </row>
    <row r="3" spans="1:13">
      <c r="A3" s="411" t="s">
        <v>908</v>
      </c>
      <c r="B3" s="422">
        <v>1</v>
      </c>
      <c r="C3" s="423" t="s">
        <v>909</v>
      </c>
      <c r="D3" s="422" t="s">
        <v>910</v>
      </c>
      <c r="E3" s="424" t="s">
        <v>911</v>
      </c>
      <c r="F3" s="364" t="s">
        <v>912</v>
      </c>
      <c r="G3" s="365" t="s">
        <v>913</v>
      </c>
      <c r="H3" s="365">
        <v>1920</v>
      </c>
      <c r="I3" s="366">
        <v>350</v>
      </c>
      <c r="J3" s="366">
        <f>H3*I3</f>
        <v>672000</v>
      </c>
      <c r="K3" s="418">
        <f>ROUND(J10*0.78,0)</f>
        <v>679615</v>
      </c>
    </row>
    <row r="4" spans="1:13">
      <c r="A4" s="412"/>
      <c r="B4" s="422"/>
      <c r="C4" s="423"/>
      <c r="D4" s="422"/>
      <c r="E4" s="425"/>
      <c r="F4" s="364" t="s">
        <v>914</v>
      </c>
      <c r="G4" s="365" t="s">
        <v>915</v>
      </c>
      <c r="H4" s="365">
        <v>96.7</v>
      </c>
      <c r="I4" s="366">
        <v>190</v>
      </c>
      <c r="J4" s="366">
        <f>H4*I4</f>
        <v>18373</v>
      </c>
      <c r="K4" s="419"/>
    </row>
    <row r="5" spans="1:13">
      <c r="A5" s="412"/>
      <c r="B5" s="422"/>
      <c r="C5" s="423"/>
      <c r="D5" s="422"/>
      <c r="E5" s="425"/>
      <c r="F5" s="364" t="s">
        <v>916</v>
      </c>
      <c r="G5" s="365" t="s">
        <v>917</v>
      </c>
      <c r="H5" s="365">
        <v>1</v>
      </c>
      <c r="I5" s="366">
        <v>15000</v>
      </c>
      <c r="J5" s="366">
        <f>H5*I5</f>
        <v>15000</v>
      </c>
      <c r="K5" s="419"/>
    </row>
    <row r="6" spans="1:13">
      <c r="A6" s="412"/>
      <c r="B6" s="422"/>
      <c r="C6" s="423"/>
      <c r="D6" s="422"/>
      <c r="E6" s="426"/>
      <c r="F6" s="364" t="s">
        <v>918</v>
      </c>
      <c r="G6" s="365" t="s">
        <v>913</v>
      </c>
      <c r="H6" s="365">
        <v>980</v>
      </c>
      <c r="I6" s="366">
        <v>50</v>
      </c>
      <c r="J6" s="366">
        <f>H6*I6</f>
        <v>49000</v>
      </c>
      <c r="K6" s="419"/>
    </row>
    <row r="7" spans="1:13">
      <c r="A7" s="412"/>
      <c r="B7" s="422"/>
      <c r="C7" s="423"/>
      <c r="D7" s="422"/>
      <c r="E7" s="364"/>
      <c r="F7" s="367" t="s">
        <v>919</v>
      </c>
      <c r="G7" s="365"/>
      <c r="H7" s="365"/>
      <c r="I7" s="366"/>
      <c r="J7" s="368">
        <f>SUM(J3:J6)</f>
        <v>754373</v>
      </c>
      <c r="K7" s="419"/>
    </row>
    <row r="8" spans="1:13">
      <c r="A8" s="412"/>
      <c r="B8" s="422"/>
      <c r="C8" s="423"/>
      <c r="D8" s="422"/>
      <c r="E8" s="364"/>
      <c r="F8" s="369" t="s">
        <v>920</v>
      </c>
      <c r="G8" s="365"/>
      <c r="H8" s="365"/>
      <c r="I8" s="366"/>
      <c r="J8" s="368">
        <f>J7*0.1</f>
        <v>75437.3</v>
      </c>
      <c r="K8" s="419"/>
    </row>
    <row r="9" spans="1:13">
      <c r="A9" s="412"/>
      <c r="B9" s="422"/>
      <c r="C9" s="423"/>
      <c r="D9" s="422"/>
      <c r="E9" s="364"/>
      <c r="F9" s="369" t="s">
        <v>921</v>
      </c>
      <c r="G9" s="365"/>
      <c r="H9" s="365"/>
      <c r="I9" s="366"/>
      <c r="J9" s="368">
        <f>(J7+J8)*0.05</f>
        <v>41490.515000000007</v>
      </c>
      <c r="K9" s="419"/>
    </row>
    <row r="10" spans="1:13">
      <c r="A10" s="412"/>
      <c r="B10" s="422"/>
      <c r="C10" s="423"/>
      <c r="D10" s="422"/>
      <c r="E10" s="364"/>
      <c r="F10" s="367" t="s">
        <v>922</v>
      </c>
      <c r="G10" s="366"/>
      <c r="H10" s="366"/>
      <c r="I10" s="366"/>
      <c r="J10" s="370">
        <f>ROUNDUP(J7+J8+J9,0)</f>
        <v>871301</v>
      </c>
      <c r="K10" s="420"/>
    </row>
    <row r="11" spans="1:13">
      <c r="A11" s="411" t="s">
        <v>908</v>
      </c>
      <c r="B11" s="414">
        <v>2</v>
      </c>
      <c r="C11" s="414" t="s">
        <v>923</v>
      </c>
      <c r="D11" s="415" t="s">
        <v>924</v>
      </c>
      <c r="E11" s="415" t="s">
        <v>925</v>
      </c>
      <c r="F11" s="363" t="s">
        <v>926</v>
      </c>
      <c r="G11" s="364" t="s">
        <v>913</v>
      </c>
      <c r="H11" s="366">
        <v>952</v>
      </c>
      <c r="I11" s="366">
        <v>300</v>
      </c>
      <c r="J11" s="366">
        <f>H11*I11</f>
        <v>285600</v>
      </c>
      <c r="K11" s="418">
        <f>ROUND(J22*0.78,0)</f>
        <v>345742</v>
      </c>
    </row>
    <row r="12" spans="1:13">
      <c r="A12" s="412"/>
      <c r="B12" s="414"/>
      <c r="C12" s="414"/>
      <c r="D12" s="416"/>
      <c r="E12" s="417"/>
      <c r="F12" s="363" t="s">
        <v>927</v>
      </c>
      <c r="G12" s="364" t="s">
        <v>913</v>
      </c>
      <c r="H12" s="366">
        <v>40</v>
      </c>
      <c r="I12" s="366">
        <v>400</v>
      </c>
      <c r="J12" s="366">
        <f t="shared" ref="J12:J17" si="0">H12*I12</f>
        <v>16000</v>
      </c>
      <c r="K12" s="419"/>
    </row>
    <row r="13" spans="1:13">
      <c r="A13" s="412"/>
      <c r="B13" s="414"/>
      <c r="C13" s="414"/>
      <c r="D13" s="416"/>
      <c r="E13" s="371" t="s">
        <v>928</v>
      </c>
      <c r="F13" s="363" t="s">
        <v>929</v>
      </c>
      <c r="G13" s="364" t="s">
        <v>913</v>
      </c>
      <c r="H13" s="366">
        <v>16</v>
      </c>
      <c r="I13" s="366">
        <v>450</v>
      </c>
      <c r="J13" s="366">
        <f t="shared" si="0"/>
        <v>7200</v>
      </c>
      <c r="K13" s="419"/>
    </row>
    <row r="14" spans="1:13">
      <c r="A14" s="412"/>
      <c r="B14" s="414"/>
      <c r="C14" s="414"/>
      <c r="D14" s="416"/>
      <c r="E14" s="414" t="s">
        <v>930</v>
      </c>
      <c r="F14" s="363" t="s">
        <v>931</v>
      </c>
      <c r="G14" s="364" t="s">
        <v>913</v>
      </c>
      <c r="H14" s="366">
        <v>15</v>
      </c>
      <c r="I14" s="366">
        <v>800</v>
      </c>
      <c r="J14" s="366">
        <f t="shared" si="0"/>
        <v>12000</v>
      </c>
      <c r="K14" s="419"/>
      <c r="M14" s="372"/>
    </row>
    <row r="15" spans="1:13">
      <c r="A15" s="412"/>
      <c r="B15" s="414"/>
      <c r="C15" s="414"/>
      <c r="D15" s="416"/>
      <c r="E15" s="414"/>
      <c r="F15" s="363" t="s">
        <v>932</v>
      </c>
      <c r="G15" s="364" t="s">
        <v>917</v>
      </c>
      <c r="H15" s="366">
        <v>1</v>
      </c>
      <c r="I15" s="366">
        <v>3000</v>
      </c>
      <c r="J15" s="366">
        <f t="shared" si="0"/>
        <v>3000</v>
      </c>
      <c r="K15" s="419"/>
      <c r="M15" s="372"/>
    </row>
    <row r="16" spans="1:13">
      <c r="A16" s="412"/>
      <c r="B16" s="414"/>
      <c r="C16" s="414"/>
      <c r="D16" s="416"/>
      <c r="E16" s="414"/>
      <c r="F16" s="363" t="s">
        <v>933</v>
      </c>
      <c r="G16" s="364" t="s">
        <v>917</v>
      </c>
      <c r="H16" s="366">
        <v>1</v>
      </c>
      <c r="I16" s="366">
        <v>10000</v>
      </c>
      <c r="J16" s="366">
        <f t="shared" si="0"/>
        <v>10000</v>
      </c>
      <c r="K16" s="419"/>
      <c r="M16" s="372"/>
    </row>
    <row r="17" spans="1:11">
      <c r="A17" s="412"/>
      <c r="B17" s="414"/>
      <c r="C17" s="414"/>
      <c r="D17" s="416"/>
      <c r="E17" s="414"/>
      <c r="F17" s="363" t="s">
        <v>934</v>
      </c>
      <c r="G17" s="364" t="s">
        <v>913</v>
      </c>
      <c r="H17" s="366">
        <v>30</v>
      </c>
      <c r="I17" s="366">
        <v>800</v>
      </c>
      <c r="J17" s="366">
        <f t="shared" si="0"/>
        <v>24000</v>
      </c>
      <c r="K17" s="419"/>
    </row>
    <row r="18" spans="1:11">
      <c r="A18" s="412"/>
      <c r="B18" s="414"/>
      <c r="C18" s="414"/>
      <c r="D18" s="416"/>
      <c r="E18" s="364"/>
      <c r="F18" s="367" t="s">
        <v>919</v>
      </c>
      <c r="G18" s="365"/>
      <c r="H18" s="365"/>
      <c r="I18" s="366"/>
      <c r="J18" s="368">
        <f>SUM(J11:J17)</f>
        <v>357800</v>
      </c>
      <c r="K18" s="419"/>
    </row>
    <row r="19" spans="1:11">
      <c r="A19" s="412"/>
      <c r="B19" s="414"/>
      <c r="C19" s="414"/>
      <c r="D19" s="416"/>
      <c r="E19" s="364"/>
      <c r="F19" s="369" t="s">
        <v>920</v>
      </c>
      <c r="G19" s="365"/>
      <c r="H19" s="365"/>
      <c r="I19" s="366"/>
      <c r="J19" s="368">
        <f>J18*0.1</f>
        <v>35780</v>
      </c>
      <c r="K19" s="419"/>
    </row>
    <row r="20" spans="1:11">
      <c r="A20" s="412"/>
      <c r="B20" s="414"/>
      <c r="C20" s="414"/>
      <c r="D20" s="416"/>
      <c r="E20" s="364"/>
      <c r="F20" s="369" t="s">
        <v>921</v>
      </c>
      <c r="G20" s="365"/>
      <c r="H20" s="365"/>
      <c r="I20" s="366"/>
      <c r="J20" s="368">
        <f>(J18+J19)*0.05</f>
        <v>19679</v>
      </c>
      <c r="K20" s="419"/>
    </row>
    <row r="21" spans="1:11">
      <c r="A21" s="412"/>
      <c r="B21" s="414"/>
      <c r="C21" s="414"/>
      <c r="D21" s="416"/>
      <c r="E21" s="364"/>
      <c r="F21" s="373" t="s">
        <v>935</v>
      </c>
      <c r="G21" s="374" t="s">
        <v>917</v>
      </c>
      <c r="H21" s="374">
        <v>1</v>
      </c>
      <c r="I21" s="374">
        <v>30000</v>
      </c>
      <c r="J21" s="375">
        <f>I21</f>
        <v>30000</v>
      </c>
      <c r="K21" s="419"/>
    </row>
    <row r="22" spans="1:11">
      <c r="A22" s="413"/>
      <c r="B22" s="414"/>
      <c r="C22" s="414"/>
      <c r="D22" s="417"/>
      <c r="E22" s="364"/>
      <c r="F22" s="367" t="s">
        <v>922</v>
      </c>
      <c r="G22" s="366"/>
      <c r="H22" s="366"/>
      <c r="I22" s="366"/>
      <c r="J22" s="370">
        <f>ROUNDUP(J18+J19+J20+J21,0)</f>
        <v>443259</v>
      </c>
      <c r="K22" s="420"/>
    </row>
    <row r="23" spans="1:11" ht="14.25">
      <c r="A23" s="410" t="s">
        <v>936</v>
      </c>
      <c r="B23" s="410"/>
      <c r="C23" s="410"/>
      <c r="D23" s="410"/>
      <c r="E23" s="410"/>
      <c r="F23" s="410"/>
      <c r="G23" s="376"/>
      <c r="H23" s="376"/>
      <c r="I23" s="376"/>
      <c r="J23" s="377">
        <f>J10+J22</f>
        <v>1314560</v>
      </c>
      <c r="K23" s="378">
        <f>SUM(K3:K22)</f>
        <v>1025357</v>
      </c>
    </row>
    <row r="24" spans="1:11">
      <c r="A24" s="379"/>
    </row>
  </sheetData>
  <mergeCells count="15">
    <mergeCell ref="K11:K22"/>
    <mergeCell ref="E14:E17"/>
    <mergeCell ref="A1:K1"/>
    <mergeCell ref="A3:A10"/>
    <mergeCell ref="B3:B10"/>
    <mergeCell ref="C3:C10"/>
    <mergeCell ref="D3:D10"/>
    <mergeCell ref="E3:E6"/>
    <mergeCell ref="K3:K10"/>
    <mergeCell ref="A23:F23"/>
    <mergeCell ref="A11:A22"/>
    <mergeCell ref="B11:B22"/>
    <mergeCell ref="C11:C22"/>
    <mergeCell ref="D11:D22"/>
    <mergeCell ref="E11:E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83" t="s">
        <v>134</v>
      </c>
      <c r="B1" s="383"/>
      <c r="C1" s="383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84" t="s">
        <v>137</v>
      </c>
      <c r="B1" s="384"/>
      <c r="C1" s="384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85" t="s">
        <v>143</v>
      </c>
      <c r="B1" s="386"/>
      <c r="C1" s="386"/>
      <c r="D1" s="386"/>
      <c r="E1" s="386"/>
      <c r="F1" s="386"/>
      <c r="G1" s="386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89" t="s">
        <v>494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</row>
    <row r="2" spans="1:30" s="65" customFormat="1" ht="39.950000000000003" customHeight="1">
      <c r="A2" s="387" t="s">
        <v>495</v>
      </c>
      <c r="B2" s="388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395" t="s">
        <v>513</v>
      </c>
      <c r="B3" s="395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92" t="s">
        <v>515</v>
      </c>
      <c r="B4" s="393"/>
      <c r="C4" s="393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94" t="s">
        <v>517</v>
      </c>
      <c r="B5" s="395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92" t="s">
        <v>516</v>
      </c>
      <c r="B6" s="393"/>
      <c r="C6" s="393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91"/>
      <c r="B7" s="391"/>
      <c r="C7" s="391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81" t="s">
        <v>435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81" t="s">
        <v>177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浦江镇</vt:lpstr>
      <vt:lpstr>信息化项目</vt:lpstr>
      <vt:lpstr>设备项目</vt:lpstr>
      <vt:lpstr>维修新增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2021-05-21T08:35:16Z</cp:lastPrinted>
  <dcterms:created xsi:type="dcterms:W3CDTF">2019-11-08T06:57:41Z</dcterms:created>
  <dcterms:modified xsi:type="dcterms:W3CDTF">2021-05-21T08:35:26Z</dcterms:modified>
</cp:coreProperties>
</file>