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华漕镇" sheetId="51" r:id="rId11"/>
    <sheet name="补充公用经费调整" sheetId="40" state="hidden" r:id="rId12"/>
    <sheet name="镇管义务书薄费调整" sheetId="36" state="hidden" r:id="rId13"/>
    <sheet name="公办义务教育营养午餐" sheetId="43" state="hidden" r:id="rId14"/>
    <sheet name="公办义务教育资助" sheetId="45" state="hidden" r:id="rId15"/>
    <sheet name="普教一科调整" sheetId="32" state="hidden" r:id="rId16"/>
    <sheet name="公办学前资助" sheetId="48" state="hidden" r:id="rId17"/>
    <sheet name="保安经费调整" sheetId="33" state="hidden" r:id="rId18"/>
    <sheet name="视频联网调整" sheetId="34" state="hidden" r:id="rId19"/>
    <sheet name="农民工学校经费调整" sheetId="35" state="hidden" r:id="rId20"/>
    <sheet name="农民工学校资助调整" sheetId="47" state="hidden" r:id="rId21"/>
    <sheet name="农民工学校减免书薄费调整" sheetId="37" state="hidden" r:id="rId22"/>
    <sheet name="民办学校生均调整" sheetId="39" state="hidden" r:id="rId23"/>
    <sheet name="民办学校书薄费调整" sheetId="38" state="hidden" r:id="rId24"/>
  </sheets>
  <definedNames>
    <definedName name="_xlnm._FilterDatabase" localSheetId="11" hidden="1">补充公用经费调整!$A$2:$AS$3</definedName>
    <definedName name="_xlnm._FilterDatabase" localSheetId="4" hidden="1">考试中心!$A$2:$I$22</definedName>
    <definedName name="_xlnm._FilterDatabase" localSheetId="1" hidden="1">普教一科!$A$2:$G$103</definedName>
    <definedName name="_xlnm._FilterDatabase" localSheetId="15" hidden="1">普教一科调整!$A$2:$I$11</definedName>
    <definedName name="_xlnm._FilterDatabase" localSheetId="5" hidden="1">设备购置与更新!$A$2:$Z$21</definedName>
    <definedName name="_xlnm.Print_Area" localSheetId="17">保安经费调整!$A$1:$AB$23</definedName>
    <definedName name="_xlnm.Print_Area" localSheetId="11">补充公用经费调整!$B$2:$AR$11</definedName>
    <definedName name="_xlnm.Print_Area" localSheetId="16">公办学前资助!$A$1:$T$12</definedName>
    <definedName name="_xlnm.Print_Area" localSheetId="13">公办义务教育营养午餐!$A$1:$H$9</definedName>
    <definedName name="_xlnm.Print_Area" localSheetId="14">公办义务教育资助!$A$1:$V$11</definedName>
    <definedName name="_xlnm.Print_Area" localSheetId="4">考试中心!$A$1:$I$23</definedName>
    <definedName name="_xlnm.Print_Area" localSheetId="22">民办学校生均调整!$A$1:$AG$7</definedName>
    <definedName name="_xlnm.Print_Area" localSheetId="23">民办学校书薄费调整!$A$1:$L$8</definedName>
    <definedName name="_xlnm.Print_Area" localSheetId="21">农民工学校减免书薄费调整!$A$1:$U$4</definedName>
    <definedName name="_xlnm.Print_Area" localSheetId="20">农民工学校资助调整!$A$1:$V$6</definedName>
    <definedName name="_xlnm.Print_Area" localSheetId="2">普教二科!$A$1:$I$80</definedName>
    <definedName name="_xlnm.Print_Area" localSheetId="1">普教一科!$A$1:$G$104</definedName>
    <definedName name="_xlnm.Print_Area" localSheetId="15">普教一科调整!$A$1:$I$11</definedName>
    <definedName name="_xlnm.Print_Area" localSheetId="5">设备购置与更新!$A$1:$I$21</definedName>
    <definedName name="_xlnm.Print_Area" localSheetId="18">视频联网调整!$A$1:$T$15</definedName>
    <definedName name="_xlnm.Print_Area" localSheetId="3">信息化项目!$A$1:$H$16</definedName>
    <definedName name="_xlnm.Print_Area" localSheetId="0">学前科!$A$1:$I$69</definedName>
    <definedName name="_xlnm.Print_Area" localSheetId="12">镇管义务书薄费调整!$A$1:$M$9</definedName>
    <definedName name="_xlnm.Print_Titles" localSheetId="17">保安经费调整!$1:$2</definedName>
    <definedName name="_xlnm.Print_Titles" localSheetId="11">补充公用经费调整!$2:$3</definedName>
    <definedName name="_xlnm.Print_Titles" localSheetId="16">公办学前资助!$1:$4</definedName>
    <definedName name="_xlnm.Print_Titles" localSheetId="13">公办义务教育营养午餐!$1:$2</definedName>
    <definedName name="_xlnm.Print_Titles" localSheetId="14">公办义务教育资助!$1:$4</definedName>
    <definedName name="_xlnm.Print_Titles" localSheetId="4">考试中心!$1:$2</definedName>
    <definedName name="_xlnm.Print_Titles" localSheetId="22">民办学校生均调整!$1:$3</definedName>
    <definedName name="_xlnm.Print_Titles" localSheetId="23">民办学校书薄费调整!$1:$2</definedName>
    <definedName name="_xlnm.Print_Titles" localSheetId="2">普教二科!$1:$2</definedName>
    <definedName name="_xlnm.Print_Titles" localSheetId="1">普教一科!$1:$2</definedName>
    <definedName name="_xlnm.Print_Titles" localSheetId="15">普教一科调整!$1:$2</definedName>
    <definedName name="_xlnm.Print_Titles" localSheetId="5">设备购置与更新!$1:$3</definedName>
    <definedName name="_xlnm.Print_Titles" localSheetId="18">视频联网调整!$1:$2</definedName>
    <definedName name="_xlnm.Print_Titles" localSheetId="0">学前科!$1:$2</definedName>
    <definedName name="_xlnm.Print_Titles" localSheetId="12">镇管义务书薄费调整!$1:$2</definedName>
  </definedNames>
  <calcPr calcId="125725"/>
</workbook>
</file>

<file path=xl/calcChain.xml><?xml version="1.0" encoding="utf-8"?>
<calcChain xmlns="http://schemas.openxmlformats.org/spreadsheetml/2006/main">
  <c r="D17" i="51"/>
  <c r="E17"/>
  <c r="E8"/>
  <c r="E9"/>
  <c r="E10"/>
  <c r="E11"/>
  <c r="E12"/>
  <c r="E13"/>
  <c r="E14"/>
  <c r="E15"/>
  <c r="E16"/>
  <c r="D11"/>
  <c r="D12"/>
  <c r="D13"/>
  <c r="D14"/>
  <c r="D15"/>
  <c r="D16"/>
  <c r="D10"/>
  <c r="C17"/>
  <c r="C16"/>
  <c r="C15"/>
  <c r="C14"/>
  <c r="C13"/>
  <c r="C12"/>
  <c r="C11"/>
  <c r="C10"/>
  <c r="C9"/>
  <c r="C8"/>
  <c r="C7"/>
  <c r="C6"/>
  <c r="E6" s="1"/>
  <c r="C5"/>
  <c r="E5" s="1"/>
  <c r="C4"/>
  <c r="E4" s="1"/>
  <c r="E7"/>
  <c r="AP4" i="40" l="1"/>
  <c r="AP5"/>
  <c r="AP6"/>
  <c r="AP7"/>
  <c r="AP8"/>
  <c r="AP9"/>
  <c r="AP10"/>
  <c r="AO11"/>
  <c r="AP11" l="1"/>
  <c r="T12" i="48" l="1"/>
  <c r="S12"/>
  <c r="R12"/>
  <c r="Q12"/>
  <c r="P12"/>
  <c r="O12"/>
  <c r="N12"/>
  <c r="M12"/>
  <c r="L12"/>
  <c r="K12"/>
  <c r="J12"/>
  <c r="I12"/>
  <c r="H12"/>
  <c r="G12"/>
  <c r="F12"/>
  <c r="U6" i="47" l="1"/>
  <c r="R6"/>
  <c r="Q6"/>
  <c r="P6"/>
  <c r="O6"/>
  <c r="N6"/>
  <c r="M6"/>
  <c r="L6"/>
  <c r="J6"/>
  <c r="I6"/>
  <c r="H6"/>
  <c r="G6"/>
  <c r="F6"/>
  <c r="E6"/>
  <c r="D6"/>
  <c r="S5"/>
  <c r="S6" s="1"/>
  <c r="K5"/>
  <c r="U11" i="45"/>
  <c r="R11"/>
  <c r="Q11"/>
  <c r="P11"/>
  <c r="O11"/>
  <c r="N11"/>
  <c r="M11"/>
  <c r="L11"/>
  <c r="J11"/>
  <c r="I11"/>
  <c r="H11"/>
  <c r="G11"/>
  <c r="F11"/>
  <c r="E11"/>
  <c r="D11"/>
  <c r="S10"/>
  <c r="K10"/>
  <c r="T10" s="1"/>
  <c r="V10" s="1"/>
  <c r="S9"/>
  <c r="K9"/>
  <c r="S8"/>
  <c r="K8"/>
  <c r="T8" s="1"/>
  <c r="V8" s="1"/>
  <c r="S7"/>
  <c r="K7"/>
  <c r="S6"/>
  <c r="K6"/>
  <c r="T6" s="1"/>
  <c r="V6" s="1"/>
  <c r="S5"/>
  <c r="K5"/>
  <c r="S11" l="1"/>
  <c r="K11"/>
  <c r="T5"/>
  <c r="V5" s="1"/>
  <c r="T7"/>
  <c r="V7" s="1"/>
  <c r="T9"/>
  <c r="V9" s="1"/>
  <c r="T5" i="47"/>
  <c r="T6" s="1"/>
  <c r="K6"/>
  <c r="V11" i="45" l="1"/>
  <c r="T11"/>
  <c r="V5" i="47"/>
  <c r="V6" s="1"/>
  <c r="E9" i="43" l="1"/>
  <c r="F9"/>
  <c r="G9"/>
  <c r="D9"/>
  <c r="H3"/>
  <c r="H4"/>
  <c r="H5"/>
  <c r="H6"/>
  <c r="H7"/>
  <c r="H8"/>
  <c r="H9" l="1"/>
  <c r="AJ4" i="40" l="1"/>
  <c r="AJ5"/>
  <c r="AJ6"/>
  <c r="AJ7"/>
  <c r="AJ8"/>
  <c r="AJ9"/>
  <c r="AJ10"/>
  <c r="AJ11" l="1"/>
  <c r="AR4"/>
  <c r="AR5"/>
  <c r="AR6"/>
  <c r="AR7"/>
  <c r="AR8"/>
  <c r="AR9"/>
  <c r="AR10"/>
  <c r="AR11" l="1"/>
  <c r="E11" l="1"/>
  <c r="F11"/>
  <c r="G11"/>
  <c r="H11"/>
  <c r="J11"/>
  <c r="K11"/>
  <c r="L11"/>
  <c r="M11"/>
  <c r="T11"/>
  <c r="U11"/>
  <c r="V11"/>
  <c r="W11"/>
  <c r="Y11"/>
  <c r="Z11"/>
  <c r="AA11"/>
  <c r="AB11"/>
  <c r="AN11"/>
  <c r="AQ11"/>
  <c r="D11"/>
  <c r="AD4"/>
  <c r="AD5"/>
  <c r="AD6"/>
  <c r="AD7"/>
  <c r="AD8"/>
  <c r="AD9"/>
  <c r="AD10"/>
  <c r="AC10"/>
  <c r="AK10" s="1"/>
  <c r="X10"/>
  <c r="R10"/>
  <c r="Q10"/>
  <c r="P10"/>
  <c r="O10"/>
  <c r="N10"/>
  <c r="I10"/>
  <c r="AC9"/>
  <c r="AK9" s="1"/>
  <c r="X9"/>
  <c r="R9"/>
  <c r="Q9"/>
  <c r="P9"/>
  <c r="O9"/>
  <c r="N9"/>
  <c r="I9"/>
  <c r="AC8"/>
  <c r="AK8" s="1"/>
  <c r="X8"/>
  <c r="R8"/>
  <c r="Q8"/>
  <c r="P8"/>
  <c r="O8"/>
  <c r="N8"/>
  <c r="I8"/>
  <c r="AC7"/>
  <c r="AK7" s="1"/>
  <c r="X7"/>
  <c r="R7"/>
  <c r="Q7"/>
  <c r="P7"/>
  <c r="O7"/>
  <c r="N7"/>
  <c r="I7"/>
  <c r="AC6"/>
  <c r="AK6" s="1"/>
  <c r="X6"/>
  <c r="R6"/>
  <c r="Q6"/>
  <c r="P6"/>
  <c r="O6"/>
  <c r="N6"/>
  <c r="I6"/>
  <c r="AC5"/>
  <c r="AK5" s="1"/>
  <c r="X5"/>
  <c r="R5"/>
  <c r="Q5"/>
  <c r="P5"/>
  <c r="O5"/>
  <c r="N5"/>
  <c r="I5"/>
  <c r="AC4"/>
  <c r="AK4" s="1"/>
  <c r="X4"/>
  <c r="R4"/>
  <c r="Q4"/>
  <c r="P4"/>
  <c r="O4"/>
  <c r="N4"/>
  <c r="I4"/>
  <c r="T7" i="39"/>
  <c r="U7"/>
  <c r="W7"/>
  <c r="Z7"/>
  <c r="AA7"/>
  <c r="AB7"/>
  <c r="AC7"/>
  <c r="AD7"/>
  <c r="AF7"/>
  <c r="X11" i="40" l="1"/>
  <c r="N11"/>
  <c r="R11"/>
  <c r="I11"/>
  <c r="Q11"/>
  <c r="AD11"/>
  <c r="P11"/>
  <c r="AK11"/>
  <c r="S4"/>
  <c r="AC11"/>
  <c r="O11"/>
  <c r="AE8"/>
  <c r="AE4"/>
  <c r="AF8"/>
  <c r="AF4"/>
  <c r="AG8"/>
  <c r="AG4"/>
  <c r="AH8"/>
  <c r="AH4"/>
  <c r="AI8"/>
  <c r="AI4"/>
  <c r="AE9"/>
  <c r="AE5"/>
  <c r="AF9"/>
  <c r="AF5"/>
  <c r="AG9"/>
  <c r="AG5"/>
  <c r="AH9"/>
  <c r="AH5"/>
  <c r="AI9"/>
  <c r="AI5"/>
  <c r="AE10"/>
  <c r="AE6"/>
  <c r="AF10"/>
  <c r="AF6"/>
  <c r="AG10"/>
  <c r="AG6"/>
  <c r="AH10"/>
  <c r="AH6"/>
  <c r="AI10"/>
  <c r="AI6"/>
  <c r="AE7"/>
  <c r="AF7"/>
  <c r="AG7"/>
  <c r="AH7"/>
  <c r="AI7"/>
  <c r="S5"/>
  <c r="S9"/>
  <c r="S10"/>
  <c r="S8"/>
  <c r="S6"/>
  <c r="S7"/>
  <c r="AL4" l="1"/>
  <c r="AL8"/>
  <c r="AM8" s="1"/>
  <c r="AL10"/>
  <c r="AL6"/>
  <c r="AM6" s="1"/>
  <c r="AL9"/>
  <c r="AM9" s="1"/>
  <c r="AL7"/>
  <c r="AM7" s="1"/>
  <c r="AL5"/>
  <c r="AM5" s="1"/>
  <c r="S11"/>
  <c r="AH11"/>
  <c r="AF11"/>
  <c r="AM4"/>
  <c r="AI11"/>
  <c r="AE11"/>
  <c r="AG11"/>
  <c r="AM10"/>
  <c r="AS10" s="1"/>
  <c r="Q7" i="39"/>
  <c r="O7"/>
  <c r="L7"/>
  <c r="J7"/>
  <c r="G7"/>
  <c r="E7"/>
  <c r="X6"/>
  <c r="V6"/>
  <c r="R6"/>
  <c r="P6"/>
  <c r="S6" s="1"/>
  <c r="M6"/>
  <c r="K6"/>
  <c r="H6"/>
  <c r="I6" s="1"/>
  <c r="F6"/>
  <c r="X5"/>
  <c r="V5"/>
  <c r="R5"/>
  <c r="P5"/>
  <c r="M5"/>
  <c r="K5"/>
  <c r="N5" s="1"/>
  <c r="H5"/>
  <c r="F5"/>
  <c r="X4"/>
  <c r="V4"/>
  <c r="V7" s="1"/>
  <c r="R4"/>
  <c r="P4"/>
  <c r="S4" s="1"/>
  <c r="M4"/>
  <c r="K4"/>
  <c r="K7" s="1"/>
  <c r="H4"/>
  <c r="F4"/>
  <c r="F7" s="1"/>
  <c r="I4" l="1"/>
  <c r="H7"/>
  <c r="M7"/>
  <c r="N6"/>
  <c r="R7"/>
  <c r="Y5"/>
  <c r="Y4"/>
  <c r="AE6"/>
  <c r="AG6" s="1"/>
  <c r="X7"/>
  <c r="I5"/>
  <c r="AE5" s="1"/>
  <c r="AG5" s="1"/>
  <c r="S5"/>
  <c r="S7" s="1"/>
  <c r="Y6"/>
  <c r="AL11" i="40"/>
  <c r="AM11"/>
  <c r="P7" i="39"/>
  <c r="N4"/>
  <c r="N7" s="1"/>
  <c r="I7" l="1"/>
  <c r="Y7"/>
  <c r="AE4"/>
  <c r="AE7" l="1"/>
  <c r="AG4"/>
  <c r="AG7" s="1"/>
  <c r="K3" i="38"/>
  <c r="K8" s="1"/>
  <c r="K4"/>
  <c r="K5"/>
  <c r="K6"/>
  <c r="K7"/>
  <c r="T4" i="37"/>
  <c r="T3"/>
  <c r="P4" l="1"/>
  <c r="Q4"/>
  <c r="R4"/>
  <c r="S4"/>
  <c r="G8" i="38" l="1"/>
  <c r="H8"/>
  <c r="I8"/>
  <c r="J8"/>
  <c r="E8"/>
  <c r="F3"/>
  <c r="L3" s="1"/>
  <c r="F4"/>
  <c r="L4" s="1"/>
  <c r="F7"/>
  <c r="L7" s="1"/>
  <c r="F6"/>
  <c r="L6" s="1"/>
  <c r="F5"/>
  <c r="L5" s="1"/>
  <c r="N4" i="37"/>
  <c r="O3"/>
  <c r="M3"/>
  <c r="F8" i="38" l="1"/>
  <c r="L8"/>
  <c r="O4" i="37"/>
  <c r="U3"/>
  <c r="U4" s="1"/>
  <c r="M8" i="36" l="1"/>
  <c r="L3"/>
  <c r="L9" s="1"/>
  <c r="L4"/>
  <c r="M4" s="1"/>
  <c r="L5"/>
  <c r="L6"/>
  <c r="M6" s="1"/>
  <c r="L7"/>
  <c r="L8"/>
  <c r="H9" l="1"/>
  <c r="I9"/>
  <c r="J9"/>
  <c r="K9"/>
  <c r="F9" l="1"/>
  <c r="G3"/>
  <c r="G5"/>
  <c r="M5" s="1"/>
  <c r="G7"/>
  <c r="M7" s="1"/>
  <c r="E9"/>
  <c r="Y4" i="35"/>
  <c r="Y5" s="1"/>
  <c r="X4"/>
  <c r="X5" s="1"/>
  <c r="G9" i="36" l="1"/>
  <c r="M3"/>
  <c r="M9" s="1"/>
  <c r="U5" i="35" l="1"/>
  <c r="S5"/>
  <c r="V4"/>
  <c r="V5" s="1"/>
  <c r="T4"/>
  <c r="T5" s="1"/>
  <c r="N5"/>
  <c r="Q4"/>
  <c r="Q5" s="1"/>
  <c r="P4"/>
  <c r="P5" s="1"/>
  <c r="O4"/>
  <c r="O5" s="1"/>
  <c r="M4"/>
  <c r="W4" l="1"/>
  <c r="R4"/>
  <c r="R5" s="1"/>
  <c r="W5" l="1"/>
  <c r="Z4"/>
  <c r="AA4" l="1"/>
  <c r="AA5" s="1"/>
  <c r="Z5"/>
  <c r="M15" i="34"/>
  <c r="N15"/>
  <c r="O15"/>
  <c r="S14"/>
  <c r="S13"/>
  <c r="S12"/>
  <c r="S11"/>
  <c r="T11" s="1"/>
  <c r="S10"/>
  <c r="S9"/>
  <c r="S8"/>
  <c r="S7"/>
  <c r="T7" s="1"/>
  <c r="S6"/>
  <c r="S5"/>
  <c r="S4"/>
  <c r="S3"/>
  <c r="T3" s="1"/>
  <c r="K15"/>
  <c r="J15"/>
  <c r="I15"/>
  <c r="H15"/>
  <c r="G15"/>
  <c r="F15"/>
  <c r="L14"/>
  <c r="L13"/>
  <c r="L12"/>
  <c r="L11"/>
  <c r="L10"/>
  <c r="L9"/>
  <c r="L8"/>
  <c r="L7"/>
  <c r="L6"/>
  <c r="L5"/>
  <c r="L4"/>
  <c r="L3"/>
  <c r="T4" l="1"/>
  <c r="T8"/>
  <c r="T12"/>
  <c r="T6"/>
  <c r="T10"/>
  <c r="T14"/>
  <c r="T15" s="1"/>
  <c r="T5"/>
  <c r="T9"/>
  <c r="T13"/>
  <c r="L15"/>
  <c r="S15"/>
  <c r="X23" i="33" l="1"/>
  <c r="W23"/>
  <c r="V23"/>
  <c r="T23"/>
  <c r="S23"/>
  <c r="R23"/>
  <c r="Q23"/>
  <c r="O23"/>
  <c r="M23"/>
  <c r="I23"/>
  <c r="G23"/>
  <c r="F23"/>
  <c r="E23"/>
  <c r="Y22"/>
  <c r="J22"/>
  <c r="K22" s="1"/>
  <c r="H22"/>
  <c r="Y21"/>
  <c r="J21"/>
  <c r="K21" s="1"/>
  <c r="H21"/>
  <c r="Y20"/>
  <c r="J20"/>
  <c r="K20" s="1"/>
  <c r="H20"/>
  <c r="Y19"/>
  <c r="J19"/>
  <c r="K19" s="1"/>
  <c r="H19"/>
  <c r="Y18"/>
  <c r="J18"/>
  <c r="K18" s="1"/>
  <c r="H18"/>
  <c r="Y17"/>
  <c r="J17"/>
  <c r="K17" s="1"/>
  <c r="H17"/>
  <c r="J16"/>
  <c r="K16" s="1"/>
  <c r="L16" s="1"/>
  <c r="U16" s="1"/>
  <c r="Z16" s="1"/>
  <c r="H16"/>
  <c r="Y15"/>
  <c r="J15"/>
  <c r="K15" s="1"/>
  <c r="H15"/>
  <c r="L15" s="1"/>
  <c r="U15" s="1"/>
  <c r="Z15" s="1"/>
  <c r="Y14"/>
  <c r="K14"/>
  <c r="J14"/>
  <c r="H14"/>
  <c r="Y13"/>
  <c r="J13"/>
  <c r="K13" s="1"/>
  <c r="L13" s="1"/>
  <c r="U13" s="1"/>
  <c r="Z13" s="1"/>
  <c r="H13"/>
  <c r="Y12"/>
  <c r="N12"/>
  <c r="P12" s="1"/>
  <c r="J12"/>
  <c r="K12" s="1"/>
  <c r="H12"/>
  <c r="Y11"/>
  <c r="N11"/>
  <c r="N23" s="1"/>
  <c r="J11"/>
  <c r="K11" s="1"/>
  <c r="L11" s="1"/>
  <c r="H11"/>
  <c r="Y10"/>
  <c r="J10"/>
  <c r="K10" s="1"/>
  <c r="H10"/>
  <c r="Y9"/>
  <c r="K9"/>
  <c r="J9"/>
  <c r="H9"/>
  <c r="Y8"/>
  <c r="J8"/>
  <c r="K8" s="1"/>
  <c r="L8" s="1"/>
  <c r="U8" s="1"/>
  <c r="Z8" s="1"/>
  <c r="H8"/>
  <c r="Y7"/>
  <c r="J7"/>
  <c r="K7" s="1"/>
  <c r="H7"/>
  <c r="Y6"/>
  <c r="K6"/>
  <c r="J6"/>
  <c r="H6"/>
  <c r="Y5"/>
  <c r="J5"/>
  <c r="K5" s="1"/>
  <c r="H5"/>
  <c r="Y4"/>
  <c r="J4"/>
  <c r="K4" s="1"/>
  <c r="H4"/>
  <c r="Y3"/>
  <c r="K3"/>
  <c r="L3" s="1"/>
  <c r="J3"/>
  <c r="H3"/>
  <c r="L9" l="1"/>
  <c r="U9" s="1"/>
  <c r="Z9" s="1"/>
  <c r="AB9" s="1"/>
  <c r="L4"/>
  <c r="U4" s="1"/>
  <c r="Z4" s="1"/>
  <c r="AA4" s="1"/>
  <c r="AB4" s="1"/>
  <c r="L14"/>
  <c r="U14" s="1"/>
  <c r="Z14" s="1"/>
  <c r="L6"/>
  <c r="U6" s="1"/>
  <c r="Z6" s="1"/>
  <c r="L7"/>
  <c r="U7" s="1"/>
  <c r="Z7" s="1"/>
  <c r="AA6"/>
  <c r="AB6" s="1"/>
  <c r="AA13"/>
  <c r="AB13" s="1"/>
  <c r="AA8"/>
  <c r="AB8"/>
  <c r="AA9"/>
  <c r="AA15"/>
  <c r="AB15"/>
  <c r="AA16"/>
  <c r="AB16" s="1"/>
  <c r="L10"/>
  <c r="U10" s="1"/>
  <c r="Z10" s="1"/>
  <c r="AB14"/>
  <c r="AA14"/>
  <c r="AA7"/>
  <c r="AB7" s="1"/>
  <c r="L5"/>
  <c r="U5" s="1"/>
  <c r="Z5" s="1"/>
  <c r="Y23"/>
  <c r="H23"/>
  <c r="P11"/>
  <c r="U11" s="1"/>
  <c r="Z11" s="1"/>
  <c r="L17"/>
  <c r="U17" s="1"/>
  <c r="Z17" s="1"/>
  <c r="L18"/>
  <c r="U18" s="1"/>
  <c r="Z18" s="1"/>
  <c r="L19"/>
  <c r="U19" s="1"/>
  <c r="Z19" s="1"/>
  <c r="L20"/>
  <c r="U20" s="1"/>
  <c r="Z20" s="1"/>
  <c r="L21"/>
  <c r="U21" s="1"/>
  <c r="Z21" s="1"/>
  <c r="L22"/>
  <c r="U22" s="1"/>
  <c r="Z22" s="1"/>
  <c r="U3"/>
  <c r="L12"/>
  <c r="U12" s="1"/>
  <c r="Z12" s="1"/>
  <c r="K23"/>
  <c r="J23"/>
  <c r="AA11" l="1"/>
  <c r="AB11" s="1"/>
  <c r="AA22"/>
  <c r="AB22" s="1"/>
  <c r="AA19"/>
  <c r="AB19" s="1"/>
  <c r="AA5"/>
  <c r="AB5" s="1"/>
  <c r="AA10"/>
  <c r="AB10" s="1"/>
  <c r="P23"/>
  <c r="AA12"/>
  <c r="AB12"/>
  <c r="AA20"/>
  <c r="AB20" s="1"/>
  <c r="AA21"/>
  <c r="AB21" s="1"/>
  <c r="AA17"/>
  <c r="AB17" s="1"/>
  <c r="AA18"/>
  <c r="AB18" s="1"/>
  <c r="Z3"/>
  <c r="U23"/>
  <c r="L23"/>
  <c r="Z23" l="1"/>
  <c r="AA3"/>
  <c r="AA23" s="1"/>
  <c r="AB3" l="1"/>
  <c r="AB23" s="1"/>
  <c r="G10" i="32" l="1"/>
  <c r="H10" s="1"/>
  <c r="G9"/>
  <c r="H9" s="1"/>
  <c r="G8"/>
  <c r="H8" s="1"/>
  <c r="G7"/>
  <c r="I7" s="1"/>
  <c r="G6"/>
  <c r="I6" s="1"/>
  <c r="G5"/>
  <c r="I5" s="1"/>
  <c r="G4"/>
  <c r="I4" s="1"/>
  <c r="G3"/>
  <c r="I3" s="1"/>
  <c r="H11" l="1"/>
  <c r="G11"/>
  <c r="I10"/>
  <c r="I9"/>
  <c r="I8"/>
  <c r="I11" s="1"/>
  <c r="O8" i="28" l="1"/>
  <c r="O9"/>
  <c r="O10"/>
  <c r="O7"/>
  <c r="O5"/>
  <c r="O4"/>
  <c r="O6"/>
  <c r="E7" i="29"/>
  <c r="F7"/>
  <c r="F3"/>
  <c r="D4"/>
  <c r="D7" s="1"/>
  <c r="N7" i="28"/>
  <c r="O11" l="1"/>
  <c r="O12"/>
  <c r="N4"/>
  <c r="N9"/>
  <c r="N5"/>
  <c r="N10"/>
  <c r="N8"/>
  <c r="N6"/>
  <c r="N11" l="1"/>
  <c r="N12" l="1"/>
  <c r="I7" i="27" l="1"/>
  <c r="I6"/>
  <c r="I4"/>
  <c r="I3"/>
  <c r="I5" s="1"/>
  <c r="I8" s="1"/>
  <c r="I19" i="26"/>
  <c r="I18"/>
  <c r="I16"/>
  <c r="I15"/>
  <c r="I14"/>
  <c r="I13"/>
  <c r="I12"/>
  <c r="I11"/>
  <c r="I9"/>
  <c r="I8"/>
  <c r="I7"/>
  <c r="I6"/>
  <c r="I5"/>
  <c r="I4"/>
  <c r="I20" l="1"/>
  <c r="I17"/>
  <c r="I10"/>
  <c r="I21" l="1"/>
  <c r="I21" i="3" l="1"/>
  <c r="I22" s="1"/>
  <c r="I19"/>
  <c r="I20" s="1"/>
  <c r="I17"/>
  <c r="I18" s="1"/>
  <c r="I15"/>
  <c r="I14"/>
  <c r="I12"/>
  <c r="I11"/>
  <c r="I9"/>
  <c r="I8"/>
  <c r="I7"/>
  <c r="I6"/>
  <c r="I4"/>
  <c r="I3"/>
  <c r="I13" l="1"/>
  <c r="I10"/>
  <c r="I5"/>
  <c r="I23" s="1"/>
  <c r="I16"/>
  <c r="H14" i="2"/>
  <c r="H15" s="1"/>
  <c r="H12"/>
  <c r="H11"/>
  <c r="H9"/>
  <c r="H8"/>
  <c r="H7"/>
  <c r="H6"/>
  <c r="H4"/>
  <c r="H3"/>
  <c r="H10" l="1"/>
  <c r="H13"/>
  <c r="H5"/>
  <c r="H16" l="1"/>
  <c r="G102" i="5" l="1"/>
  <c r="G101"/>
  <c r="G100"/>
  <c r="G99"/>
  <c r="G98"/>
  <c r="G97"/>
  <c r="G96"/>
  <c r="G95"/>
  <c r="G94"/>
  <c r="G93"/>
  <c r="G92"/>
  <c r="G91"/>
  <c r="G90"/>
  <c r="G89"/>
  <c r="G87"/>
  <c r="G86"/>
  <c r="G88" s="1"/>
  <c r="G84"/>
  <c r="G83"/>
  <c r="G82"/>
  <c r="G81"/>
  <c r="G80"/>
  <c r="G85" s="1"/>
  <c r="G78"/>
  <c r="G77"/>
  <c r="G76"/>
  <c r="G75"/>
  <c r="G74"/>
  <c r="G73"/>
  <c r="G72"/>
  <c r="G71"/>
  <c r="G70"/>
  <c r="G69"/>
  <c r="G68"/>
  <c r="G67"/>
  <c r="G66"/>
  <c r="G65"/>
  <c r="G64"/>
  <c r="G63"/>
  <c r="G62"/>
  <c r="G61"/>
  <c r="G60"/>
  <c r="G59"/>
  <c r="G58"/>
  <c r="G57"/>
  <c r="G56"/>
  <c r="G55"/>
  <c r="G53"/>
  <c r="G52"/>
  <c r="G51"/>
  <c r="G50"/>
  <c r="G49"/>
  <c r="G48"/>
  <c r="G47"/>
  <c r="G46"/>
  <c r="G45"/>
  <c r="G44"/>
  <c r="G43"/>
  <c r="G42"/>
  <c r="G41"/>
  <c r="G39"/>
  <c r="G38"/>
  <c r="G37"/>
  <c r="G36"/>
  <c r="G35"/>
  <c r="G34"/>
  <c r="G33"/>
  <c r="G32"/>
  <c r="G31"/>
  <c r="G30"/>
  <c r="G29"/>
  <c r="G28"/>
  <c r="G26"/>
  <c r="G25"/>
  <c r="G24"/>
  <c r="G23"/>
  <c r="G22"/>
  <c r="G21"/>
  <c r="G19"/>
  <c r="G18"/>
  <c r="G17"/>
  <c r="G16"/>
  <c r="G15"/>
  <c r="G14"/>
  <c r="G13"/>
  <c r="G12"/>
  <c r="G10"/>
  <c r="G9"/>
  <c r="G8"/>
  <c r="G7"/>
  <c r="G6"/>
  <c r="G5"/>
  <c r="G4"/>
  <c r="G3"/>
  <c r="I67" i="6"/>
  <c r="I66"/>
  <c r="I65"/>
  <c r="I64"/>
  <c r="I63"/>
  <c r="I62"/>
  <c r="I61"/>
  <c r="I59"/>
  <c r="I60" s="1"/>
  <c r="I57"/>
  <c r="I56"/>
  <c r="I55"/>
  <c r="I54"/>
  <c r="I53"/>
  <c r="I52"/>
  <c r="I51"/>
  <c r="I50"/>
  <c r="I49"/>
  <c r="I48"/>
  <c r="I58" s="1"/>
  <c r="I46"/>
  <c r="I45"/>
  <c r="I44"/>
  <c r="I43"/>
  <c r="I42"/>
  <c r="I41"/>
  <c r="I40"/>
  <c r="I39"/>
  <c r="I47" s="1"/>
  <c r="I37"/>
  <c r="I36"/>
  <c r="I35"/>
  <c r="I34"/>
  <c r="I33"/>
  <c r="I32"/>
  <c r="I31"/>
  <c r="I30"/>
  <c r="I29"/>
  <c r="I28"/>
  <c r="I26"/>
  <c r="I25"/>
  <c r="I24"/>
  <c r="I23"/>
  <c r="I22"/>
  <c r="I21"/>
  <c r="I20"/>
  <c r="I18"/>
  <c r="I17"/>
  <c r="I16"/>
  <c r="I19" s="1"/>
  <c r="I15"/>
  <c r="I13"/>
  <c r="I12"/>
  <c r="I10"/>
  <c r="I9"/>
  <c r="I8"/>
  <c r="I7"/>
  <c r="I6"/>
  <c r="I5"/>
  <c r="I4"/>
  <c r="I3"/>
  <c r="G11" i="5" l="1"/>
  <c r="G27"/>
  <c r="G20"/>
  <c r="G104" s="1"/>
  <c r="G40"/>
  <c r="G54"/>
  <c r="G79"/>
  <c r="G103"/>
  <c r="I11" i="6"/>
  <c r="I38"/>
  <c r="I68"/>
  <c r="I14"/>
  <c r="I27"/>
  <c r="I69" l="1"/>
  <c r="H78" i="1" l="1"/>
  <c r="H77"/>
  <c r="H76"/>
  <c r="H75"/>
  <c r="H74"/>
  <c r="H73"/>
  <c r="H79" s="1"/>
  <c r="H71"/>
  <c r="H70"/>
  <c r="H69"/>
  <c r="H68"/>
  <c r="H67"/>
  <c r="H65"/>
  <c r="H64"/>
  <c r="H63"/>
  <c r="H62"/>
  <c r="H61"/>
  <c r="H60"/>
  <c r="H59"/>
  <c r="H58"/>
  <c r="H57"/>
  <c r="H56"/>
  <c r="H55"/>
  <c r="H54"/>
  <c r="H53"/>
  <c r="H52"/>
  <c r="H50"/>
  <c r="H49"/>
  <c r="H48"/>
  <c r="H47"/>
  <c r="H45"/>
  <c r="H44"/>
  <c r="H43"/>
  <c r="H42"/>
  <c r="H41"/>
  <c r="H40"/>
  <c r="H39"/>
  <c r="H38"/>
  <c r="H36"/>
  <c r="H35"/>
  <c r="H34"/>
  <c r="H33"/>
  <c r="H32"/>
  <c r="H31"/>
  <c r="H30"/>
  <c r="H29"/>
  <c r="H28"/>
  <c r="H27"/>
  <c r="H26"/>
  <c r="H24"/>
  <c r="H23"/>
  <c r="H22"/>
  <c r="H21"/>
  <c r="H20"/>
  <c r="H19"/>
  <c r="H18"/>
  <c r="H17"/>
  <c r="H16"/>
  <c r="H14"/>
  <c r="H13"/>
  <c r="H12"/>
  <c r="H11"/>
  <c r="H10"/>
  <c r="H15" s="1"/>
  <c r="H8"/>
  <c r="H7"/>
  <c r="H6"/>
  <c r="H5"/>
  <c r="H4"/>
  <c r="H3"/>
  <c r="H9" l="1"/>
  <c r="H72"/>
  <c r="H37"/>
  <c r="H25"/>
  <c r="H46"/>
  <c r="H51"/>
  <c r="H66"/>
  <c r="H80" l="1"/>
</calcChain>
</file>

<file path=xl/comments1.xml><?xml version="1.0" encoding="utf-8"?>
<comments xmlns="http://schemas.openxmlformats.org/spreadsheetml/2006/main">
  <authors>
    <author>钱兢</author>
  </authors>
  <commentList>
    <comment ref="A13" authorId="0">
      <text>
        <r>
          <rPr>
            <b/>
            <sz val="9"/>
            <color indexed="81"/>
            <rFont val="宋体"/>
            <family val="3"/>
            <charset val="134"/>
          </rPr>
          <t>学校人数众多，增开</t>
        </r>
        <r>
          <rPr>
            <b/>
            <sz val="9"/>
            <color indexed="81"/>
            <rFont val="Tahoma"/>
            <family val="2"/>
          </rPr>
          <t>1</t>
        </r>
        <r>
          <rPr>
            <b/>
            <sz val="9"/>
            <color indexed="81"/>
            <rFont val="宋体"/>
            <family val="3"/>
            <charset val="134"/>
          </rPr>
          <t>门</t>
        </r>
        <r>
          <rPr>
            <b/>
            <sz val="9"/>
            <color indexed="81"/>
            <rFont val="Tahoma"/>
            <family val="2"/>
          </rPr>
          <t>2</t>
        </r>
        <r>
          <rPr>
            <b/>
            <sz val="9"/>
            <color indexed="81"/>
            <rFont val="宋体"/>
            <family val="3"/>
            <charset val="134"/>
          </rPr>
          <t>保</t>
        </r>
      </text>
    </comment>
  </commentList>
</comments>
</file>

<file path=xl/sharedStrings.xml><?xml version="1.0" encoding="utf-8"?>
<sst xmlns="http://schemas.openxmlformats.org/spreadsheetml/2006/main" count="2146" uniqueCount="739">
  <si>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</si>
  <si>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</si>
  <si>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</si>
  <si>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</si>
  <si>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</si>
  <si>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</si>
  <si>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</si>
  <si>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</si>
  <si>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</si>
  <si>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</si>
  <si>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</si>
  <si>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</si>
  <si>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</si>
  <si>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</si>
  <si>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</si>
  <si>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</si>
  <si>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</si>
  <si>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</si>
  <si>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</si>
  <si>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</si>
  <si>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</si>
  <si>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</si>
  <si>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</si>
  <si>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</si>
  <si>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</si>
  <si>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</si>
  <si>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</si>
  <si>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</si>
  <si>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</si>
  <si>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</si>
  <si>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</si>
  <si>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</si>
  <si>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</si>
  <si>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</si>
  <si>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</si>
  <si>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</si>
  <si>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</si>
  <si>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</si>
  <si>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</si>
  <si>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</si>
  <si>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</si>
  <si>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</si>
  <si>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</si>
  <si>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</si>
  <si>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</si>
  <si>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</si>
  <si>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</si>
  <si>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</si>
  <si>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</si>
  <si>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</si>
  <si>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</si>
  <si>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</si>
  <si>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</si>
  <si>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</si>
  <si>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</si>
  <si>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</si>
  <si>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</si>
  <si>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</si>
  <si>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</si>
  <si>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</si>
  <si>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</si>
  <si>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</si>
  <si>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</si>
  <si>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</si>
  <si>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</si>
  <si>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</si>
  <si>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</si>
  <si>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</si>
  <si>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</si>
  <si>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</si>
  <si>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</si>
  <si>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</si>
  <si>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</si>
  <si>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</si>
  <si>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</si>
  <si>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</si>
  <si>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</si>
  <si>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</si>
  <si>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</si>
  <si>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</si>
  <si>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</si>
  <si>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</si>
  <si>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</si>
  <si>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</si>
  <si>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</si>
  <si>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</si>
  <si>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</si>
  <si>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</si>
  <si>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</si>
  <si>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</si>
  <si>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</si>
  <si>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</si>
  <si>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</si>
  <si>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</si>
  <si>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</si>
  <si>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</si>
  <si>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</si>
  <si>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</si>
  <si>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</si>
  <si>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</si>
  <si>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</si>
  <si>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</si>
  <si>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</si>
  <si>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</si>
  <si>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</si>
  <si>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</si>
  <si>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</si>
  <si>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</si>
  <si>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</si>
  <si>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</si>
  <si>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</si>
  <si>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</si>
  <si>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</si>
  <si>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</si>
  <si>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</si>
  <si>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</si>
  <si>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</si>
  <si>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</si>
  <si>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</si>
  <si>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</si>
  <si>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</si>
  <si>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</si>
  <si>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</si>
  <si>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</si>
  <si>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</si>
  <si>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</si>
  <si>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</si>
  <si>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</si>
  <si>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</si>
  <si>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</si>
  <si>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</si>
  <si>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</si>
  <si>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</si>
  <si>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</si>
  <si>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</si>
  <si>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</si>
  <si>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</si>
  <si>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</si>
  <si>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</si>
  <si>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</si>
  <si>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</si>
  <si>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</si>
  <si>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</si>
  <si>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</si>
  <si>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</si>
  <si>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</si>
  <si>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</si>
  <si>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</si>
  <si>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</si>
  <si>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</si>
  <si>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</si>
  <si>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</si>
  <si>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</si>
  <si>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</si>
  <si>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</si>
  <si>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</si>
  <si>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</si>
  <si>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</si>
  <si>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</si>
  <si>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</si>
  <si>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</si>
  <si>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</si>
  <si>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</si>
  <si>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</si>
  <si>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</si>
  <si>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</si>
  <si>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</si>
  <si>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</si>
  <si>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</si>
  <si>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</si>
  <si>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</si>
  <si>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</si>
  <si>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</si>
  <si>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</si>
  <si>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</si>
  <si>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</si>
  <si>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</si>
  <si>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</si>
  <si>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</si>
  <si>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</si>
  <si>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</si>
  <si>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</si>
  <si>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</si>
  <si>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</si>
  <si>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</si>
  <si>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</si>
  <si>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</si>
  <si>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</si>
  <si>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</si>
  <si>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</si>
  <si>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</si>
  <si>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</si>
  <si>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</si>
  <si>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</si>
  <si>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</si>
  <si>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</si>
  <si>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</si>
  <si>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</si>
  <si>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</si>
  <si>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</si>
  <si>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</si>
  <si>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</si>
  <si>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</si>
  <si>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</si>
  <si>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</si>
  <si>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</si>
  <si>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</si>
  <si>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</si>
  <si>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</si>
  <si>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</si>
  <si>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</si>
  <si>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</si>
  <si>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</si>
  <si>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</si>
  <si>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</si>
  <si>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</si>
  <si>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</si>
  <si>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</si>
  <si>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</si>
  <si>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</si>
  <si>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</si>
  <si>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</si>
  <si>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</si>
  <si>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</si>
  <si>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</si>
  <si>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</si>
  <si>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</si>
  <si>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</si>
  <si>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</si>
  <si>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</si>
  <si>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</si>
  <si>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</si>
  <si>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</si>
  <si>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</si>
  <si>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</si>
  <si>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</si>
  <si>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</si>
  <si>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</si>
  <si>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</si>
  <si>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</si>
  <si>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</si>
  <si>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</si>
  <si>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</si>
  <si>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</si>
  <si>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</si>
  <si>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</si>
  <si>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</si>
  <si>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</si>
  <si>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</si>
  <si>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</si>
  <si>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</si>
  <si>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</si>
  <si>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</si>
  <si>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</si>
  <si>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</si>
  <si>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</si>
  <si>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</si>
  <si>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</si>
  <si>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</si>
  <si>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</si>
  <si>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</si>
  <si>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</si>
  <si>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</si>
  <si>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</si>
  <si>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</si>
  <si>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</si>
  <si>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</si>
  <si>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</si>
  <si>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</si>
  <si>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</si>
  <si>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</si>
  <si>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</si>
  <si>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</si>
  <si>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</si>
  <si>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</si>
  <si>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</si>
  <si>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</si>
  <si>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</si>
  <si>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</si>
  <si>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</si>
  <si>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</si>
  <si>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</si>
  <si>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</si>
  <si>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</si>
  <si>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</si>
  <si>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</si>
  <si>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</si>
  <si>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</si>
  <si>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</si>
  <si>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</si>
  <si>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</si>
  <si>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</si>
  <si>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</si>
  <si>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</si>
  <si>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</si>
  <si>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</si>
  <si>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</si>
  <si>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</si>
  <si>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</si>
  <si>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</si>
  <si>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</si>
  <si>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</si>
  <si>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</si>
  <si>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</si>
  <si>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</si>
  <si>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</si>
  <si>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</si>
  <si>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</si>
  <si>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</si>
  <si>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</si>
  <si>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</si>
  <si>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</si>
  <si>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</si>
  <si>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</si>
  <si>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</si>
  <si>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</si>
  <si>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</si>
  <si>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</si>
  <si>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</si>
  <si>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</si>
  <si>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</si>
  <si>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</si>
  <si>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</si>
  <si>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</si>
  <si>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</si>
  <si>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</si>
  <si>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</si>
  <si>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</si>
  <si>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</si>
  <si>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</si>
  <si>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</si>
  <si>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</si>
  <si>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</si>
  <si>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</si>
  <si>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</si>
  <si>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</si>
  <si>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</si>
  <si>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</si>
  <si>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</si>
  <si>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</si>
  <si>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</si>
  <si>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</si>
  <si>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</si>
  <si>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</si>
  <si>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</si>
  <si>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</si>
  <si>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</si>
  <si>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</si>
  <si>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</si>
  <si>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</si>
  <si>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</si>
  <si>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</si>
  <si>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</si>
  <si>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</si>
  <si>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</si>
  <si>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</si>
  <si>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</si>
  <si>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t>合计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</si>
  <si>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</si>
  <si>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</si>
  <si>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</si>
  <si>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</si>
  <si>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</si>
  <si>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</si>
  <si>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</si>
  <si>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</si>
  <si>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</si>
  <si>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</si>
  <si>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</si>
  <si>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</si>
  <si>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</si>
  <si>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</si>
  <si>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</si>
  <si>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</si>
  <si>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</si>
  <si>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</si>
  <si>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</si>
  <si>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</si>
  <si>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</si>
  <si>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</si>
  <si>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</si>
  <si>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</si>
  <si>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</si>
  <si>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</si>
  <si>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</si>
  <si>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</si>
  <si>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</si>
  <si>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</si>
  <si>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</si>
  <si>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</si>
  <si>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</si>
  <si>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</si>
  <si>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</si>
  <si>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</si>
  <si>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</si>
  <si>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</si>
  <si>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</si>
  <si>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</si>
  <si>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</si>
  <si>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</si>
  <si>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</si>
  <si>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</si>
  <si>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</si>
  <si>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</si>
  <si>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</si>
  <si>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</si>
  <si>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</si>
  <si>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</si>
  <si>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</si>
  <si>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</si>
  <si>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</si>
  <si>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</si>
  <si>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其中：教育局</t>
    <phoneticPr fontId="3"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</si>
  <si>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</si>
  <si>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</si>
  <si>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</si>
  <si>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</si>
  <si>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</si>
  <si>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</si>
  <si>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</si>
  <si>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</si>
  <si>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</si>
  <si>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</si>
  <si>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</si>
  <si>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</si>
  <si>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</si>
  <si>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</si>
  <si>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</si>
  <si>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</si>
  <si>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</si>
  <si>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</si>
  <si>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</si>
  <si>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</si>
  <si>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</si>
  <si>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</si>
  <si>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</si>
  <si>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</si>
  <si>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</si>
  <si>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</si>
  <si>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</si>
  <si>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</si>
  <si>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</si>
  <si>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</si>
  <si>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</si>
  <si>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</si>
  <si>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</si>
  <si>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</si>
  <si>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</si>
  <si>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</si>
  <si>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</si>
  <si>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</si>
  <si>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</si>
  <si>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</si>
  <si>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</si>
  <si>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四次分配</t>
    <phoneticPr fontId="3" type="noConversion"/>
  </si>
  <si>
    <t>2022年镇管单位科艺体德项目（普教一科）</t>
    <phoneticPr fontId="3" type="noConversion"/>
  </si>
  <si>
    <t>四次分配</t>
    <phoneticPr fontId="3" type="noConversion"/>
  </si>
  <si>
    <t>合计</t>
    <phoneticPr fontId="3" type="noConversion"/>
  </si>
  <si>
    <t>2022年镇级单位保安经费预算</t>
    <phoneticPr fontId="3" type="noConversion"/>
  </si>
  <si>
    <t>单位</t>
    <phoneticPr fontId="3" type="noConversion"/>
  </si>
  <si>
    <t>属性</t>
    <phoneticPr fontId="3" type="noConversion"/>
  </si>
  <si>
    <r>
      <rPr>
        <sz val="9"/>
        <rFont val="宋体"/>
        <family val="3"/>
        <charset val="134"/>
      </rPr>
      <t>校区</t>
    </r>
    <r>
      <rPr>
        <sz val="9"/>
        <rFont val="Arial"/>
        <family val="2"/>
      </rPr>
      <t xml:space="preserve">               </t>
    </r>
    <r>
      <rPr>
        <sz val="9"/>
        <rFont val="宋体"/>
        <family val="3"/>
        <charset val="134"/>
      </rPr>
      <t>门数</t>
    </r>
    <phoneticPr fontId="4" type="noConversion"/>
  </si>
  <si>
    <t>在岗
人数</t>
    <phoneticPr fontId="4" type="noConversion"/>
  </si>
  <si>
    <t>值班
单价</t>
    <phoneticPr fontId="3" type="noConversion"/>
  </si>
  <si>
    <t>值班
金额</t>
    <phoneticPr fontId="3" type="noConversion"/>
  </si>
  <si>
    <t>叠加
门数</t>
    <phoneticPr fontId="3" type="noConversion"/>
  </si>
  <si>
    <t>叠加门次（210天）</t>
    <phoneticPr fontId="3" type="noConversion"/>
  </si>
  <si>
    <t>叠加
金额</t>
    <phoneticPr fontId="3" type="noConversion"/>
  </si>
  <si>
    <t>2021合同
金额</t>
    <phoneticPr fontId="3" type="noConversion"/>
  </si>
  <si>
    <t>叠加天数
（45天）</t>
    <phoneticPr fontId="3" type="noConversion"/>
  </si>
  <si>
    <t>叠加时间
（小时）</t>
    <phoneticPr fontId="3" type="noConversion"/>
  </si>
  <si>
    <t>叠加天数
（15天）</t>
    <phoneticPr fontId="4" type="noConversion"/>
  </si>
  <si>
    <t>叠加时间
（小时）</t>
    <phoneticPr fontId="4" type="noConversion"/>
  </si>
  <si>
    <t>2022年支付
1-3合同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</si>
  <si>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</si>
  <si>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t>在岗
人数</t>
    <phoneticPr fontId="3" type="noConversion"/>
  </si>
  <si>
    <t>值班单价</t>
    <phoneticPr fontId="3" type="noConversion"/>
  </si>
  <si>
    <t>2022年4-12月合同</t>
    <phoneticPr fontId="3" type="noConversion"/>
  </si>
  <si>
    <r>
      <t>70%</t>
    </r>
    <r>
      <rPr>
        <sz val="9"/>
        <color theme="1"/>
        <rFont val="宋体"/>
        <family val="3"/>
        <charset val="134"/>
      </rPr>
      <t>下达</t>
    </r>
    <phoneticPr fontId="3" type="noConversion"/>
  </si>
  <si>
    <t>民办</t>
    <phoneticPr fontId="3" type="noConversion"/>
  </si>
  <si>
    <t>学前</t>
    <phoneticPr fontId="3" type="noConversion"/>
  </si>
  <si>
    <t>初中</t>
    <phoneticPr fontId="3" type="noConversion"/>
  </si>
  <si>
    <t>公办</t>
    <phoneticPr fontId="3" type="noConversion"/>
  </si>
  <si>
    <t>九年一贯制</t>
    <phoneticPr fontId="3" type="noConversion"/>
  </si>
  <si>
    <t>总园</t>
    <phoneticPr fontId="3" type="noConversion"/>
  </si>
  <si>
    <t>分园</t>
    <phoneticPr fontId="3" type="noConversion"/>
  </si>
  <si>
    <t>农民工小学</t>
    <phoneticPr fontId="4" type="noConversion"/>
  </si>
  <si>
    <r>
      <rPr>
        <sz val="9"/>
        <rFont val="宋体"/>
        <family val="3"/>
        <charset val="134"/>
      </rPr>
      <t>纪王学校</t>
    </r>
    <phoneticPr fontId="4" type="noConversion"/>
  </si>
  <si>
    <r>
      <rPr>
        <sz val="9"/>
        <rFont val="宋体"/>
        <family val="3"/>
        <charset val="134"/>
      </rPr>
      <t>诸翟学校</t>
    </r>
    <phoneticPr fontId="4" type="noConversion"/>
  </si>
  <si>
    <r>
      <rPr>
        <sz val="9"/>
        <rFont val="宋体"/>
        <family val="3"/>
        <charset val="134"/>
      </rPr>
      <t>华漕学校</t>
    </r>
    <phoneticPr fontId="4" type="noConversion"/>
  </si>
  <si>
    <r>
      <rPr>
        <sz val="9"/>
        <rFont val="宋体"/>
        <family val="3"/>
        <charset val="134"/>
      </rPr>
      <t>诸翟中心幼儿园</t>
    </r>
    <phoneticPr fontId="4" type="noConversion"/>
  </si>
  <si>
    <r>
      <rPr>
        <sz val="9"/>
        <rFont val="宋体"/>
        <family val="3"/>
        <charset val="134"/>
      </rPr>
      <t>纪王中心幼儿园</t>
    </r>
    <phoneticPr fontId="4" type="noConversion"/>
  </si>
  <si>
    <r>
      <rPr>
        <sz val="9"/>
        <rFont val="宋体"/>
        <family val="3"/>
        <charset val="134"/>
      </rPr>
      <t>华漕幼儿园</t>
    </r>
    <phoneticPr fontId="4" type="noConversion"/>
  </si>
  <si>
    <r>
      <rPr>
        <sz val="9"/>
        <rFont val="宋体"/>
        <family val="3"/>
        <charset val="134"/>
      </rPr>
      <t>华漕金色幼儿园</t>
    </r>
    <r>
      <rPr>
        <sz val="9"/>
        <rFont val="Arial"/>
        <family val="2"/>
      </rPr>
      <t xml:space="preserve"> </t>
    </r>
    <phoneticPr fontId="4" type="noConversion"/>
  </si>
  <si>
    <t>申长部</t>
    <phoneticPr fontId="3" type="noConversion"/>
  </si>
  <si>
    <t>北沈部</t>
    <phoneticPr fontId="3" type="noConversion"/>
  </si>
  <si>
    <r>
      <rPr>
        <sz val="9"/>
        <rFont val="宋体"/>
        <family val="3"/>
        <charset val="134"/>
      </rPr>
      <t>华博利星行（华漕）</t>
    </r>
    <phoneticPr fontId="4" type="noConversion"/>
  </si>
  <si>
    <r>
      <rPr>
        <sz val="9"/>
        <rFont val="宋体"/>
        <family val="3"/>
        <charset val="134"/>
      </rPr>
      <t>华博利星行（纪王）</t>
    </r>
    <phoneticPr fontId="4" type="noConversion"/>
  </si>
  <si>
    <r>
      <rPr>
        <sz val="9"/>
        <rFont val="宋体"/>
        <family val="3"/>
        <charset val="134"/>
      </rPr>
      <t>摩根亨利幼儿园</t>
    </r>
    <phoneticPr fontId="4" type="noConversion"/>
  </si>
  <si>
    <r>
      <rPr>
        <sz val="9"/>
        <color indexed="8"/>
        <rFont val="宋体"/>
        <family val="3"/>
        <charset val="134"/>
      </rPr>
      <t>民办希望幼儿园</t>
    </r>
    <phoneticPr fontId="4" type="noConversion"/>
  </si>
  <si>
    <r>
      <rPr>
        <sz val="9"/>
        <rFont val="宋体"/>
        <family val="3"/>
        <charset val="134"/>
      </rPr>
      <t>民办红卫幼儿园</t>
    </r>
    <phoneticPr fontId="4" type="noConversion"/>
  </si>
  <si>
    <r>
      <rPr>
        <sz val="9"/>
        <color indexed="8"/>
        <rFont val="宋体"/>
        <family val="3"/>
        <charset val="134"/>
      </rPr>
      <t>民办梦哆啦幼儿园</t>
    </r>
    <phoneticPr fontId="4" type="noConversion"/>
  </si>
  <si>
    <r>
      <rPr>
        <sz val="9"/>
        <color indexed="8"/>
        <rFont val="宋体"/>
        <family val="3"/>
        <charset val="134"/>
      </rPr>
      <t>民办华漕航隆幼儿园</t>
    </r>
    <phoneticPr fontId="4" type="noConversion"/>
  </si>
  <si>
    <r>
      <rPr>
        <sz val="9"/>
        <rFont val="微软雅黑"/>
        <family val="2"/>
        <charset val="134"/>
      </rPr>
      <t>上外初中</t>
    </r>
    <phoneticPr fontId="4" type="noConversion"/>
  </si>
  <si>
    <r>
      <rPr>
        <sz val="9"/>
        <rFont val="微软雅黑"/>
        <family val="2"/>
        <charset val="134"/>
      </rPr>
      <t>诺德安达学校</t>
    </r>
    <phoneticPr fontId="4" type="noConversion"/>
  </si>
  <si>
    <r>
      <rPr>
        <sz val="9"/>
        <rFont val="微软雅黑"/>
        <family val="2"/>
        <charset val="134"/>
      </rPr>
      <t>民办美高学校</t>
    </r>
    <phoneticPr fontId="4" type="noConversion"/>
  </si>
  <si>
    <t>华漕合计</t>
    <phoneticPr fontId="3" type="noConversion"/>
  </si>
  <si>
    <t>一次分配</t>
    <phoneticPr fontId="3" type="noConversion"/>
  </si>
  <si>
    <t>学校名称</t>
  </si>
  <si>
    <t>学校办别</t>
    <phoneticPr fontId="9" type="noConversion"/>
  </si>
  <si>
    <t>学校类别</t>
    <phoneticPr fontId="9" type="noConversion"/>
  </si>
  <si>
    <t>所在街镇</t>
    <phoneticPr fontId="70" type="noConversion"/>
  </si>
  <si>
    <t>合计服务数量
（不含摄像头）</t>
  </si>
  <si>
    <t>合计服务数量（含摄像头）</t>
  </si>
  <si>
    <t>总数</t>
  </si>
  <si>
    <t>单价
（不含摄像头）
元/月/路</t>
  </si>
  <si>
    <t>单价
（含摄像头）
元/月/路</t>
  </si>
  <si>
    <t>服务期
（月）</t>
  </si>
  <si>
    <t>总价</t>
  </si>
  <si>
    <t>小学</t>
  </si>
  <si>
    <t>九年一贯制</t>
  </si>
  <si>
    <t>幼儿园</t>
  </si>
  <si>
    <t>华漕镇</t>
  </si>
  <si>
    <t>上海市闵行区华漕镇金色幼儿园</t>
  </si>
  <si>
    <t>2022年镇级单位视频联网项目调整预算表</t>
    <phoneticPr fontId="3" type="noConversion"/>
  </si>
  <si>
    <t>公办镇管</t>
    <phoneticPr fontId="9" type="noConversion"/>
  </si>
  <si>
    <t>公办镇管</t>
    <phoneticPr fontId="9" type="noConversion"/>
  </si>
  <si>
    <t>农民工小学</t>
    <phoneticPr fontId="9" type="noConversion"/>
  </si>
  <si>
    <t>上海市闵行区诸翟学校</t>
    <phoneticPr fontId="9" type="noConversion"/>
  </si>
  <si>
    <t>上海市闵行区华漕学校</t>
    <phoneticPr fontId="9" type="noConversion"/>
  </si>
  <si>
    <t>上海市闵行区纪王学校</t>
    <phoneticPr fontId="9" type="noConversion"/>
  </si>
  <si>
    <t>闵行区华漕镇纪王幼儿园</t>
    <phoneticPr fontId="9" type="noConversion"/>
  </si>
  <si>
    <t>闵行区华漕镇纪王幼儿园银杏分园</t>
    <phoneticPr fontId="9" type="noConversion"/>
  </si>
  <si>
    <t>上海市闵行区诸翟中心幼儿园</t>
    <phoneticPr fontId="9" type="noConversion"/>
  </si>
  <si>
    <t>上海市闵行区诸翟中心幼儿园九韵分园</t>
    <phoneticPr fontId="9" type="noConversion"/>
  </si>
  <si>
    <t>闵行区华漕镇中心幼儿园</t>
    <phoneticPr fontId="9" type="noConversion"/>
  </si>
  <si>
    <t>上海市闵行区华漕镇金色幼儿园申长分园</t>
    <phoneticPr fontId="9" type="noConversion"/>
  </si>
  <si>
    <t>上海闵行区华博利星行小学（华漕校区）</t>
    <phoneticPr fontId="9" type="noConversion"/>
  </si>
  <si>
    <t>上海闵行区华博利星行小学（纪王校区）</t>
    <phoneticPr fontId="9" type="noConversion"/>
  </si>
  <si>
    <t>华漕小计</t>
    <phoneticPr fontId="9" type="noConversion"/>
  </si>
  <si>
    <t>镇属</t>
  </si>
  <si>
    <t>一年级</t>
  </si>
  <si>
    <t>二年级</t>
  </si>
  <si>
    <t>三年级</t>
  </si>
  <si>
    <t>四年级</t>
  </si>
  <si>
    <t>五年级</t>
  </si>
  <si>
    <t>2018年下半年学生人数</t>
  </si>
  <si>
    <t>班级数</t>
  </si>
  <si>
    <t>学生数</t>
  </si>
  <si>
    <t>华漕</t>
  </si>
  <si>
    <t>上海闵行区华博利星行小学</t>
  </si>
  <si>
    <t>华漕合计</t>
  </si>
  <si>
    <t>生均补贴小计</t>
    <phoneticPr fontId="3" type="noConversion"/>
  </si>
  <si>
    <t>消耗性材料费</t>
    <phoneticPr fontId="3" type="noConversion"/>
  </si>
  <si>
    <t>体检费</t>
    <phoneticPr fontId="3" type="noConversion"/>
  </si>
  <si>
    <t>总计</t>
    <phoneticPr fontId="3" type="noConversion"/>
  </si>
  <si>
    <t>四次分配</t>
    <phoneticPr fontId="3" type="noConversion"/>
  </si>
  <si>
    <t>2022年随迁子女学校经费调整预算表</t>
    <phoneticPr fontId="3" type="noConversion"/>
  </si>
  <si>
    <t>学生人数</t>
    <phoneticPr fontId="3" type="noConversion"/>
  </si>
  <si>
    <t>生均补贴</t>
    <phoneticPr fontId="3" type="noConversion"/>
  </si>
  <si>
    <t>消耗性材料费</t>
    <phoneticPr fontId="3" type="noConversion"/>
  </si>
  <si>
    <t>体检费</t>
    <phoneticPr fontId="3" type="noConversion"/>
  </si>
  <si>
    <t>属性</t>
  </si>
  <si>
    <t>性质</t>
  </si>
  <si>
    <t>初中</t>
  </si>
  <si>
    <t>镇管</t>
  </si>
  <si>
    <t>一次分配</t>
    <phoneticPr fontId="4" type="noConversion"/>
  </si>
  <si>
    <t>上半年书费</t>
    <phoneticPr fontId="3" type="noConversion"/>
  </si>
  <si>
    <t>上半年簿册费</t>
    <phoneticPr fontId="3" type="noConversion"/>
  </si>
  <si>
    <t>上海市闵行区诸翟学校（小学）</t>
    <phoneticPr fontId="3" type="noConversion"/>
  </si>
  <si>
    <t>上海市闵行区诸翟学校（初中）</t>
    <phoneticPr fontId="3" type="noConversion"/>
  </si>
  <si>
    <t>上海市闵行区纪王学校（小学）</t>
    <phoneticPr fontId="3" type="noConversion"/>
  </si>
  <si>
    <t>上海市闵行区纪王学校（初中）</t>
    <phoneticPr fontId="3" type="noConversion"/>
  </si>
  <si>
    <t>上海市闵行区华漕学校（小学）</t>
    <phoneticPr fontId="3" type="noConversion"/>
  </si>
  <si>
    <t>上海市闵行区华漕学校（初中）</t>
    <phoneticPr fontId="3" type="noConversion"/>
  </si>
  <si>
    <t>学生人数</t>
    <phoneticPr fontId="3" type="noConversion"/>
  </si>
  <si>
    <t>2022闵行区随迁子女学校减免书簿调整预算表</t>
    <phoneticPr fontId="3" type="noConversion"/>
  </si>
  <si>
    <t>乡镇</t>
  </si>
  <si>
    <t>隶属关系</t>
  </si>
  <si>
    <t>2022年民办学校书簿费调整预算表</t>
    <phoneticPr fontId="4" type="noConversion"/>
  </si>
  <si>
    <t>下半年书费</t>
    <phoneticPr fontId="3" type="noConversion"/>
  </si>
  <si>
    <t>下半年簿册费</t>
    <phoneticPr fontId="3" type="noConversion"/>
  </si>
  <si>
    <t>人数</t>
    <phoneticPr fontId="3" type="noConversion"/>
  </si>
  <si>
    <t>一次分配</t>
    <phoneticPr fontId="3" type="noConversion"/>
  </si>
  <si>
    <t>上半年书费</t>
    <phoneticPr fontId="3" type="noConversion"/>
  </si>
  <si>
    <t>上半年簿册费</t>
    <phoneticPr fontId="3" type="noConversion"/>
  </si>
  <si>
    <t>上海闵行区民办美高双语学校（小学）</t>
    <phoneticPr fontId="3" type="noConversion"/>
  </si>
  <si>
    <t>上海闵行区民办美高双语学校（初中）</t>
    <phoneticPr fontId="3" type="noConversion"/>
  </si>
  <si>
    <t>上海闵行区诺德安达双语学校（小学）</t>
    <phoneticPr fontId="3" type="noConversion"/>
  </si>
  <si>
    <t>上海闵行区诺德安达双语学校（初中）</t>
    <phoneticPr fontId="3" type="noConversion"/>
  </si>
  <si>
    <t>华漕合计</t>
    <phoneticPr fontId="3" type="noConversion"/>
  </si>
  <si>
    <t>小学（800、1125元/学期/人）</t>
    <phoneticPr fontId="3" type="noConversion"/>
  </si>
  <si>
    <t>初中（900、1325元/学期/人）</t>
    <phoneticPr fontId="3" type="noConversion"/>
  </si>
  <si>
    <t>民办义务教育寄宿生补助（100/学期/人）</t>
    <phoneticPr fontId="3" type="noConversion"/>
  </si>
  <si>
    <t>民办高中学费补贴（650/学期）</t>
  </si>
  <si>
    <t>全年合计</t>
    <phoneticPr fontId="3" type="noConversion"/>
  </si>
  <si>
    <t>2022年上半年拨付人数</t>
  </si>
  <si>
    <t>2022上半年拨付金额</t>
  </si>
  <si>
    <t>2022下半年拨付人数</t>
  </si>
  <si>
    <t>2022下半年拨付金额</t>
  </si>
  <si>
    <t>应拨付合计</t>
  </si>
  <si>
    <t>2022年上半年人数</t>
  </si>
  <si>
    <t>2022年上半年金额</t>
  </si>
  <si>
    <t>2022年下半年人数</t>
  </si>
  <si>
    <t>2022年下半年金额</t>
  </si>
  <si>
    <t>补2017下半年拨付金额</t>
  </si>
  <si>
    <t>18年上半年
人数</t>
  </si>
  <si>
    <t xml:space="preserve">18年上半年
人数金额
</t>
  </si>
  <si>
    <t>18年下半年
人数</t>
  </si>
  <si>
    <t xml:space="preserve">18年下半年
人数金额
</t>
  </si>
  <si>
    <t>上海闵行区民办美高双语学校</t>
  </si>
  <si>
    <t>上海闵行区诺达双语学校</t>
  </si>
  <si>
    <t>上海骏博外国语学校</t>
    <phoneticPr fontId="3" type="noConversion"/>
  </si>
  <si>
    <t>华漕小计</t>
  </si>
  <si>
    <t>一次分配</t>
    <phoneticPr fontId="3" type="noConversion"/>
  </si>
  <si>
    <t>2022年民办学校生均经费调整表</t>
    <phoneticPr fontId="3" type="noConversion"/>
  </si>
  <si>
    <t>民办学校高中学费补贴（100/学期/人）</t>
    <phoneticPr fontId="3" type="noConversion"/>
  </si>
  <si>
    <t>教育教辅后勤应配用工人数(正常额度+临时额度）</t>
  </si>
  <si>
    <t>财政资金应配备人数</t>
  </si>
  <si>
    <t>专技岗位
应配人数</t>
  </si>
  <si>
    <t>技术岗位
应配人数</t>
  </si>
  <si>
    <t>勤杂岗位
应配人数</t>
  </si>
  <si>
    <t>管理岗位
应配人数</t>
  </si>
  <si>
    <t>工资
（1-12月）</t>
  </si>
  <si>
    <t>福利费
（1月-12月）</t>
  </si>
  <si>
    <t>伙食费
（1-12月）</t>
  </si>
  <si>
    <t>工会经费
（1-12月）</t>
  </si>
  <si>
    <t>考核
（1-12月）</t>
  </si>
  <si>
    <t>管理费
（2020年全年）</t>
  </si>
  <si>
    <t>闵行区华漕镇金色幼儿园</t>
  </si>
  <si>
    <t>闵行区华漕镇中心幼儿园</t>
  </si>
  <si>
    <t>闵行区诸翟中心幼儿园</t>
  </si>
  <si>
    <t>闵行区华漕镇纪王幼儿园</t>
  </si>
  <si>
    <t>闵行区纪王学校</t>
  </si>
  <si>
    <t>园部</t>
    <phoneticPr fontId="3" type="noConversion"/>
  </si>
  <si>
    <t>教育教辅后勤应配用工人数(2022人保提供）</t>
    <phoneticPr fontId="3" type="noConversion"/>
  </si>
  <si>
    <t>因故额外增加临时额度（2022人保提供）</t>
    <phoneticPr fontId="3" type="noConversion"/>
  </si>
  <si>
    <t>现有辅助用工人数（2022年人保科提供）</t>
    <phoneticPr fontId="3" type="noConversion"/>
  </si>
  <si>
    <t>2022年金额（调整预算：按中位数测算，学校实际执行按人事部门规定标准执行，严禁超标准发放）</t>
    <phoneticPr fontId="3" type="noConversion"/>
  </si>
  <si>
    <t>实际支出</t>
    <phoneticPr fontId="3" type="noConversion"/>
  </si>
  <si>
    <t>财政应配资金</t>
    <phoneticPr fontId="3" type="noConversion"/>
  </si>
  <si>
    <t>一次分配</t>
    <phoneticPr fontId="3" type="noConversion"/>
  </si>
  <si>
    <t>四次分配</t>
    <phoneticPr fontId="3" type="noConversion"/>
  </si>
  <si>
    <t>奖金</t>
    <phoneticPr fontId="3" type="noConversion"/>
  </si>
  <si>
    <t>掌勺津贴</t>
    <phoneticPr fontId="3" type="noConversion"/>
  </si>
  <si>
    <t>合计</t>
    <phoneticPr fontId="3" type="noConversion"/>
  </si>
  <si>
    <t>非义务</t>
    <phoneticPr fontId="3" type="noConversion"/>
  </si>
  <si>
    <t>义务</t>
    <phoneticPr fontId="3" type="noConversion"/>
  </si>
  <si>
    <t>四次分配</t>
    <phoneticPr fontId="3" type="noConversion"/>
  </si>
  <si>
    <t>社保公积金（35.756%）</t>
    <phoneticPr fontId="3" type="noConversion"/>
  </si>
  <si>
    <t>区级或所属街镇</t>
  </si>
  <si>
    <t>资助对象</t>
  </si>
  <si>
    <t>保育教育费</t>
  </si>
  <si>
    <t>餐费</t>
  </si>
  <si>
    <t>点心费</t>
  </si>
  <si>
    <t>生活用品</t>
  </si>
  <si>
    <t>体检费</t>
  </si>
  <si>
    <t>课程配套标准材料费</t>
  </si>
  <si>
    <t>课外教育活动费</t>
  </si>
  <si>
    <t>城镇居民基本医疗保险费</t>
  </si>
  <si>
    <t>低保家庭学生</t>
  </si>
  <si>
    <t>残疾学生</t>
  </si>
  <si>
    <t>建档立卡贫困家庭学生</t>
  </si>
  <si>
    <t>困境儿童</t>
  </si>
  <si>
    <t xml:space="preserve"> 单位名称</t>
  </si>
  <si>
    <t>单位类别</t>
  </si>
  <si>
    <t>上半年金额</t>
  </si>
  <si>
    <t>下半年金额</t>
  </si>
  <si>
    <t>一次分配</t>
  </si>
  <si>
    <t>九年一贯</t>
  </si>
  <si>
    <t xml:space="preserve">诸翟学校（初中）                                                                                                                                                                                                                                                                                                                                                                                                                                                                                                                                                                                                                                                                                                                                                                                                                                                                                                                                                                                                                                                                                                                                                                                                                                                                                                                                                                                                                                                                                                                                                                                                                                                                                                                                                                                                                                                                                                                                                                                                                                                                                                                                                                                                                                                                                                                                                                                                                                                                                                                                                                                                                                                                                                                                                                                                                                                                                                                                                                                                                                                                                                                                                                                                                                                                                                                                                                                                                                                                                                                                                                                                                                                                                                                                                                                                                                                                                                                                                                                                                                                                                                                                                                                                                                                                                                                                                                                                                                                                                                                                                                                                                                                                                                                                                                                                                                                                                                                                                                                                                                                                                                                                                                                                                                                                                                                                                                                                                                                                                                                                                                                                                                                                                                                                                                                                                                                                                                                                                                                                                                                                                                                                                                                                                                                 </t>
  </si>
  <si>
    <t xml:space="preserve">诸翟学校（小学）                                                                                                                                                                                                                                                                                                                                                                                                                                                                                                                                                                                                                                                                                                                                                                                                                                                                                                                                                                                                                                                                                                                                                                                                                                                                                                                                                                                                                                                                                                                                                                                                                                                                                                                                                                                                                                                                                                                                                                                                                                                                                                                                                                                                                                                                                                                                                                                                                                                                                                                                                                                                                                                                                                                                                                                                                                                                                                                                                                                                                                                                                                                                                                                                                                                                                                                                                                                                                                                                                                                                                                                                                                                                                                                                                                                                                                                                                                                                                                                                                                                                                                                                                                                                                                                                                                                                                                                                                                                                                                                                                                                                                                                                                                                                                                                                                                                                                                                                                                                                                                                                                                                                                                                                                                                                                                                                                                                                                                                                                                                                                                                                                                                                                                                                                                                                                                                                                                                                                                                                                                                                                                                                                                                                                                                </t>
  </si>
  <si>
    <t>华漕学校（初中）</t>
  </si>
  <si>
    <t>华漕学校（小学）</t>
  </si>
  <si>
    <t>纪王学校（初中）</t>
  </si>
  <si>
    <t>纪王学校（小学）</t>
  </si>
  <si>
    <t>学段</t>
    <phoneticPr fontId="3" type="noConversion"/>
  </si>
  <si>
    <t>2021年第二学期各资助类型金额</t>
    <phoneticPr fontId="3" type="noConversion"/>
  </si>
  <si>
    <t>2022年第一学期各资助类型金额</t>
    <phoneticPr fontId="3" type="noConversion"/>
  </si>
  <si>
    <t>全年</t>
    <phoneticPr fontId="3" type="noConversion"/>
  </si>
  <si>
    <t>建档立卡贫困家庭学生</t>
    <phoneticPr fontId="3" type="noConversion"/>
  </si>
  <si>
    <t>烈士家庭学生</t>
    <phoneticPr fontId="3" type="noConversion"/>
  </si>
  <si>
    <t>适龄孤儿</t>
    <phoneticPr fontId="3" type="noConversion"/>
  </si>
  <si>
    <t>低收入家庭学生</t>
  </si>
  <si>
    <t>合计</t>
    <phoneticPr fontId="3" type="noConversion"/>
  </si>
  <si>
    <t>低保家庭学生</t>
    <phoneticPr fontId="3" type="noConversion"/>
  </si>
  <si>
    <t>烈士家庭学生数</t>
  </si>
  <si>
    <t>残疾学生</t>
    <phoneticPr fontId="3" type="noConversion"/>
  </si>
  <si>
    <t xml:space="preserve">诸翟学校（初中）                                                                                                                                                                                                                                                                                                                                                                                                                                                                                                                                                                                                                                                                                                                                                                                                                                                                                                                                                                                                                                                                                                                                                                                                                                                                                                                                                                                                                                                                                                                                                                                                                                                                                                                                                                                                                                                                                                                                                                                                                                                                                                                                                                                                                                                                                                                                                                                                                                                                                                                                                                                                                                                                                                                                                                                                                                                                                                                                                                                                                                                                                                                                                                                                                                                                                                                                                                                                                                                                                                                                                                                                                                                                                                                                                                                                                                                                                                                                                                                                                                                                                                                                                                                                                                                                                                                                                                                                                                                                                                                                                                                                                                                                                                                                                                                                                                                                                                                                                                                                                                                                                                                                                                                                                                                                                                                                                                                                                                                                                                                                                                                                                                                                                                                                                                                                                                                                                                                                                                                                                                                                                                                                                                                                                                                 </t>
    <phoneticPr fontId="3" type="noConversion"/>
  </si>
  <si>
    <t>华漕学校（初中）</t>
    <phoneticPr fontId="3" type="noConversion"/>
  </si>
  <si>
    <t>纪王学校（初中）</t>
    <phoneticPr fontId="3" type="noConversion"/>
  </si>
  <si>
    <t>四次分配</t>
    <phoneticPr fontId="3" type="noConversion"/>
  </si>
  <si>
    <t>华博利星行小学</t>
  </si>
  <si>
    <t>2022年义务教育资助调整预算表（农民工学校）</t>
    <phoneticPr fontId="3" type="noConversion"/>
  </si>
  <si>
    <t>闵行区学前教育学生资助申请汇总表</t>
    <phoneticPr fontId="4" type="noConversion"/>
  </si>
  <si>
    <t xml:space="preserve">                                                                                                                                                                                                                                                                                                                                                                               </t>
    <phoneticPr fontId="4" type="noConversion"/>
  </si>
  <si>
    <t>单位：元</t>
    <phoneticPr fontId="4" type="noConversion"/>
  </si>
  <si>
    <t>各资助类型人数和金额</t>
    <phoneticPr fontId="4" type="noConversion"/>
  </si>
  <si>
    <t>资金来源</t>
    <phoneticPr fontId="3" type="noConversion"/>
  </si>
  <si>
    <t>校车费</t>
  </si>
  <si>
    <t>延时服务费</t>
  </si>
  <si>
    <t>上海市闵行区诸翟中心幼儿园</t>
  </si>
  <si>
    <t>华漕镇 汇总</t>
  </si>
  <si>
    <t>2022镇管书薄费调整预算表（义务教育）</t>
    <phoneticPr fontId="4" type="noConversion"/>
  </si>
  <si>
    <t>2022义务教育学生营养午餐补助调整表(公办学校）</t>
    <phoneticPr fontId="3" type="noConversion"/>
  </si>
  <si>
    <t>2022年义务教育资助学校调整预算表（公办学校）</t>
    <phoneticPr fontId="3" type="noConversion"/>
  </si>
  <si>
    <t>工勤社保</t>
    <phoneticPr fontId="3" type="noConversion"/>
  </si>
  <si>
    <t>2021年第二学期学生人数</t>
    <phoneticPr fontId="3" type="noConversion"/>
  </si>
  <si>
    <t>2021年第二学期办学成本补贴</t>
    <phoneticPr fontId="3" type="noConversion"/>
  </si>
  <si>
    <t>2022年第一学期学生人数</t>
    <phoneticPr fontId="3" type="noConversion"/>
  </si>
  <si>
    <t>2022年第一学期办学成本补贴</t>
    <phoneticPr fontId="3" type="noConversion"/>
  </si>
  <si>
    <t>下半年书费</t>
    <phoneticPr fontId="3" type="noConversion"/>
  </si>
  <si>
    <t>下半年簿册费</t>
    <phoneticPr fontId="3" type="noConversion"/>
  </si>
  <si>
    <t>课后延时预估（待清算）</t>
    <phoneticPr fontId="3" type="noConversion"/>
  </si>
  <si>
    <t>2022年镇管学校补充公用经费调整预算表</t>
    <phoneticPr fontId="3" type="noConversion"/>
  </si>
  <si>
    <r>
      <t xml:space="preserve"> 202</t>
    </r>
    <r>
      <rPr>
        <sz val="9"/>
        <color indexed="8"/>
        <rFont val="宋体"/>
        <family val="3"/>
        <charset val="134"/>
      </rPr>
      <t>2年第一学期</t>
    </r>
    <phoneticPr fontId="4" type="noConversion"/>
  </si>
  <si>
    <t>其中：中央专款</t>
    <phoneticPr fontId="4" type="noConversion"/>
  </si>
  <si>
    <t>镇级资金</t>
    <phoneticPr fontId="4" type="noConversion"/>
  </si>
  <si>
    <t>闵行区华漕镇中心幼儿园</t>
    <phoneticPr fontId="4" type="noConversion"/>
  </si>
  <si>
    <t>预算补助
资金</t>
    <phoneticPr fontId="4" type="noConversion"/>
  </si>
  <si>
    <t>项目</t>
    <phoneticPr fontId="4"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</si>
  <si>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</si>
  <si>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</si>
  <si>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</si>
  <si>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</si>
  <si>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农民工学校补贴</t>
    <phoneticPr fontId="3" type="noConversion"/>
  </si>
  <si>
    <t>农民工学校学生资助</t>
    <phoneticPr fontId="3" type="noConversion"/>
  </si>
  <si>
    <t>农民工学校减免书簿费</t>
    <phoneticPr fontId="3" type="noConversion"/>
  </si>
  <si>
    <t>合计</t>
    <phoneticPr fontId="4" type="noConversion"/>
  </si>
  <si>
    <t>2022年教育费附加镇级使用部分第四次分配附表</t>
    <phoneticPr fontId="3" type="noConversion"/>
  </si>
  <si>
    <t>四次分配合计</t>
    <phoneticPr fontId="3" type="noConversion"/>
  </si>
  <si>
    <t>其中：乡镇（工业区）</t>
    <phoneticPr fontId="3" type="noConversion"/>
  </si>
  <si>
    <t>科艺体德专项</t>
    <phoneticPr fontId="3" type="noConversion"/>
  </si>
  <si>
    <t>公办幼儿园学生资助</t>
    <phoneticPr fontId="3" type="noConversion"/>
  </si>
  <si>
    <t>视频联网</t>
    <phoneticPr fontId="3" type="noConversion"/>
  </si>
  <si>
    <t>民办学校生均补贴</t>
    <phoneticPr fontId="3" type="noConversion"/>
  </si>
  <si>
    <t>民办学校减免书簿费</t>
    <phoneticPr fontId="3" type="noConversion"/>
  </si>
  <si>
    <t>四次分配</t>
    <phoneticPr fontId="3" type="noConversion"/>
  </si>
  <si>
    <t>华漕镇:</t>
    <phoneticPr fontId="4" type="noConversion"/>
  </si>
</sst>
</file>

<file path=xl/styles.xml><?xml version="1.0" encoding="utf-8"?>
<styleSheet xmlns="http://schemas.openxmlformats.org/spreadsheetml/2006/main">
  <numFmts count="14">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_);\(0.00\)"/>
    <numFmt numFmtId="188" formatCode="0.000_ "/>
  </numFmts>
  <fonts count="90">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b/>
      <sz val="9"/>
      <color theme="1"/>
      <name val="宋体"/>
      <family val="3"/>
      <charset val="134"/>
      <scheme val="minor"/>
    </font>
    <font>
      <b/>
      <sz val="9"/>
      <name val="宋体"/>
      <family val="3"/>
      <charset val="134"/>
      <scheme val="minor"/>
    </font>
    <font>
      <b/>
      <sz val="14"/>
      <color theme="1"/>
      <name val="微软雅黑"/>
      <family val="2"/>
      <charset val="134"/>
    </font>
    <font>
      <sz val="14"/>
      <color theme="1"/>
      <name val="宋体"/>
      <family val="2"/>
      <charset val="134"/>
      <scheme val="minor"/>
    </font>
    <font>
      <sz val="9"/>
      <color theme="1"/>
      <name val="Arial"/>
      <family val="2"/>
    </font>
    <font>
      <sz val="9"/>
      <color theme="1"/>
      <name val="宋体"/>
      <family val="2"/>
      <charset val="134"/>
    </font>
    <font>
      <sz val="9"/>
      <name val="Arial"/>
      <family val="2"/>
    </font>
    <font>
      <sz val="9"/>
      <name val="微软雅黑"/>
      <family val="2"/>
      <charset val="134"/>
    </font>
    <font>
      <sz val="11"/>
      <name val="宋体"/>
      <family val="3"/>
      <charset val="134"/>
    </font>
    <font>
      <sz val="11"/>
      <name val="Arial"/>
      <family val="2"/>
    </font>
    <font>
      <sz val="10"/>
      <name val="Arial"/>
      <family val="2"/>
    </font>
    <font>
      <b/>
      <sz val="9"/>
      <color theme="1"/>
      <name val="Arial"/>
      <family val="2"/>
    </font>
    <font>
      <sz val="9"/>
      <color indexed="8"/>
      <name val="宋体"/>
      <family val="3"/>
      <charset val="134"/>
    </font>
    <font>
      <b/>
      <sz val="9"/>
      <color theme="1"/>
      <name val="宋体"/>
      <family val="3"/>
      <charset val="134"/>
    </font>
    <font>
      <b/>
      <sz val="9"/>
      <color indexed="81"/>
      <name val="宋体"/>
      <family val="3"/>
      <charset val="134"/>
    </font>
    <font>
      <b/>
      <sz val="9"/>
      <color indexed="81"/>
      <name val="Tahoma"/>
      <family val="2"/>
    </font>
    <font>
      <sz val="9"/>
      <name val="宋体"/>
      <family val="2"/>
      <charset val="134"/>
    </font>
    <font>
      <sz val="9"/>
      <color indexed="8"/>
      <name val="仿宋"/>
      <family val="3"/>
      <charset val="134"/>
    </font>
    <font>
      <b/>
      <sz val="16"/>
      <color indexed="8"/>
      <name val="宋体"/>
      <family val="3"/>
      <charset val="134"/>
    </font>
    <font>
      <sz val="16"/>
      <color theme="1"/>
      <name val="宋体"/>
      <family val="3"/>
      <charset val="134"/>
      <scheme val="minor"/>
    </font>
    <font>
      <sz val="11"/>
      <color indexed="8"/>
      <name val="宋体"/>
      <family val="3"/>
      <charset val="134"/>
      <scheme val="minor"/>
    </font>
    <font>
      <b/>
      <sz val="14"/>
      <name val="宋体"/>
      <family val="3"/>
      <charset val="134"/>
    </font>
    <font>
      <b/>
      <sz val="10"/>
      <name val="宋体"/>
      <family val="3"/>
      <charset val="134"/>
    </font>
    <font>
      <sz val="16"/>
      <name val="宋体"/>
      <family val="3"/>
      <charset val="134"/>
    </font>
    <font>
      <sz val="9"/>
      <name val="楷体_GB2312"/>
      <family val="3"/>
      <charset val="134"/>
    </font>
    <font>
      <b/>
      <sz val="16"/>
      <color theme="1"/>
      <name val="宋体"/>
      <family val="3"/>
      <charset val="134"/>
    </font>
    <font>
      <sz val="10.5"/>
      <color theme="1"/>
      <name val="宋体"/>
      <family val="3"/>
      <charset val="134"/>
    </font>
    <font>
      <b/>
      <sz val="14"/>
      <name val="宋体"/>
      <family val="3"/>
      <charset val="134"/>
      <scheme val="minor"/>
    </font>
    <font>
      <sz val="11"/>
      <name val="宋体"/>
      <family val="2"/>
      <charset val="134"/>
      <scheme val="minor"/>
    </font>
    <font>
      <sz val="11"/>
      <name val="楷体_GB2312"/>
      <family val="3"/>
      <charset val="134"/>
    </font>
    <font>
      <sz val="14"/>
      <name val="宋体"/>
      <family val="2"/>
      <charset val="134"/>
    </font>
    <font>
      <sz val="14"/>
      <color theme="1"/>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74"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64" fillId="0" borderId="0"/>
    <xf numFmtId="0" fontId="74" fillId="0" borderId="0">
      <alignment vertical="center"/>
    </xf>
    <xf numFmtId="0" fontId="7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8" fontId="39" fillId="0" borderId="0" applyFont="0" applyFill="0" applyBorder="0" applyAlignment="0" applyProtection="0">
      <alignment vertical="center"/>
    </xf>
    <xf numFmtId="178" fontId="1" fillId="0" borderId="0">
      <alignment vertical="center"/>
    </xf>
  </cellStyleXfs>
  <cellXfs count="428">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8" fillId="0" borderId="2" xfId="0" applyNumberFormat="1" applyFont="1" applyBorder="1">
      <alignment vertical="center"/>
    </xf>
    <xf numFmtId="0" fontId="9" fillId="2" borderId="2" xfId="0" applyFont="1" applyFill="1" applyBorder="1" applyAlignment="1">
      <alignment horizontal="center" vertical="center"/>
    </xf>
    <xf numFmtId="0" fontId="9" fillId="0" borderId="2" xfId="0" applyNumberFormat="1" applyFont="1" applyBorder="1" applyAlignment="1">
      <alignment horizontal="center" vertical="center"/>
    </xf>
    <xf numFmtId="0" fontId="8" fillId="0" borderId="2" xfId="0" applyNumberFormat="1" applyFont="1" applyBorder="1" applyAlignment="1">
      <alignment horizontal="center" vertical="center"/>
    </xf>
    <xf numFmtId="0" fontId="9" fillId="0" borderId="2" xfId="0" applyNumberFormat="1" applyFont="1" applyBorder="1">
      <alignment vertical="center"/>
    </xf>
    <xf numFmtId="0" fontId="9" fillId="0" borderId="2" xfId="0" applyNumberFormat="1" applyFont="1" applyFill="1" applyBorder="1">
      <alignment vertical="center"/>
    </xf>
    <xf numFmtId="0" fontId="55" fillId="0" borderId="2" xfId="4" applyNumberFormat="1" applyFont="1" applyFill="1" applyBorder="1" applyAlignment="1">
      <alignment horizontal="center" vertical="center" wrapText="1"/>
    </xf>
    <xf numFmtId="0" fontId="58" fillId="2" borderId="0" xfId="0" applyNumberFormat="1" applyFont="1" applyFill="1" applyAlignment="1">
      <alignment horizontal="center" vertical="center"/>
    </xf>
    <xf numFmtId="0" fontId="48" fillId="5" borderId="15" xfId="0" applyNumberFormat="1" applyFont="1" applyFill="1" applyBorder="1" applyAlignment="1">
      <alignment horizontal="center" vertical="center"/>
    </xf>
    <xf numFmtId="0" fontId="59" fillId="5" borderId="15" xfId="0" applyNumberFormat="1" applyFont="1" applyFill="1" applyBorder="1" applyAlignment="1">
      <alignment horizontal="center" vertical="center"/>
    </xf>
    <xf numFmtId="0" fontId="60" fillId="5" borderId="15" xfId="0" applyNumberFormat="1" applyFont="1" applyFill="1" applyBorder="1" applyAlignment="1">
      <alignment horizontal="center" vertical="center" wrapText="1"/>
    </xf>
    <xf numFmtId="0" fontId="4" fillId="5" borderId="15" xfId="0" applyNumberFormat="1" applyFont="1" applyFill="1" applyBorder="1" applyAlignment="1">
      <alignment horizontal="center" vertical="center" wrapText="1"/>
    </xf>
    <xf numFmtId="0" fontId="9" fillId="5" borderId="15" xfId="2" applyNumberFormat="1" applyFont="1" applyFill="1" applyBorder="1" applyAlignment="1">
      <alignment horizontal="center" vertical="center" wrapText="1"/>
    </xf>
    <xf numFmtId="0" fontId="9" fillId="5" borderId="15" xfId="0" applyNumberFormat="1" applyFont="1" applyFill="1" applyBorder="1" applyAlignment="1">
      <alignment horizontal="center" vertical="center" wrapText="1"/>
    </xf>
    <xf numFmtId="0" fontId="61" fillId="5" borderId="15" xfId="0" applyNumberFormat="1" applyFont="1" applyFill="1" applyBorder="1" applyAlignment="1">
      <alignment horizontal="center" vertical="center" wrapText="1"/>
    </xf>
    <xf numFmtId="0" fontId="62" fillId="5" borderId="15"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58" fillId="5" borderId="15"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14" fillId="2" borderId="15" xfId="0" applyNumberFormat="1" applyFont="1" applyFill="1" applyBorder="1" applyAlignment="1">
      <alignment horizontal="center" vertical="center"/>
    </xf>
    <xf numFmtId="0" fontId="64" fillId="2" borderId="15" xfId="0" applyNumberFormat="1" applyFont="1" applyFill="1" applyBorder="1" applyAlignment="1">
      <alignment horizontal="center" vertical="center"/>
    </xf>
    <xf numFmtId="0" fontId="64" fillId="2" borderId="15" xfId="2" applyNumberFormat="1" applyFont="1" applyFill="1" applyBorder="1" applyAlignment="1">
      <alignment horizontal="center" vertical="center"/>
    </xf>
    <xf numFmtId="0" fontId="58" fillId="2" borderId="15" xfId="0" applyNumberFormat="1" applyFont="1" applyFill="1" applyBorder="1" applyAlignment="1">
      <alignment horizontal="center" vertical="center"/>
    </xf>
    <xf numFmtId="0" fontId="64" fillId="0" borderId="15" xfId="0" applyNumberFormat="1" applyFont="1" applyFill="1" applyBorder="1" applyAlignment="1">
      <alignment horizontal="center" vertical="center"/>
    </xf>
    <xf numFmtId="0" fontId="64" fillId="0" borderId="15" xfId="0" applyNumberFormat="1" applyFont="1" applyBorder="1" applyAlignment="1">
      <alignment horizontal="center" vertical="center"/>
    </xf>
    <xf numFmtId="0" fontId="64" fillId="2" borderId="15" xfId="0" applyNumberFormat="1" applyFont="1" applyFill="1" applyBorder="1" applyAlignment="1">
      <alignment horizontal="right" vertical="center"/>
    </xf>
    <xf numFmtId="0" fontId="64" fillId="0" borderId="15" xfId="0" applyNumberFormat="1" applyFont="1" applyBorder="1" applyAlignment="1">
      <alignment horizontal="center" vertical="center" wrapText="1"/>
    </xf>
    <xf numFmtId="0" fontId="64" fillId="0" borderId="15" xfId="0" applyNumberFormat="1" applyFont="1" applyBorder="1" applyAlignment="1">
      <alignment horizontal="right" vertical="center" wrapText="1"/>
    </xf>
    <xf numFmtId="0" fontId="65" fillId="2" borderId="0" xfId="0" applyNumberFormat="1" applyFont="1" applyFill="1" applyAlignment="1">
      <alignment horizontal="center" vertical="center"/>
    </xf>
    <xf numFmtId="0" fontId="60" fillId="2" borderId="15" xfId="0" applyNumberFormat="1" applyFont="1" applyFill="1" applyBorder="1" applyAlignment="1">
      <alignment horizontal="center" vertical="center"/>
    </xf>
    <xf numFmtId="0" fontId="64" fillId="0" borderId="15" xfId="0" applyNumberFormat="1" applyFont="1" applyBorder="1" applyAlignment="1">
      <alignment horizontal="right" vertical="center"/>
    </xf>
    <xf numFmtId="0" fontId="65" fillId="6" borderId="15" xfId="0" applyNumberFormat="1" applyFont="1" applyFill="1" applyBorder="1" applyAlignment="1">
      <alignment horizontal="center" vertical="center"/>
    </xf>
    <xf numFmtId="0" fontId="0" fillId="0" borderId="0" xfId="0" applyNumberFormat="1" applyAlignment="1">
      <alignment horizontal="center" vertical="center"/>
    </xf>
    <xf numFmtId="0" fontId="71" fillId="5" borderId="16" xfId="0" applyNumberFormat="1" applyFont="1" applyFill="1" applyBorder="1" applyAlignment="1">
      <alignment horizontal="center" vertical="center" wrapText="1"/>
    </xf>
    <xf numFmtId="0" fontId="11" fillId="5" borderId="16" xfId="0" applyNumberFormat="1" applyFont="1" applyFill="1" applyBorder="1" applyAlignment="1">
      <alignment horizontal="center" vertical="center" wrapText="1"/>
    </xf>
    <xf numFmtId="0" fontId="71" fillId="5" borderId="16"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71" fillId="0" borderId="16" xfId="0" applyNumberFormat="1" applyFont="1" applyFill="1" applyBorder="1" applyAlignment="1">
      <alignment horizontal="center" vertical="center" wrapText="1"/>
    </xf>
    <xf numFmtId="0" fontId="71" fillId="0" borderId="16"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16" xfId="0" applyFont="1" applyFill="1" applyBorder="1" applyAlignment="1">
      <alignment horizontal="center" vertical="center"/>
    </xf>
    <xf numFmtId="0" fontId="71" fillId="0" borderId="16" xfId="0" applyFont="1" applyFill="1" applyBorder="1" applyAlignment="1">
      <alignment horizontal="center" vertical="center" wrapText="1"/>
    </xf>
    <xf numFmtId="0" fontId="16" fillId="0" borderId="16" xfId="0" applyNumberFormat="1" applyFont="1" applyBorder="1" applyAlignment="1">
      <alignment horizontal="center" vertical="center"/>
    </xf>
    <xf numFmtId="0" fontId="71" fillId="5" borderId="16" xfId="0" applyNumberFormat="1" applyFont="1" applyFill="1" applyBorder="1" applyAlignment="1">
      <alignment horizontal="center" vertical="center"/>
    </xf>
    <xf numFmtId="0" fontId="11" fillId="5" borderId="16" xfId="0" applyNumberFormat="1" applyFont="1" applyFill="1" applyBorder="1" applyAlignment="1">
      <alignment horizontal="center" vertical="center"/>
    </xf>
    <xf numFmtId="0" fontId="16" fillId="5" borderId="16" xfId="0" applyNumberFormat="1" applyFont="1" applyFill="1" applyBorder="1" applyAlignment="1">
      <alignment horizontal="center" vertical="center"/>
    </xf>
    <xf numFmtId="0" fontId="31" fillId="5" borderId="16" xfId="0" applyNumberFormat="1" applyFont="1" applyFill="1" applyBorder="1" applyAlignment="1">
      <alignment horizontal="center" vertical="center"/>
    </xf>
    <xf numFmtId="0" fontId="8" fillId="0" borderId="0" xfId="0" applyNumberFormat="1" applyFont="1" applyAlignment="1">
      <alignment vertical="center"/>
    </xf>
    <xf numFmtId="0" fontId="4" fillId="0" borderId="16" xfId="0" applyNumberFormat="1" applyFont="1" applyBorder="1" applyAlignment="1">
      <alignment horizontal="center" vertical="center"/>
    </xf>
    <xf numFmtId="0" fontId="4" fillId="7" borderId="16" xfId="0" applyNumberFormat="1" applyFont="1" applyFill="1" applyBorder="1" applyAlignment="1">
      <alignment horizontal="center" vertical="center"/>
    </xf>
    <xf numFmtId="0" fontId="21" fillId="2" borderId="16" xfId="15" applyNumberFormat="1" applyFont="1" applyFill="1" applyBorder="1" applyAlignment="1">
      <alignment horizontal="center" vertical="center"/>
    </xf>
    <xf numFmtId="0" fontId="8" fillId="0" borderId="16" xfId="0" applyNumberFormat="1" applyFont="1" applyBorder="1" applyAlignment="1">
      <alignment horizontal="center" vertical="center"/>
    </xf>
    <xf numFmtId="0" fontId="4" fillId="5" borderId="16" xfId="0" applyNumberFormat="1" applyFont="1" applyFill="1" applyBorder="1" applyAlignment="1">
      <alignment horizontal="center" vertical="center"/>
    </xf>
    <xf numFmtId="0" fontId="21" fillId="2" borderId="16" xfId="16" applyNumberFormat="1" applyFont="1" applyFill="1" applyBorder="1" applyAlignment="1">
      <alignment horizontal="center" vertical="center"/>
    </xf>
    <xf numFmtId="0" fontId="8" fillId="0" borderId="16" xfId="0" applyNumberFormat="1" applyFont="1" applyBorder="1" applyAlignment="1">
      <alignment vertical="center"/>
    </xf>
    <xf numFmtId="186" fontId="8" fillId="0" borderId="16" xfId="0" applyNumberFormat="1" applyFont="1" applyBorder="1" applyAlignment="1">
      <alignment vertical="center"/>
    </xf>
    <xf numFmtId="0" fontId="21" fillId="2" borderId="16" xfId="17" applyNumberFormat="1" applyFont="1" applyFill="1" applyBorder="1" applyAlignment="1">
      <alignment horizontal="center" vertical="center"/>
    </xf>
    <xf numFmtId="0" fontId="4" fillId="0" borderId="16" xfId="0" applyFont="1" applyBorder="1" applyAlignment="1">
      <alignment horizontal="center" vertical="center"/>
    </xf>
    <xf numFmtId="186" fontId="4" fillId="0" borderId="16" xfId="0" applyNumberFormat="1" applyFont="1" applyBorder="1" applyAlignment="1">
      <alignment horizontal="center" vertical="center"/>
    </xf>
    <xf numFmtId="0" fontId="0" fillId="0" borderId="0" xfId="0" applyNumberFormat="1" applyAlignment="1"/>
    <xf numFmtId="0" fontId="5" fillId="6" borderId="16" xfId="0" applyNumberFormat="1" applyFont="1" applyFill="1" applyBorder="1" applyAlignment="1">
      <alignment horizontal="center" vertical="center"/>
    </xf>
    <xf numFmtId="0" fontId="5" fillId="0" borderId="16" xfId="0" applyNumberFormat="1" applyFont="1" applyBorder="1" applyAlignment="1"/>
    <xf numFmtId="0" fontId="46" fillId="0" borderId="16" xfId="0" applyNumberFormat="1" applyFont="1" applyBorder="1" applyAlignment="1"/>
    <xf numFmtId="0" fontId="46" fillId="6" borderId="16" xfId="0" applyNumberFormat="1" applyFont="1" applyFill="1" applyBorder="1" applyAlignment="1"/>
    <xf numFmtId="0" fontId="46" fillId="6" borderId="16" xfId="0" applyNumberFormat="1" applyFont="1" applyFill="1" applyBorder="1" applyAlignment="1">
      <alignment horizontal="center"/>
    </xf>
    <xf numFmtId="0" fontId="46" fillId="0" borderId="0" xfId="0" applyNumberFormat="1" applyFont="1" applyAlignment="1"/>
    <xf numFmtId="0" fontId="5" fillId="6" borderId="16" xfId="0" applyNumberFormat="1" applyFont="1" applyFill="1" applyBorder="1" applyAlignment="1">
      <alignment horizontal="center" vertical="center" wrapText="1"/>
    </xf>
    <xf numFmtId="0" fontId="31" fillId="5" borderId="17" xfId="0" applyNumberFormat="1" applyFont="1" applyFill="1" applyBorder="1" applyAlignment="1">
      <alignment horizontal="center" vertical="center" wrapText="1"/>
    </xf>
    <xf numFmtId="0" fontId="31" fillId="5" borderId="17" xfId="18" applyNumberFormat="1" applyFont="1" applyFill="1" applyBorder="1" applyAlignment="1">
      <alignment horizontal="center" vertical="center"/>
    </xf>
    <xf numFmtId="0" fontId="4" fillId="0" borderId="17" xfId="18" applyNumberFormat="1" applyFont="1" applyFill="1" applyBorder="1" applyAlignment="1">
      <alignment horizontal="center" vertical="center"/>
    </xf>
    <xf numFmtId="0" fontId="4" fillId="5" borderId="17" xfId="18" applyNumberFormat="1" applyFont="1" applyFill="1" applyBorder="1" applyAlignment="1">
      <alignment horizontal="center" vertical="center"/>
    </xf>
    <xf numFmtId="0" fontId="4" fillId="5" borderId="17" xfId="18" applyNumberFormat="1" applyFont="1" applyFill="1" applyBorder="1" applyAlignment="1">
      <alignment horizontal="center" vertical="center" wrapText="1"/>
    </xf>
    <xf numFmtId="0" fontId="31" fillId="5" borderId="17" xfId="0" applyNumberFormat="1" applyFont="1" applyFill="1" applyBorder="1" applyAlignment="1">
      <alignment horizontal="center" vertical="center"/>
    </xf>
    <xf numFmtId="0" fontId="4" fillId="0" borderId="17" xfId="0" applyNumberFormat="1" applyFont="1" applyBorder="1" applyAlignment="1">
      <alignment horizontal="center" vertical="center"/>
    </xf>
    <xf numFmtId="0" fontId="4" fillId="7" borderId="17" xfId="0" applyNumberFormat="1" applyFont="1" applyFill="1" applyBorder="1" applyAlignment="1">
      <alignment horizontal="center" vertical="center"/>
    </xf>
    <xf numFmtId="0" fontId="8" fillId="0" borderId="17" xfId="0" applyNumberFormat="1" applyFont="1" applyBorder="1" applyAlignment="1">
      <alignment vertical="center"/>
    </xf>
    <xf numFmtId="0" fontId="4" fillId="5" borderId="17" xfId="0" applyNumberFormat="1" applyFont="1" applyFill="1" applyBorder="1" applyAlignment="1">
      <alignment horizontal="center" vertical="center"/>
    </xf>
    <xf numFmtId="0" fontId="21" fillId="2" borderId="17" xfId="16" applyNumberFormat="1" applyFont="1" applyFill="1" applyBorder="1" applyAlignment="1">
      <alignment horizontal="center" vertical="center"/>
    </xf>
    <xf numFmtId="0" fontId="8" fillId="0" borderId="17" xfId="0" applyNumberFormat="1" applyFont="1" applyBorder="1" applyAlignment="1">
      <alignment horizontal="center" vertical="center"/>
    </xf>
    <xf numFmtId="0" fontId="76" fillId="5" borderId="17" xfId="18" applyNumberFormat="1" applyFont="1" applyFill="1" applyBorder="1" applyAlignment="1">
      <alignment horizontal="center" vertical="center"/>
    </xf>
    <xf numFmtId="0" fontId="76" fillId="5" borderId="17" xfId="0" applyNumberFormat="1" applyFont="1" applyFill="1" applyBorder="1" applyAlignment="1">
      <alignment horizontal="center" vertical="center" wrapText="1"/>
    </xf>
    <xf numFmtId="0" fontId="5" fillId="0" borderId="17" xfId="18" applyNumberFormat="1" applyFont="1" applyFill="1" applyBorder="1" applyAlignment="1">
      <alignment horizontal="center" vertical="center" wrapText="1"/>
    </xf>
    <xf numFmtId="0" fontId="5" fillId="5" borderId="17" xfId="18" applyNumberFormat="1" applyFont="1" applyFill="1" applyBorder="1" applyAlignment="1">
      <alignment horizontal="center" vertical="center" wrapText="1"/>
    </xf>
    <xf numFmtId="0" fontId="5" fillId="5" borderId="17" xfId="18" applyNumberFormat="1" applyFont="1" applyFill="1" applyBorder="1" applyAlignment="1">
      <alignment horizontal="center" vertical="center"/>
    </xf>
    <xf numFmtId="0" fontId="5" fillId="0" borderId="17" xfId="18" applyNumberFormat="1" applyFont="1" applyFill="1" applyBorder="1" applyAlignment="1">
      <alignment horizontal="center" vertical="center"/>
    </xf>
    <xf numFmtId="0" fontId="46" fillId="0" borderId="17" xfId="0" applyNumberFormat="1" applyFont="1" applyBorder="1" applyAlignment="1">
      <alignment horizontal="center" vertical="center"/>
    </xf>
    <xf numFmtId="0" fontId="5" fillId="2" borderId="17" xfId="19" applyNumberFormat="1" applyFont="1" applyFill="1" applyBorder="1" applyAlignment="1">
      <alignment horizontal="center" vertical="center"/>
    </xf>
    <xf numFmtId="186" fontId="8" fillId="0" borderId="16" xfId="0" applyNumberFormat="1" applyFont="1" applyBorder="1" applyAlignment="1">
      <alignment horizontal="center" vertical="center"/>
    </xf>
    <xf numFmtId="0" fontId="39" fillId="7" borderId="0" xfId="13" applyFont="1" applyFill="1" applyAlignment="1">
      <alignment vertical="center"/>
    </xf>
    <xf numFmtId="183" fontId="4" fillId="7" borderId="17" xfId="13" applyNumberFormat="1" applyFont="1" applyFill="1" applyBorder="1" applyAlignment="1">
      <alignment horizontal="center" vertical="center" wrapText="1"/>
    </xf>
    <xf numFmtId="187" fontId="4" fillId="7" borderId="17" xfId="13" applyNumberFormat="1" applyFont="1" applyFill="1" applyBorder="1" applyAlignment="1">
      <alignment vertical="center"/>
    </xf>
    <xf numFmtId="0" fontId="4" fillId="7" borderId="17" xfId="13" applyFont="1" applyFill="1" applyBorder="1" applyAlignment="1">
      <alignment horizontal="center" vertical="center"/>
    </xf>
    <xf numFmtId="0" fontId="4" fillId="7" borderId="17" xfId="13" applyFont="1" applyFill="1" applyBorder="1" applyAlignment="1">
      <alignment horizontal="center" vertical="center" wrapText="1"/>
    </xf>
    <xf numFmtId="183" fontId="14" fillId="0" borderId="17" xfId="19" applyNumberFormat="1" applyFont="1" applyBorder="1" applyAlignment="1">
      <alignment vertical="center"/>
    </xf>
    <xf numFmtId="183" fontId="14" fillId="7" borderId="17" xfId="13" applyNumberFormat="1" applyFont="1" applyFill="1" applyBorder="1" applyAlignment="1">
      <alignment horizontal="center" vertical="center"/>
    </xf>
    <xf numFmtId="183" fontId="4" fillId="7" borderId="17" xfId="13" applyNumberFormat="1" applyFont="1" applyFill="1" applyBorder="1" applyAlignment="1">
      <alignment horizontal="center" vertical="center"/>
    </xf>
    <xf numFmtId="0" fontId="14" fillId="0" borderId="17" xfId="19" applyNumberFormat="1" applyFont="1" applyBorder="1" applyAlignment="1">
      <alignment vertical="center"/>
    </xf>
    <xf numFmtId="0" fontId="14" fillId="7" borderId="17" xfId="13" applyFont="1" applyFill="1" applyBorder="1" applyAlignment="1">
      <alignment horizontal="center" vertical="center"/>
    </xf>
    <xf numFmtId="0" fontId="14" fillId="2" borderId="17" xfId="19" applyNumberFormat="1" applyFont="1" applyFill="1" applyBorder="1" applyAlignment="1">
      <alignment vertical="center"/>
    </xf>
    <xf numFmtId="0" fontId="4" fillId="7" borderId="17" xfId="13" applyFont="1" applyFill="1" applyBorder="1" applyAlignment="1">
      <alignment horizontal="left" vertical="center"/>
    </xf>
    <xf numFmtId="0" fontId="0" fillId="7" borderId="0" xfId="0" applyFill="1" applyAlignment="1"/>
    <xf numFmtId="0" fontId="4" fillId="5" borderId="17" xfId="13" applyFont="1" applyFill="1" applyBorder="1" applyAlignment="1">
      <alignment horizontal="center" vertical="center"/>
    </xf>
    <xf numFmtId="0" fontId="4" fillId="5" borderId="17" xfId="13" applyFont="1" applyFill="1" applyBorder="1" applyAlignment="1">
      <alignment horizontal="center" vertical="center" wrapText="1"/>
    </xf>
    <xf numFmtId="0" fontId="14" fillId="5" borderId="17" xfId="13" applyFont="1" applyFill="1" applyBorder="1" applyAlignment="1">
      <alignment horizontal="center" vertical="center"/>
    </xf>
    <xf numFmtId="179" fontId="4" fillId="7" borderId="17" xfId="13" applyNumberFormat="1" applyFont="1" applyFill="1" applyBorder="1" applyAlignment="1">
      <alignment horizontal="center" vertical="center"/>
    </xf>
    <xf numFmtId="179" fontId="4" fillId="5" borderId="17" xfId="13" applyNumberFormat="1" applyFont="1" applyFill="1" applyBorder="1" applyAlignment="1">
      <alignment horizontal="center" vertical="center"/>
    </xf>
    <xf numFmtId="0" fontId="4" fillId="7" borderId="18" xfId="13" applyFont="1" applyFill="1" applyBorder="1" applyAlignment="1">
      <alignment horizontal="center" vertical="center"/>
    </xf>
    <xf numFmtId="0" fontId="4" fillId="5" borderId="18" xfId="0" applyNumberFormat="1" applyFont="1" applyFill="1" applyBorder="1" applyAlignment="1">
      <alignment horizontal="center" vertical="center" wrapText="1"/>
    </xf>
    <xf numFmtId="0" fontId="9" fillId="2" borderId="18" xfId="0" applyNumberFormat="1" applyFont="1" applyFill="1" applyBorder="1" applyAlignment="1">
      <alignment horizontal="center" vertical="center"/>
    </xf>
    <xf numFmtId="0" fontId="4" fillId="2" borderId="18" xfId="0" applyNumberFormat="1" applyFont="1" applyFill="1" applyBorder="1" applyAlignment="1">
      <alignment horizontal="center" vertical="center"/>
    </xf>
    <xf numFmtId="179" fontId="9" fillId="2" borderId="18" xfId="0" applyNumberFormat="1" applyFont="1" applyFill="1" applyBorder="1" applyAlignment="1">
      <alignment horizontal="center" vertical="center"/>
    </xf>
    <xf numFmtId="179" fontId="8" fillId="2" borderId="18" xfId="0" applyNumberFormat="1" applyFont="1" applyFill="1" applyBorder="1">
      <alignment vertical="center"/>
    </xf>
    <xf numFmtId="179" fontId="9" fillId="5" borderId="18" xfId="0" applyNumberFormat="1" applyFont="1" applyFill="1" applyBorder="1" applyAlignment="1">
      <alignment horizontal="center" vertical="center"/>
    </xf>
    <xf numFmtId="179" fontId="8" fillId="2" borderId="0" xfId="0" applyNumberFormat="1" applyFont="1" applyFill="1">
      <alignment vertical="center"/>
    </xf>
    <xf numFmtId="179" fontId="4" fillId="2" borderId="18" xfId="21" applyNumberFormat="1" applyFont="1" applyFill="1" applyBorder="1" applyAlignment="1">
      <alignment horizontal="center" vertical="center"/>
    </xf>
    <xf numFmtId="179" fontId="4" fillId="2" borderId="18" xfId="21" applyNumberFormat="1" applyFont="1" applyFill="1" applyBorder="1" applyAlignment="1">
      <alignment horizontal="center" vertical="center" wrapText="1"/>
    </xf>
    <xf numFmtId="179" fontId="4" fillId="2" borderId="18" xfId="0" applyNumberFormat="1" applyFont="1" applyFill="1" applyBorder="1" applyAlignment="1">
      <alignment horizontal="center" vertical="center"/>
    </xf>
    <xf numFmtId="0" fontId="80" fillId="0" borderId="0" xfId="22" applyFont="1" applyBorder="1" applyAlignment="1">
      <alignment vertical="center"/>
    </xf>
    <xf numFmtId="0" fontId="40" fillId="0" borderId="21" xfId="0" applyFont="1" applyBorder="1" applyAlignment="1">
      <alignment horizontal="center" vertical="center" wrapText="1"/>
    </xf>
    <xf numFmtId="0" fontId="46" fillId="0" borderId="21" xfId="24" applyFont="1" applyBorder="1" applyAlignment="1">
      <alignment horizontal="center" vertical="center"/>
    </xf>
    <xf numFmtId="0" fontId="40" fillId="2" borderId="21" xfId="0" applyFont="1" applyFill="1" applyBorder="1" applyAlignment="1">
      <alignment horizontal="center" vertical="center" wrapText="1"/>
    </xf>
    <xf numFmtId="0" fontId="40" fillId="5" borderId="21" xfId="0" applyFont="1" applyFill="1" applyBorder="1" applyAlignment="1">
      <alignment horizontal="center" vertical="center" wrapText="1"/>
    </xf>
    <xf numFmtId="0" fontId="0" fillId="0" borderId="0" xfId="0" applyAlignment="1">
      <alignment horizontal="center" vertical="center"/>
    </xf>
    <xf numFmtId="0" fontId="4" fillId="5" borderId="18" xfId="0" applyNumberFormat="1" applyFont="1" applyFill="1" applyBorder="1" applyAlignment="1">
      <alignment horizontal="center" vertical="center"/>
    </xf>
    <xf numFmtId="0" fontId="9" fillId="5" borderId="18" xfId="0" applyNumberFormat="1" applyFont="1" applyFill="1" applyBorder="1" applyAlignment="1">
      <alignment horizontal="center" vertical="center"/>
    </xf>
    <xf numFmtId="179" fontId="3" fillId="0" borderId="21" xfId="0" applyNumberFormat="1" applyFont="1" applyBorder="1">
      <alignment vertical="center"/>
    </xf>
    <xf numFmtId="0" fontId="0" fillId="0" borderId="0" xfId="0">
      <alignment vertical="center"/>
    </xf>
    <xf numFmtId="0" fontId="5" fillId="5" borderId="21" xfId="26" applyNumberFormat="1" applyFont="1" applyFill="1" applyBorder="1" applyAlignment="1">
      <alignment horizontal="center" vertical="center"/>
    </xf>
    <xf numFmtId="0" fontId="45" fillId="5" borderId="21" xfId="25" applyNumberFormat="1" applyFont="1" applyFill="1" applyBorder="1" applyAlignment="1">
      <alignment horizontal="center" vertical="center"/>
    </xf>
    <xf numFmtId="0" fontId="4" fillId="2" borderId="21" xfId="26" applyNumberFormat="1" applyFont="1" applyFill="1" applyBorder="1" applyAlignment="1">
      <alignment horizontal="center" vertical="center" wrapText="1"/>
    </xf>
    <xf numFmtId="0" fontId="4" fillId="2" borderId="21" xfId="26" applyNumberFormat="1" applyFont="1" applyFill="1" applyBorder="1" applyAlignment="1">
      <alignment vertical="center" wrapText="1"/>
    </xf>
    <xf numFmtId="0" fontId="9" fillId="2" borderId="21" xfId="25" applyNumberFormat="1" applyFont="1" applyFill="1" applyBorder="1">
      <alignment vertical="center"/>
    </xf>
    <xf numFmtId="0" fontId="4" fillId="5" borderId="21" xfId="26" applyNumberFormat="1" applyFont="1" applyFill="1" applyBorder="1" applyAlignment="1">
      <alignment horizontal="center" vertical="center" wrapText="1"/>
    </xf>
    <xf numFmtId="0" fontId="4" fillId="5" borderId="21" xfId="26" applyNumberFormat="1" applyFont="1" applyFill="1" applyBorder="1" applyAlignment="1">
      <alignment vertical="center"/>
    </xf>
    <xf numFmtId="0" fontId="4" fillId="5" borderId="21" xfId="26" applyNumberFormat="1" applyFont="1" applyFill="1" applyBorder="1" applyAlignment="1">
      <alignment vertical="center" wrapText="1"/>
    </xf>
    <xf numFmtId="0" fontId="9" fillId="5" borderId="21" xfId="25" applyNumberFormat="1" applyFont="1" applyFill="1" applyBorder="1">
      <alignment vertical="center"/>
    </xf>
    <xf numFmtId="0" fontId="46" fillId="2" borderId="21" xfId="24" applyFont="1" applyFill="1" applyBorder="1" applyAlignment="1">
      <alignment horizontal="center" vertical="center"/>
    </xf>
    <xf numFmtId="0" fontId="83" fillId="5" borderId="21" xfId="3" applyNumberFormat="1" applyFont="1" applyFill="1" applyBorder="1" applyAlignment="1">
      <alignment horizontal="center" vertical="center" wrapText="1"/>
    </xf>
    <xf numFmtId="0" fontId="82" fillId="0" borderId="0" xfId="0" applyNumberFormat="1" applyFont="1">
      <alignment vertical="center"/>
    </xf>
    <xf numFmtId="0" fontId="82" fillId="0" borderId="0" xfId="0" applyNumberFormat="1" applyFont="1" applyAlignment="1">
      <alignment horizontal="center" vertical="center"/>
    </xf>
    <xf numFmtId="0" fontId="40" fillId="0" borderId="21" xfId="44" applyFont="1" applyBorder="1" applyAlignment="1">
      <alignment horizontal="center" vertical="center"/>
    </xf>
    <xf numFmtId="179" fontId="3" fillId="5" borderId="21" xfId="0" applyNumberFormat="1" applyFont="1" applyFill="1" applyBorder="1">
      <alignment vertical="center"/>
    </xf>
    <xf numFmtId="0" fontId="4" fillId="7" borderId="21" xfId="26" applyNumberFormat="1" applyFont="1" applyFill="1" applyBorder="1" applyAlignment="1">
      <alignment horizontal="center" vertical="center" wrapText="1"/>
    </xf>
    <xf numFmtId="0" fontId="62" fillId="5" borderId="21" xfId="3" applyNumberFormat="1" applyFont="1" applyFill="1" applyBorder="1" applyAlignment="1">
      <alignment horizontal="center" vertical="center" wrapText="1"/>
    </xf>
    <xf numFmtId="178" fontId="82" fillId="0" borderId="0" xfId="0" applyNumberFormat="1" applyFont="1">
      <alignment vertical="center"/>
    </xf>
    <xf numFmtId="0" fontId="45" fillId="5" borderId="21" xfId="25" applyNumberFormat="1" applyFont="1" applyFill="1" applyBorder="1" applyAlignment="1">
      <alignment horizontal="center" vertical="center"/>
    </xf>
    <xf numFmtId="0" fontId="4" fillId="2" borderId="21" xfId="26" applyNumberFormat="1" applyFont="1" applyFill="1" applyBorder="1" applyAlignment="1">
      <alignment vertical="center" wrapText="1"/>
    </xf>
    <xf numFmtId="0" fontId="4" fillId="5" borderId="21" xfId="26" applyNumberFormat="1" applyFont="1" applyFill="1" applyBorder="1" applyAlignment="1">
      <alignment horizontal="center" vertical="center" wrapText="1"/>
    </xf>
    <xf numFmtId="0" fontId="4" fillId="5" borderId="21" xfId="26" applyNumberFormat="1" applyFont="1" applyFill="1" applyBorder="1" applyAlignment="1">
      <alignment vertical="center"/>
    </xf>
    <xf numFmtId="0" fontId="4" fillId="5" borderId="21" xfId="26" applyNumberFormat="1" applyFont="1" applyFill="1" applyBorder="1" applyAlignment="1">
      <alignment vertical="center" wrapText="1"/>
    </xf>
    <xf numFmtId="179" fontId="46" fillId="0" borderId="16" xfId="0" applyNumberFormat="1" applyFont="1" applyBorder="1" applyAlignment="1"/>
    <xf numFmtId="179" fontId="46" fillId="6" borderId="16" xfId="0" applyNumberFormat="1" applyFont="1" applyFill="1" applyBorder="1" applyAlignment="1"/>
    <xf numFmtId="179" fontId="9" fillId="2" borderId="21" xfId="25" applyNumberFormat="1" applyFont="1" applyFill="1" applyBorder="1">
      <alignment vertical="center"/>
    </xf>
    <xf numFmtId="179" fontId="9" fillId="5" borderId="21" xfId="25" applyNumberFormat="1" applyFont="1" applyFill="1" applyBorder="1">
      <alignment vertical="center"/>
    </xf>
    <xf numFmtId="179" fontId="8" fillId="2" borderId="23" xfId="0" applyNumberFormat="1" applyFont="1" applyFill="1" applyBorder="1">
      <alignment vertical="center"/>
    </xf>
    <xf numFmtId="0" fontId="84" fillId="2" borderId="8" xfId="0" applyNumberFormat="1" applyFont="1" applyFill="1" applyBorder="1" applyAlignment="1">
      <alignment horizontal="center"/>
    </xf>
    <xf numFmtId="0" fontId="49" fillId="2" borderId="8" xfId="0" applyNumberFormat="1" applyFont="1" applyFill="1" applyBorder="1" applyAlignment="1">
      <alignment horizontal="center"/>
    </xf>
    <xf numFmtId="178" fontId="85" fillId="2" borderId="8" xfId="0" applyNumberFormat="1" applyFont="1" applyFill="1" applyBorder="1" applyAlignment="1">
      <alignment vertical="center"/>
    </xf>
    <xf numFmtId="0" fontId="14" fillId="0" borderId="0" xfId="22" applyFont="1" applyBorder="1" applyAlignment="1">
      <alignment horizontal="center" vertical="center"/>
    </xf>
    <xf numFmtId="0" fontId="14" fillId="0" borderId="0" xfId="22" applyFont="1" applyBorder="1" applyAlignment="1">
      <alignment vertical="center"/>
    </xf>
    <xf numFmtId="0" fontId="8" fillId="0" borderId="0" xfId="0" applyFont="1">
      <alignment vertical="center"/>
    </xf>
    <xf numFmtId="0" fontId="14" fillId="0" borderId="21" xfId="22" applyFont="1" applyBorder="1" applyAlignment="1">
      <alignment horizontal="center" vertical="center" wrapText="1"/>
    </xf>
    <xf numFmtId="0" fontId="14" fillId="0" borderId="21" xfId="13" applyFont="1" applyBorder="1" applyAlignment="1">
      <alignment horizontal="center" vertical="center" wrapText="1"/>
    </xf>
    <xf numFmtId="0" fontId="14" fillId="2" borderId="21" xfId="22" applyFont="1" applyFill="1" applyBorder="1" applyAlignment="1">
      <alignment horizontal="center" vertical="center" wrapText="1"/>
    </xf>
    <xf numFmtId="0" fontId="8" fillId="0" borderId="21" xfId="9" applyFont="1" applyBorder="1" applyAlignment="1">
      <alignment horizontal="center" vertical="center" shrinkToFit="1"/>
    </xf>
    <xf numFmtId="0" fontId="8" fillId="0" borderId="21" xfId="9" applyFont="1" applyBorder="1" applyAlignment="1">
      <alignment horizontal="center" vertical="center"/>
    </xf>
    <xf numFmtId="0" fontId="8" fillId="0" borderId="21" xfId="24" applyFont="1" applyBorder="1" applyAlignment="1">
      <alignment horizontal="center" vertical="center"/>
    </xf>
    <xf numFmtId="0" fontId="8" fillId="0" borderId="21" xfId="0" applyFont="1" applyBorder="1">
      <alignment vertical="center"/>
    </xf>
    <xf numFmtId="179" fontId="8" fillId="0" borderId="21" xfId="0" applyNumberFormat="1" applyFont="1" applyBorder="1">
      <alignment vertical="center"/>
    </xf>
    <xf numFmtId="0" fontId="54" fillId="5" borderId="21" xfId="9" applyFont="1" applyFill="1" applyBorder="1" applyAlignment="1">
      <alignment horizontal="center" vertical="center"/>
    </xf>
    <xf numFmtId="0" fontId="8" fillId="5" borderId="21" xfId="9" applyFont="1" applyFill="1" applyBorder="1" applyAlignment="1">
      <alignment horizontal="center" vertical="center"/>
    </xf>
    <xf numFmtId="0" fontId="14" fillId="5" borderId="21" xfId="22" applyFont="1" applyFill="1" applyBorder="1" applyAlignment="1">
      <alignment horizontal="center" vertical="center" wrapText="1"/>
    </xf>
    <xf numFmtId="0" fontId="8" fillId="5" borderId="21" xfId="24" applyFont="1" applyFill="1" applyBorder="1" applyAlignment="1">
      <alignment horizontal="center" vertical="center"/>
    </xf>
    <xf numFmtId="0" fontId="8" fillId="5" borderId="21" xfId="0" applyFont="1" applyFill="1" applyBorder="1">
      <alignment vertical="center"/>
    </xf>
    <xf numFmtId="179" fontId="8" fillId="5" borderId="21" xfId="0" applyNumberFormat="1" applyFont="1" applyFill="1" applyBorder="1">
      <alignment vertical="center"/>
    </xf>
    <xf numFmtId="0" fontId="8" fillId="2" borderId="21" xfId="23" applyNumberFormat="1" applyFont="1" applyFill="1" applyBorder="1" applyAlignment="1">
      <alignment horizontal="center" vertical="center" shrinkToFit="1"/>
    </xf>
    <xf numFmtId="0" fontId="8" fillId="2" borderId="21" xfId="9" applyFont="1" applyFill="1" applyBorder="1" applyAlignment="1">
      <alignment horizontal="center" vertical="center"/>
    </xf>
    <xf numFmtId="0" fontId="8" fillId="5" borderId="21" xfId="23" applyNumberFormat="1" applyFont="1" applyFill="1" applyBorder="1" applyAlignment="1">
      <alignment horizontal="center" vertical="center" shrinkToFit="1"/>
    </xf>
    <xf numFmtId="0" fontId="87" fillId="0" borderId="0" xfId="0" applyNumberFormat="1" applyFont="1" applyBorder="1" applyAlignment="1">
      <alignment horizontal="right" vertical="center"/>
    </xf>
    <xf numFmtId="0" fontId="88" fillId="0" borderId="24" xfId="0" applyNumberFormat="1" applyFont="1" applyBorder="1" applyAlignment="1">
      <alignment horizontal="center" vertical="center"/>
    </xf>
    <xf numFmtId="0" fontId="88" fillId="0" borderId="24" xfId="0" applyNumberFormat="1" applyFont="1" applyFill="1" applyBorder="1" applyAlignment="1">
      <alignment horizontal="center" vertical="center"/>
    </xf>
    <xf numFmtId="179" fontId="88" fillId="0" borderId="24" xfId="0" applyNumberFormat="1" applyFont="1" applyFill="1" applyBorder="1" applyAlignment="1">
      <alignment horizontal="right" vertical="center"/>
    </xf>
    <xf numFmtId="0" fontId="88" fillId="0" borderId="24" xfId="0" applyNumberFormat="1" applyFont="1" applyBorder="1" applyAlignment="1">
      <alignment horizontal="center" vertical="center" wrapText="1"/>
    </xf>
    <xf numFmtId="179" fontId="89" fillId="0" borderId="24" xfId="0" applyNumberFormat="1" applyFont="1" applyBorder="1" applyAlignment="1">
      <alignment horizontal="right" vertical="center"/>
    </xf>
    <xf numFmtId="179" fontId="0" fillId="0" borderId="24" xfId="0" applyNumberFormat="1" applyBorder="1" applyAlignment="1">
      <alignment horizontal="right" vertical="center"/>
    </xf>
    <xf numFmtId="179" fontId="88" fillId="0" borderId="24" xfId="0" applyNumberFormat="1" applyFont="1" applyBorder="1" applyAlignment="1">
      <alignment horizontal="right"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0" fontId="4" fillId="0" borderId="5" xfId="13" applyFont="1" applyFill="1" applyBorder="1" applyAlignment="1">
      <alignment horizontal="center" vertical="center"/>
    </xf>
    <xf numFmtId="0" fontId="8" fillId="0" borderId="5" xfId="0" applyFont="1" applyFill="1" applyBorder="1" applyAlignment="1">
      <alignment horizontal="center" vertical="center"/>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8" fillId="0" borderId="5" xfId="0"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86" fillId="0" borderId="0" xfId="0" applyNumberFormat="1" applyFont="1" applyBorder="1" applyAlignment="1">
      <alignment horizontal="center" vertical="center"/>
    </xf>
    <xf numFmtId="178" fontId="0" fillId="0" borderId="0" xfId="0" applyNumberFormat="1" applyAlignment="1">
      <alignment vertical="center"/>
    </xf>
    <xf numFmtId="0" fontId="87" fillId="0" borderId="8" xfId="0" applyNumberFormat="1" applyFont="1" applyBorder="1" applyAlignment="1">
      <alignment vertical="center"/>
    </xf>
    <xf numFmtId="178" fontId="0" fillId="0" borderId="8" xfId="0" applyNumberFormat="1" applyBorder="1" applyAlignment="1">
      <alignment vertical="center"/>
    </xf>
    <xf numFmtId="0" fontId="8" fillId="5" borderId="18" xfId="0" applyNumberFormat="1" applyFont="1" applyFill="1" applyBorder="1" applyAlignment="1">
      <alignment horizontal="center" vertical="center"/>
    </xf>
    <xf numFmtId="0" fontId="9" fillId="2" borderId="7" xfId="0" applyNumberFormat="1" applyFont="1" applyFill="1" applyBorder="1" applyAlignment="1">
      <alignment horizontal="center" vertical="center"/>
    </xf>
    <xf numFmtId="0" fontId="9" fillId="2" borderId="6" xfId="0" applyNumberFormat="1" applyFont="1" applyFill="1" applyBorder="1" applyAlignment="1">
      <alignment horizontal="center" vertical="center"/>
    </xf>
    <xf numFmtId="0" fontId="4" fillId="5" borderId="18" xfId="0" applyNumberFormat="1" applyFont="1" applyFill="1" applyBorder="1" applyAlignment="1">
      <alignment horizontal="center" vertical="center"/>
    </xf>
    <xf numFmtId="0" fontId="9" fillId="5" borderId="18" xfId="0" applyNumberFormat="1" applyFont="1" applyFill="1" applyBorder="1" applyAlignment="1">
      <alignment horizontal="center" vertical="center"/>
    </xf>
    <xf numFmtId="0" fontId="75" fillId="0" borderId="8" xfId="0" applyNumberFormat="1" applyFont="1" applyBorder="1" applyAlignment="1">
      <alignment horizontal="center" vertical="center"/>
    </xf>
    <xf numFmtId="0" fontId="0" fillId="0" borderId="8" xfId="0" applyBorder="1" applyAlignment="1">
      <alignment horizontal="center" vertical="center"/>
    </xf>
    <xf numFmtId="0" fontId="81" fillId="2" borderId="8" xfId="25" applyNumberFormat="1" applyFont="1" applyFill="1" applyBorder="1" applyAlignment="1">
      <alignment horizontal="center" vertical="center"/>
    </xf>
    <xf numFmtId="0" fontId="81" fillId="2" borderId="8" xfId="25" applyNumberFormat="1" applyFont="1" applyFill="1" applyBorder="1" applyAlignment="1">
      <alignment vertical="center"/>
    </xf>
    <xf numFmtId="178" fontId="81" fillId="0" borderId="8" xfId="0" applyNumberFormat="1" applyFont="1" applyBorder="1" applyAlignment="1">
      <alignment horizontal="center" vertical="center"/>
    </xf>
    <xf numFmtId="0" fontId="62" fillId="5" borderId="21" xfId="26" applyNumberFormat="1" applyFont="1" applyFill="1" applyBorder="1" applyAlignment="1">
      <alignment horizontal="center" vertical="center"/>
    </xf>
    <xf numFmtId="0" fontId="82" fillId="0" borderId="21" xfId="3" applyNumberFormat="1" applyFont="1" applyBorder="1" applyAlignment="1">
      <alignment horizontal="center" vertical="center"/>
    </xf>
    <xf numFmtId="0" fontId="62" fillId="5" borderId="21" xfId="3" applyNumberFormat="1" applyFont="1" applyFill="1" applyBorder="1" applyAlignment="1">
      <alignment horizontal="center" vertical="center" wrapText="1"/>
    </xf>
    <xf numFmtId="178" fontId="82" fillId="5" borderId="7" xfId="0" applyNumberFormat="1" applyFont="1" applyFill="1" applyBorder="1" applyAlignment="1">
      <alignment horizontal="center" vertical="center"/>
    </xf>
    <xf numFmtId="178" fontId="82" fillId="5" borderId="13" xfId="0" applyNumberFormat="1" applyFont="1" applyFill="1" applyBorder="1" applyAlignment="1">
      <alignment horizontal="center" vertical="center"/>
    </xf>
    <xf numFmtId="178" fontId="82" fillId="5" borderId="6" xfId="0" applyNumberFormat="1" applyFont="1" applyFill="1" applyBorder="1" applyAlignment="1">
      <alignment horizontal="center" vertical="center"/>
    </xf>
    <xf numFmtId="0" fontId="18" fillId="0" borderId="1" xfId="4" applyNumberFormat="1" applyFont="1" applyFill="1" applyBorder="1" applyAlignment="1">
      <alignment horizontal="center" vertical="center"/>
    </xf>
    <xf numFmtId="0" fontId="79" fillId="0" borderId="0" xfId="0" applyFont="1" applyAlignment="1">
      <alignment horizontal="center" vertical="center"/>
    </xf>
    <xf numFmtId="0" fontId="0" fillId="0" borderId="0" xfId="0" applyAlignment="1">
      <alignment vertical="center"/>
    </xf>
    <xf numFmtId="0" fontId="80" fillId="0" borderId="21" xfId="22" applyFont="1" applyBorder="1" applyAlignment="1">
      <alignment horizontal="center" vertical="center" wrapText="1"/>
    </xf>
    <xf numFmtId="0" fontId="14" fillId="0" borderId="21" xfId="22" applyFont="1" applyBorder="1" applyAlignment="1">
      <alignment horizontal="center" vertical="center" wrapText="1"/>
    </xf>
    <xf numFmtId="0" fontId="8" fillId="2" borderId="1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60" fillId="2" borderId="15" xfId="0" applyNumberFormat="1" applyFont="1" applyFill="1" applyBorder="1" applyAlignment="1">
      <alignment horizontal="center" vertical="center"/>
    </xf>
    <xf numFmtId="0" fontId="48" fillId="5" borderId="15" xfId="0" applyNumberFormat="1" applyFont="1" applyFill="1" applyBorder="1" applyAlignment="1">
      <alignment horizontal="center" vertical="center"/>
    </xf>
    <xf numFmtId="0" fontId="56" fillId="2" borderId="8" xfId="0" applyNumberFormat="1" applyFont="1" applyFill="1" applyBorder="1" applyAlignment="1">
      <alignment horizontal="center" vertical="center"/>
    </xf>
    <xf numFmtId="0" fontId="57" fillId="0" borderId="8" xfId="0" applyNumberFormat="1" applyFont="1" applyBorder="1" applyAlignment="1">
      <alignment horizontal="center" vertical="center"/>
    </xf>
    <xf numFmtId="0" fontId="0" fillId="0" borderId="8" xfId="0" applyNumberFormat="1" applyBorder="1" applyAlignment="1">
      <alignment horizontal="center" vertical="center"/>
    </xf>
    <xf numFmtId="0" fontId="67" fillId="6" borderId="15" xfId="0" applyNumberFormat="1" applyFont="1" applyFill="1" applyBorder="1" applyAlignment="1">
      <alignment horizontal="center" vertical="center"/>
    </xf>
    <xf numFmtId="0" fontId="65" fillId="6" borderId="15" xfId="0" applyNumberFormat="1" applyFont="1" applyFill="1" applyBorder="1" applyAlignment="1">
      <alignment horizontal="center" vertical="center"/>
    </xf>
    <xf numFmtId="0" fontId="52" fillId="0" borderId="8" xfId="0" applyNumberFormat="1" applyFont="1" applyBorder="1" applyAlignment="1">
      <alignment horizontal="center" vertical="center"/>
    </xf>
    <xf numFmtId="0" fontId="31" fillId="5" borderId="16" xfId="0" applyNumberFormat="1" applyFont="1" applyFill="1" applyBorder="1" applyAlignment="1">
      <alignment horizontal="center" vertical="center" wrapText="1"/>
    </xf>
    <xf numFmtId="0" fontId="31" fillId="5" borderId="16" xfId="0" applyNumberFormat="1" applyFont="1" applyFill="1" applyBorder="1" applyAlignment="1">
      <alignment horizontal="center" vertical="center"/>
    </xf>
    <xf numFmtId="0" fontId="4" fillId="5" borderId="16" xfId="0" applyFont="1" applyFill="1" applyBorder="1" applyAlignment="1">
      <alignment horizontal="center" vertical="center"/>
    </xf>
    <xf numFmtId="0" fontId="72" fillId="0" borderId="8" xfId="0" applyNumberFormat="1" applyFont="1" applyBorder="1" applyAlignment="1">
      <alignment horizontal="center" vertical="center"/>
    </xf>
    <xf numFmtId="0" fontId="73" fillId="0" borderId="8" xfId="0" applyNumberFormat="1" applyFont="1" applyBorder="1" applyAlignment="1">
      <alignment vertical="center"/>
    </xf>
    <xf numFmtId="0" fontId="4" fillId="5" borderId="16" xfId="0" applyFont="1" applyFill="1" applyBorder="1" applyAlignment="1">
      <alignment horizontal="center" vertical="center" wrapText="1"/>
    </xf>
    <xf numFmtId="178" fontId="82" fillId="5" borderId="22" xfId="0" applyNumberFormat="1" applyFont="1" applyFill="1" applyBorder="1" applyAlignment="1">
      <alignment horizontal="center" vertical="center"/>
    </xf>
    <xf numFmtId="0" fontId="31" fillId="5" borderId="17" xfId="0" applyNumberFormat="1" applyFont="1" applyFill="1" applyBorder="1" applyAlignment="1">
      <alignment horizontal="center" vertical="center"/>
    </xf>
    <xf numFmtId="0" fontId="8" fillId="7" borderId="7" xfId="13" applyFont="1" applyFill="1" applyBorder="1" applyAlignment="1">
      <alignment horizontal="center" vertical="center" wrapText="1"/>
    </xf>
    <xf numFmtId="0" fontId="8" fillId="7" borderId="6" xfId="13" applyFont="1" applyFill="1" applyBorder="1" applyAlignment="1">
      <alignment horizontal="center" vertical="center" wrapText="1"/>
    </xf>
    <xf numFmtId="0" fontId="77" fillId="7" borderId="8" xfId="13" applyFont="1" applyFill="1" applyBorder="1" applyAlignment="1">
      <alignment horizontal="center" vertical="center"/>
    </xf>
    <xf numFmtId="0" fontId="4" fillId="7" borderId="17" xfId="13" applyFont="1" applyFill="1" applyBorder="1" applyAlignment="1">
      <alignment horizontal="center" vertical="center" textRotation="255"/>
    </xf>
    <xf numFmtId="0" fontId="4" fillId="7" borderId="17" xfId="13" applyFont="1" applyFill="1" applyBorder="1" applyAlignment="1">
      <alignment vertical="center" textRotation="255"/>
    </xf>
    <xf numFmtId="0" fontId="78" fillId="7" borderId="17" xfId="13" applyFont="1" applyFill="1" applyBorder="1" applyAlignment="1">
      <alignment horizontal="center" vertical="center" wrapText="1"/>
    </xf>
    <xf numFmtId="187" fontId="4" fillId="7" borderId="17" xfId="13" applyNumberFormat="1" applyFont="1" applyFill="1" applyBorder="1" applyAlignment="1">
      <alignment horizontal="center" vertical="center"/>
    </xf>
    <xf numFmtId="0" fontId="48" fillId="7" borderId="7" xfId="13" applyFont="1" applyFill="1" applyBorder="1" applyAlignment="1">
      <alignment horizontal="center" vertical="center" wrapText="1"/>
    </xf>
    <xf numFmtId="0" fontId="53" fillId="0" borderId="8" xfId="0" applyNumberFormat="1" applyFont="1" applyBorder="1" applyAlignment="1">
      <alignment vertical="center"/>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330" t="s">
        <v>158</v>
      </c>
      <c r="B1" s="331"/>
      <c r="C1" s="331"/>
      <c r="D1" s="331"/>
      <c r="E1" s="331"/>
      <c r="F1" s="331"/>
      <c r="G1" s="331"/>
      <c r="H1" s="331"/>
      <c r="I1" s="331"/>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373" t="s">
        <v>445</v>
      </c>
      <c r="B1" s="373"/>
      <c r="C1" s="374"/>
    </row>
    <row r="2" spans="1:3" ht="59.25" customHeight="1">
      <c r="A2" s="371" t="s">
        <v>446</v>
      </c>
      <c r="B2" s="372"/>
      <c r="C2" s="364"/>
    </row>
    <row r="3" spans="1:3" ht="30" customHeight="1">
      <c r="A3" s="142"/>
      <c r="B3" s="142" t="s">
        <v>452</v>
      </c>
      <c r="C3" s="142" t="s">
        <v>453</v>
      </c>
    </row>
    <row r="4" spans="1:3" ht="30" customHeight="1">
      <c r="A4" s="142" t="s">
        <v>447</v>
      </c>
      <c r="B4" s="142">
        <v>2232000</v>
      </c>
      <c r="C4" s="370">
        <v>2000000</v>
      </c>
    </row>
    <row r="5" spans="1:3" ht="30" customHeight="1">
      <c r="A5" s="142" t="s">
        <v>448</v>
      </c>
      <c r="B5" s="142">
        <v>256300</v>
      </c>
      <c r="C5" s="370"/>
    </row>
    <row r="6" spans="1:3" ht="30" customHeight="1">
      <c r="A6" s="142" t="s">
        <v>449</v>
      </c>
      <c r="B6" s="142">
        <v>199100</v>
      </c>
      <c r="C6" s="370"/>
    </row>
    <row r="7" spans="1:3" ht="30" customHeight="1">
      <c r="A7" s="142" t="s">
        <v>450</v>
      </c>
      <c r="B7" s="142">
        <v>2687400</v>
      </c>
      <c r="C7" s="370"/>
    </row>
    <row r="8" spans="1:3" ht="21.75" customHeight="1">
      <c r="A8" s="369" t="s">
        <v>451</v>
      </c>
      <c r="B8" s="369"/>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dimension ref="A1:J19"/>
  <sheetViews>
    <sheetView tabSelected="1" workbookViewId="0">
      <selection activeCell="A2" sqref="A2:B2"/>
    </sheetView>
  </sheetViews>
  <sheetFormatPr defaultColWidth="9" defaultRowHeight="13.5"/>
  <cols>
    <col min="1" max="1" width="5.625" style="11" customWidth="1"/>
    <col min="2" max="2" width="30.625" style="175" customWidth="1"/>
    <col min="3" max="4" width="15.625" style="11" customWidth="1"/>
    <col min="5" max="5" width="23.625" style="11" customWidth="1"/>
    <col min="6" max="6" width="20.5" style="11" bestFit="1" customWidth="1"/>
    <col min="7" max="7" width="18.625" style="11" hidden="1" customWidth="1"/>
    <col min="8" max="8" width="18.375" style="11" bestFit="1" customWidth="1"/>
    <col min="9" max="9" width="14.375" style="11" hidden="1" customWidth="1"/>
    <col min="10" max="10" width="14.25" style="11" hidden="1" customWidth="1"/>
    <col min="11" max="254" width="9" style="11"/>
    <col min="255" max="255" width="6.625" style="11" customWidth="1"/>
    <col min="256" max="257" width="21.625" style="11" customWidth="1"/>
    <col min="258" max="258" width="16.125" style="11" bestFit="1" customWidth="1"/>
    <col min="259" max="259" width="13.875" style="11" bestFit="1" customWidth="1"/>
    <col min="260" max="260" width="17.25" style="11" bestFit="1" customWidth="1"/>
    <col min="261" max="262" width="20.5" style="11" bestFit="1" customWidth="1"/>
    <col min="263" max="263" width="0" style="11" hidden="1" customWidth="1"/>
    <col min="264" max="264" width="18.375" style="11" bestFit="1" customWidth="1"/>
    <col min="265" max="266" width="0" style="11" hidden="1" customWidth="1"/>
    <col min="267" max="510" width="9" style="11"/>
    <col min="511" max="511" width="6.625" style="11" customWidth="1"/>
    <col min="512" max="513" width="21.625" style="11" customWidth="1"/>
    <col min="514" max="514" width="16.125" style="11" bestFit="1" customWidth="1"/>
    <col min="515" max="515" width="13.875" style="11" bestFit="1" customWidth="1"/>
    <col min="516" max="516" width="17.25" style="11" bestFit="1" customWidth="1"/>
    <col min="517" max="518" width="20.5" style="11" bestFit="1" customWidth="1"/>
    <col min="519" max="519" width="0" style="11" hidden="1" customWidth="1"/>
    <col min="520" max="520" width="18.375" style="11" bestFit="1" customWidth="1"/>
    <col min="521" max="522" width="0" style="11" hidden="1" customWidth="1"/>
    <col min="523" max="766" width="9" style="11"/>
    <col min="767" max="767" width="6.625" style="11" customWidth="1"/>
    <col min="768" max="769" width="21.625" style="11" customWidth="1"/>
    <col min="770" max="770" width="16.125" style="11" bestFit="1" customWidth="1"/>
    <col min="771" max="771" width="13.875" style="11" bestFit="1" customWidth="1"/>
    <col min="772" max="772" width="17.25" style="11" bestFit="1" customWidth="1"/>
    <col min="773" max="774" width="20.5" style="11" bestFit="1" customWidth="1"/>
    <col min="775" max="775" width="0" style="11" hidden="1" customWidth="1"/>
    <col min="776" max="776" width="18.375" style="11" bestFit="1" customWidth="1"/>
    <col min="777" max="778" width="0" style="11" hidden="1" customWidth="1"/>
    <col min="779" max="1022" width="9" style="11"/>
    <col min="1023" max="1023" width="6.625" style="11" customWidth="1"/>
    <col min="1024" max="1025" width="21.625" style="11" customWidth="1"/>
    <col min="1026" max="1026" width="16.125" style="11" bestFit="1" customWidth="1"/>
    <col min="1027" max="1027" width="13.875" style="11" bestFit="1" customWidth="1"/>
    <col min="1028" max="1028" width="17.25" style="11" bestFit="1" customWidth="1"/>
    <col min="1029" max="1030" width="20.5" style="11" bestFit="1" customWidth="1"/>
    <col min="1031" max="1031" width="0" style="11" hidden="1" customWidth="1"/>
    <col min="1032" max="1032" width="18.375" style="11" bestFit="1" customWidth="1"/>
    <col min="1033" max="1034" width="0" style="11" hidden="1" customWidth="1"/>
    <col min="1035" max="1278" width="9" style="11"/>
    <col min="1279" max="1279" width="6.625" style="11" customWidth="1"/>
    <col min="1280" max="1281" width="21.625" style="11" customWidth="1"/>
    <col min="1282" max="1282" width="16.125" style="11" bestFit="1" customWidth="1"/>
    <col min="1283" max="1283" width="13.875" style="11" bestFit="1" customWidth="1"/>
    <col min="1284" max="1284" width="17.25" style="11" bestFit="1" customWidth="1"/>
    <col min="1285" max="1286" width="20.5" style="11" bestFit="1" customWidth="1"/>
    <col min="1287" max="1287" width="0" style="11" hidden="1" customWidth="1"/>
    <col min="1288" max="1288" width="18.375" style="11" bestFit="1" customWidth="1"/>
    <col min="1289" max="1290" width="0" style="11" hidden="1" customWidth="1"/>
    <col min="1291" max="1534" width="9" style="11"/>
    <col min="1535" max="1535" width="6.625" style="11" customWidth="1"/>
    <col min="1536" max="1537" width="21.625" style="11" customWidth="1"/>
    <col min="1538" max="1538" width="16.125" style="11" bestFit="1" customWidth="1"/>
    <col min="1539" max="1539" width="13.875" style="11" bestFit="1" customWidth="1"/>
    <col min="1540" max="1540" width="17.25" style="11" bestFit="1" customWidth="1"/>
    <col min="1541" max="1542" width="20.5" style="11" bestFit="1" customWidth="1"/>
    <col min="1543" max="1543" width="0" style="11" hidden="1" customWidth="1"/>
    <col min="1544" max="1544" width="18.375" style="11" bestFit="1" customWidth="1"/>
    <col min="1545" max="1546" width="0" style="11" hidden="1" customWidth="1"/>
    <col min="1547" max="1790" width="9" style="11"/>
    <col min="1791" max="1791" width="6.625" style="11" customWidth="1"/>
    <col min="1792" max="1793" width="21.625" style="11" customWidth="1"/>
    <col min="1794" max="1794" width="16.125" style="11" bestFit="1" customWidth="1"/>
    <col min="1795" max="1795" width="13.875" style="11" bestFit="1" customWidth="1"/>
    <col min="1796" max="1796" width="17.25" style="11" bestFit="1" customWidth="1"/>
    <col min="1797" max="1798" width="20.5" style="11" bestFit="1" customWidth="1"/>
    <col min="1799" max="1799" width="0" style="11" hidden="1" customWidth="1"/>
    <col min="1800" max="1800" width="18.375" style="11" bestFit="1" customWidth="1"/>
    <col min="1801" max="1802" width="0" style="11" hidden="1" customWidth="1"/>
    <col min="1803" max="2046" width="9" style="11"/>
    <col min="2047" max="2047" width="6.625" style="11" customWidth="1"/>
    <col min="2048" max="2049" width="21.625" style="11" customWidth="1"/>
    <col min="2050" max="2050" width="16.125" style="11" bestFit="1" customWidth="1"/>
    <col min="2051" max="2051" width="13.875" style="11" bestFit="1" customWidth="1"/>
    <col min="2052" max="2052" width="17.25" style="11" bestFit="1" customWidth="1"/>
    <col min="2053" max="2054" width="20.5" style="11" bestFit="1" customWidth="1"/>
    <col min="2055" max="2055" width="0" style="11" hidden="1" customWidth="1"/>
    <col min="2056" max="2056" width="18.375" style="11" bestFit="1" customWidth="1"/>
    <col min="2057" max="2058" width="0" style="11" hidden="1" customWidth="1"/>
    <col min="2059" max="2302" width="9" style="11"/>
    <col min="2303" max="2303" width="6.625" style="11" customWidth="1"/>
    <col min="2304" max="2305" width="21.625" style="11" customWidth="1"/>
    <col min="2306" max="2306" width="16.125" style="11" bestFit="1" customWidth="1"/>
    <col min="2307" max="2307" width="13.875" style="11" bestFit="1" customWidth="1"/>
    <col min="2308" max="2308" width="17.25" style="11" bestFit="1" customWidth="1"/>
    <col min="2309" max="2310" width="20.5" style="11" bestFit="1" customWidth="1"/>
    <col min="2311" max="2311" width="0" style="11" hidden="1" customWidth="1"/>
    <col min="2312" max="2312" width="18.375" style="11" bestFit="1" customWidth="1"/>
    <col min="2313" max="2314" width="0" style="11" hidden="1" customWidth="1"/>
    <col min="2315" max="2558" width="9" style="11"/>
    <col min="2559" max="2559" width="6.625" style="11" customWidth="1"/>
    <col min="2560" max="2561" width="21.625" style="11" customWidth="1"/>
    <col min="2562" max="2562" width="16.125" style="11" bestFit="1" customWidth="1"/>
    <col min="2563" max="2563" width="13.875" style="11" bestFit="1" customWidth="1"/>
    <col min="2564" max="2564" width="17.25" style="11" bestFit="1" customWidth="1"/>
    <col min="2565" max="2566" width="20.5" style="11" bestFit="1" customWidth="1"/>
    <col min="2567" max="2567" width="0" style="11" hidden="1" customWidth="1"/>
    <col min="2568" max="2568" width="18.375" style="11" bestFit="1" customWidth="1"/>
    <col min="2569" max="2570" width="0" style="11" hidden="1" customWidth="1"/>
    <col min="2571" max="2814" width="9" style="11"/>
    <col min="2815" max="2815" width="6.625" style="11" customWidth="1"/>
    <col min="2816" max="2817" width="21.625" style="11" customWidth="1"/>
    <col min="2818" max="2818" width="16.125" style="11" bestFit="1" customWidth="1"/>
    <col min="2819" max="2819" width="13.875" style="11" bestFit="1" customWidth="1"/>
    <col min="2820" max="2820" width="17.25" style="11" bestFit="1" customWidth="1"/>
    <col min="2821" max="2822" width="20.5" style="11" bestFit="1" customWidth="1"/>
    <col min="2823" max="2823" width="0" style="11" hidden="1" customWidth="1"/>
    <col min="2824" max="2824" width="18.375" style="11" bestFit="1" customWidth="1"/>
    <col min="2825" max="2826" width="0" style="11" hidden="1" customWidth="1"/>
    <col min="2827" max="3070" width="9" style="11"/>
    <col min="3071" max="3071" width="6.625" style="11" customWidth="1"/>
    <col min="3072" max="3073" width="21.625" style="11" customWidth="1"/>
    <col min="3074" max="3074" width="16.125" style="11" bestFit="1" customWidth="1"/>
    <col min="3075" max="3075" width="13.875" style="11" bestFit="1" customWidth="1"/>
    <col min="3076" max="3076" width="17.25" style="11" bestFit="1" customWidth="1"/>
    <col min="3077" max="3078" width="20.5" style="11" bestFit="1" customWidth="1"/>
    <col min="3079" max="3079" width="0" style="11" hidden="1" customWidth="1"/>
    <col min="3080" max="3080" width="18.375" style="11" bestFit="1" customWidth="1"/>
    <col min="3081" max="3082" width="0" style="11" hidden="1" customWidth="1"/>
    <col min="3083" max="3326" width="9" style="11"/>
    <col min="3327" max="3327" width="6.625" style="11" customWidth="1"/>
    <col min="3328" max="3329" width="21.625" style="11" customWidth="1"/>
    <col min="3330" max="3330" width="16.125" style="11" bestFit="1" customWidth="1"/>
    <col min="3331" max="3331" width="13.875" style="11" bestFit="1" customWidth="1"/>
    <col min="3332" max="3332" width="17.25" style="11" bestFit="1" customWidth="1"/>
    <col min="3333" max="3334" width="20.5" style="11" bestFit="1" customWidth="1"/>
    <col min="3335" max="3335" width="0" style="11" hidden="1" customWidth="1"/>
    <col min="3336" max="3336" width="18.375" style="11" bestFit="1" customWidth="1"/>
    <col min="3337" max="3338" width="0" style="11" hidden="1" customWidth="1"/>
    <col min="3339" max="3582" width="9" style="11"/>
    <col min="3583" max="3583" width="6.625" style="11" customWidth="1"/>
    <col min="3584" max="3585" width="21.625" style="11" customWidth="1"/>
    <col min="3586" max="3586" width="16.125" style="11" bestFit="1" customWidth="1"/>
    <col min="3587" max="3587" width="13.875" style="11" bestFit="1" customWidth="1"/>
    <col min="3588" max="3588" width="17.25" style="11" bestFit="1" customWidth="1"/>
    <col min="3589" max="3590" width="20.5" style="11" bestFit="1" customWidth="1"/>
    <col min="3591" max="3591" width="0" style="11" hidden="1" customWidth="1"/>
    <col min="3592" max="3592" width="18.375" style="11" bestFit="1" customWidth="1"/>
    <col min="3593" max="3594" width="0" style="11" hidden="1" customWidth="1"/>
    <col min="3595" max="3838" width="9" style="11"/>
    <col min="3839" max="3839" width="6.625" style="11" customWidth="1"/>
    <col min="3840" max="3841" width="21.625" style="11" customWidth="1"/>
    <col min="3842" max="3842" width="16.125" style="11" bestFit="1" customWidth="1"/>
    <col min="3843" max="3843" width="13.875" style="11" bestFit="1" customWidth="1"/>
    <col min="3844" max="3844" width="17.25" style="11" bestFit="1" customWidth="1"/>
    <col min="3845" max="3846" width="20.5" style="11" bestFit="1" customWidth="1"/>
    <col min="3847" max="3847" width="0" style="11" hidden="1" customWidth="1"/>
    <col min="3848" max="3848" width="18.375" style="11" bestFit="1" customWidth="1"/>
    <col min="3849" max="3850" width="0" style="11" hidden="1" customWidth="1"/>
    <col min="3851" max="4094" width="9" style="11"/>
    <col min="4095" max="4095" width="6.625" style="11" customWidth="1"/>
    <col min="4096" max="4097" width="21.625" style="11" customWidth="1"/>
    <col min="4098" max="4098" width="16.125" style="11" bestFit="1" customWidth="1"/>
    <col min="4099" max="4099" width="13.875" style="11" bestFit="1" customWidth="1"/>
    <col min="4100" max="4100" width="17.25" style="11" bestFit="1" customWidth="1"/>
    <col min="4101" max="4102" width="20.5" style="11" bestFit="1" customWidth="1"/>
    <col min="4103" max="4103" width="0" style="11" hidden="1" customWidth="1"/>
    <col min="4104" max="4104" width="18.375" style="11" bestFit="1" customWidth="1"/>
    <col min="4105" max="4106" width="0" style="11" hidden="1" customWidth="1"/>
    <col min="4107" max="4350" width="9" style="11"/>
    <col min="4351" max="4351" width="6.625" style="11" customWidth="1"/>
    <col min="4352" max="4353" width="21.625" style="11" customWidth="1"/>
    <col min="4354" max="4354" width="16.125" style="11" bestFit="1" customWidth="1"/>
    <col min="4355" max="4355" width="13.875" style="11" bestFit="1" customWidth="1"/>
    <col min="4356" max="4356" width="17.25" style="11" bestFit="1" customWidth="1"/>
    <col min="4357" max="4358" width="20.5" style="11" bestFit="1" customWidth="1"/>
    <col min="4359" max="4359" width="0" style="11" hidden="1" customWidth="1"/>
    <col min="4360" max="4360" width="18.375" style="11" bestFit="1" customWidth="1"/>
    <col min="4361" max="4362" width="0" style="11" hidden="1" customWidth="1"/>
    <col min="4363" max="4606" width="9" style="11"/>
    <col min="4607" max="4607" width="6.625" style="11" customWidth="1"/>
    <col min="4608" max="4609" width="21.625" style="11" customWidth="1"/>
    <col min="4610" max="4610" width="16.125" style="11" bestFit="1" customWidth="1"/>
    <col min="4611" max="4611" width="13.875" style="11" bestFit="1" customWidth="1"/>
    <col min="4612" max="4612" width="17.25" style="11" bestFit="1" customWidth="1"/>
    <col min="4613" max="4614" width="20.5" style="11" bestFit="1" customWidth="1"/>
    <col min="4615" max="4615" width="0" style="11" hidden="1" customWidth="1"/>
    <col min="4616" max="4616" width="18.375" style="11" bestFit="1" customWidth="1"/>
    <col min="4617" max="4618" width="0" style="11" hidden="1" customWidth="1"/>
    <col min="4619" max="4862" width="9" style="11"/>
    <col min="4863" max="4863" width="6.625" style="11" customWidth="1"/>
    <col min="4864" max="4865" width="21.625" style="11" customWidth="1"/>
    <col min="4866" max="4866" width="16.125" style="11" bestFit="1" customWidth="1"/>
    <col min="4867" max="4867" width="13.875" style="11" bestFit="1" customWidth="1"/>
    <col min="4868" max="4868" width="17.25" style="11" bestFit="1" customWidth="1"/>
    <col min="4869" max="4870" width="20.5" style="11" bestFit="1" customWidth="1"/>
    <col min="4871" max="4871" width="0" style="11" hidden="1" customWidth="1"/>
    <col min="4872" max="4872" width="18.375" style="11" bestFit="1" customWidth="1"/>
    <col min="4873" max="4874" width="0" style="11" hidden="1" customWidth="1"/>
    <col min="4875" max="5118" width="9" style="11"/>
    <col min="5119" max="5119" width="6.625" style="11" customWidth="1"/>
    <col min="5120" max="5121" width="21.625" style="11" customWidth="1"/>
    <col min="5122" max="5122" width="16.125" style="11" bestFit="1" customWidth="1"/>
    <col min="5123" max="5123" width="13.875" style="11" bestFit="1" customWidth="1"/>
    <col min="5124" max="5124" width="17.25" style="11" bestFit="1" customWidth="1"/>
    <col min="5125" max="5126" width="20.5" style="11" bestFit="1" customWidth="1"/>
    <col min="5127" max="5127" width="0" style="11" hidden="1" customWidth="1"/>
    <col min="5128" max="5128" width="18.375" style="11" bestFit="1" customWidth="1"/>
    <col min="5129" max="5130" width="0" style="11" hidden="1" customWidth="1"/>
    <col min="5131" max="5374" width="9" style="11"/>
    <col min="5375" max="5375" width="6.625" style="11" customWidth="1"/>
    <col min="5376" max="5377" width="21.625" style="11" customWidth="1"/>
    <col min="5378" max="5378" width="16.125" style="11" bestFit="1" customWidth="1"/>
    <col min="5379" max="5379" width="13.875" style="11" bestFit="1" customWidth="1"/>
    <col min="5380" max="5380" width="17.25" style="11" bestFit="1" customWidth="1"/>
    <col min="5381" max="5382" width="20.5" style="11" bestFit="1" customWidth="1"/>
    <col min="5383" max="5383" width="0" style="11" hidden="1" customWidth="1"/>
    <col min="5384" max="5384" width="18.375" style="11" bestFit="1" customWidth="1"/>
    <col min="5385" max="5386" width="0" style="11" hidden="1" customWidth="1"/>
    <col min="5387" max="5630" width="9" style="11"/>
    <col min="5631" max="5631" width="6.625" style="11" customWidth="1"/>
    <col min="5632" max="5633" width="21.625" style="11" customWidth="1"/>
    <col min="5634" max="5634" width="16.125" style="11" bestFit="1" customWidth="1"/>
    <col min="5635" max="5635" width="13.875" style="11" bestFit="1" customWidth="1"/>
    <col min="5636" max="5636" width="17.25" style="11" bestFit="1" customWidth="1"/>
    <col min="5637" max="5638" width="20.5" style="11" bestFit="1" customWidth="1"/>
    <col min="5639" max="5639" width="0" style="11" hidden="1" customWidth="1"/>
    <col min="5640" max="5640" width="18.375" style="11" bestFit="1" customWidth="1"/>
    <col min="5641" max="5642" width="0" style="11" hidden="1" customWidth="1"/>
    <col min="5643" max="5886" width="9" style="11"/>
    <col min="5887" max="5887" width="6.625" style="11" customWidth="1"/>
    <col min="5888" max="5889" width="21.625" style="11" customWidth="1"/>
    <col min="5890" max="5890" width="16.125" style="11" bestFit="1" customWidth="1"/>
    <col min="5891" max="5891" width="13.875" style="11" bestFit="1" customWidth="1"/>
    <col min="5892" max="5892" width="17.25" style="11" bestFit="1" customWidth="1"/>
    <col min="5893" max="5894" width="20.5" style="11" bestFit="1" customWidth="1"/>
    <col min="5895" max="5895" width="0" style="11" hidden="1" customWidth="1"/>
    <col min="5896" max="5896" width="18.375" style="11" bestFit="1" customWidth="1"/>
    <col min="5897" max="5898" width="0" style="11" hidden="1" customWidth="1"/>
    <col min="5899" max="6142" width="9" style="11"/>
    <col min="6143" max="6143" width="6.625" style="11" customWidth="1"/>
    <col min="6144" max="6145" width="21.625" style="11" customWidth="1"/>
    <col min="6146" max="6146" width="16.125" style="11" bestFit="1" customWidth="1"/>
    <col min="6147" max="6147" width="13.875" style="11" bestFit="1" customWidth="1"/>
    <col min="6148" max="6148" width="17.25" style="11" bestFit="1" customWidth="1"/>
    <col min="6149" max="6150" width="20.5" style="11" bestFit="1" customWidth="1"/>
    <col min="6151" max="6151" width="0" style="11" hidden="1" customWidth="1"/>
    <col min="6152" max="6152" width="18.375" style="11" bestFit="1" customWidth="1"/>
    <col min="6153" max="6154" width="0" style="11" hidden="1" customWidth="1"/>
    <col min="6155" max="6398" width="9" style="11"/>
    <col min="6399" max="6399" width="6.625" style="11" customWidth="1"/>
    <col min="6400" max="6401" width="21.625" style="11" customWidth="1"/>
    <col min="6402" max="6402" width="16.125" style="11" bestFit="1" customWidth="1"/>
    <col min="6403" max="6403" width="13.875" style="11" bestFit="1" customWidth="1"/>
    <col min="6404" max="6404" width="17.25" style="11" bestFit="1" customWidth="1"/>
    <col min="6405" max="6406" width="20.5" style="11" bestFit="1" customWidth="1"/>
    <col min="6407" max="6407" width="0" style="11" hidden="1" customWidth="1"/>
    <col min="6408" max="6408" width="18.375" style="11" bestFit="1" customWidth="1"/>
    <col min="6409" max="6410" width="0" style="11" hidden="1" customWidth="1"/>
    <col min="6411" max="6654" width="9" style="11"/>
    <col min="6655" max="6655" width="6.625" style="11" customWidth="1"/>
    <col min="6656" max="6657" width="21.625" style="11" customWidth="1"/>
    <col min="6658" max="6658" width="16.125" style="11" bestFit="1" customWidth="1"/>
    <col min="6659" max="6659" width="13.875" style="11" bestFit="1" customWidth="1"/>
    <col min="6660" max="6660" width="17.25" style="11" bestFit="1" customWidth="1"/>
    <col min="6661" max="6662" width="20.5" style="11" bestFit="1" customWidth="1"/>
    <col min="6663" max="6663" width="0" style="11" hidden="1" customWidth="1"/>
    <col min="6664" max="6664" width="18.375" style="11" bestFit="1" customWidth="1"/>
    <col min="6665" max="6666" width="0" style="11" hidden="1" customWidth="1"/>
    <col min="6667" max="6910" width="9" style="11"/>
    <col min="6911" max="6911" width="6.625" style="11" customWidth="1"/>
    <col min="6912" max="6913" width="21.625" style="11" customWidth="1"/>
    <col min="6914" max="6914" width="16.125" style="11" bestFit="1" customWidth="1"/>
    <col min="6915" max="6915" width="13.875" style="11" bestFit="1" customWidth="1"/>
    <col min="6916" max="6916" width="17.25" style="11" bestFit="1" customWidth="1"/>
    <col min="6917" max="6918" width="20.5" style="11" bestFit="1" customWidth="1"/>
    <col min="6919" max="6919" width="0" style="11" hidden="1" customWidth="1"/>
    <col min="6920" max="6920" width="18.375" style="11" bestFit="1" customWidth="1"/>
    <col min="6921" max="6922" width="0" style="11" hidden="1" customWidth="1"/>
    <col min="6923" max="7166" width="9" style="11"/>
    <col min="7167" max="7167" width="6.625" style="11" customWidth="1"/>
    <col min="7168" max="7169" width="21.625" style="11" customWidth="1"/>
    <col min="7170" max="7170" width="16.125" style="11" bestFit="1" customWidth="1"/>
    <col min="7171" max="7171" width="13.875" style="11" bestFit="1" customWidth="1"/>
    <col min="7172" max="7172" width="17.25" style="11" bestFit="1" customWidth="1"/>
    <col min="7173" max="7174" width="20.5" style="11" bestFit="1" customWidth="1"/>
    <col min="7175" max="7175" width="0" style="11" hidden="1" customWidth="1"/>
    <col min="7176" max="7176" width="18.375" style="11" bestFit="1" customWidth="1"/>
    <col min="7177" max="7178" width="0" style="11" hidden="1" customWidth="1"/>
    <col min="7179" max="7422" width="9" style="11"/>
    <col min="7423" max="7423" width="6.625" style="11" customWidth="1"/>
    <col min="7424" max="7425" width="21.625" style="11" customWidth="1"/>
    <col min="7426" max="7426" width="16.125" style="11" bestFit="1" customWidth="1"/>
    <col min="7427" max="7427" width="13.875" style="11" bestFit="1" customWidth="1"/>
    <col min="7428" max="7428" width="17.25" style="11" bestFit="1" customWidth="1"/>
    <col min="7429" max="7430" width="20.5" style="11" bestFit="1" customWidth="1"/>
    <col min="7431" max="7431" width="0" style="11" hidden="1" customWidth="1"/>
    <col min="7432" max="7432" width="18.375" style="11" bestFit="1" customWidth="1"/>
    <col min="7433" max="7434" width="0" style="11" hidden="1" customWidth="1"/>
    <col min="7435" max="7678" width="9" style="11"/>
    <col min="7679" max="7679" width="6.625" style="11" customWidth="1"/>
    <col min="7680" max="7681" width="21.625" style="11" customWidth="1"/>
    <col min="7682" max="7682" width="16.125" style="11" bestFit="1" customWidth="1"/>
    <col min="7683" max="7683" width="13.875" style="11" bestFit="1" customWidth="1"/>
    <col min="7684" max="7684" width="17.25" style="11" bestFit="1" customWidth="1"/>
    <col min="7685" max="7686" width="20.5" style="11" bestFit="1" customWidth="1"/>
    <col min="7687" max="7687" width="0" style="11" hidden="1" customWidth="1"/>
    <col min="7688" max="7688" width="18.375" style="11" bestFit="1" customWidth="1"/>
    <col min="7689" max="7690" width="0" style="11" hidden="1" customWidth="1"/>
    <col min="7691" max="7934" width="9" style="11"/>
    <col min="7935" max="7935" width="6.625" style="11" customWidth="1"/>
    <col min="7936" max="7937" width="21.625" style="11" customWidth="1"/>
    <col min="7938" max="7938" width="16.125" style="11" bestFit="1" customWidth="1"/>
    <col min="7939" max="7939" width="13.875" style="11" bestFit="1" customWidth="1"/>
    <col min="7940" max="7940" width="17.25" style="11" bestFit="1" customWidth="1"/>
    <col min="7941" max="7942" width="20.5" style="11" bestFit="1" customWidth="1"/>
    <col min="7943" max="7943" width="0" style="11" hidden="1" customWidth="1"/>
    <col min="7944" max="7944" width="18.375" style="11" bestFit="1" customWidth="1"/>
    <col min="7945" max="7946" width="0" style="11" hidden="1" customWidth="1"/>
    <col min="7947" max="8190" width="9" style="11"/>
    <col min="8191" max="8191" width="6.625" style="11" customWidth="1"/>
    <col min="8192" max="8193" width="21.625" style="11" customWidth="1"/>
    <col min="8194" max="8194" width="16.125" style="11" bestFit="1" customWidth="1"/>
    <col min="8195" max="8195" width="13.875" style="11" bestFit="1" customWidth="1"/>
    <col min="8196" max="8196" width="17.25" style="11" bestFit="1" customWidth="1"/>
    <col min="8197" max="8198" width="20.5" style="11" bestFit="1" customWidth="1"/>
    <col min="8199" max="8199" width="0" style="11" hidden="1" customWidth="1"/>
    <col min="8200" max="8200" width="18.375" style="11" bestFit="1" customWidth="1"/>
    <col min="8201" max="8202" width="0" style="11" hidden="1" customWidth="1"/>
    <col min="8203" max="8446" width="9" style="11"/>
    <col min="8447" max="8447" width="6.625" style="11" customWidth="1"/>
    <col min="8448" max="8449" width="21.625" style="11" customWidth="1"/>
    <col min="8450" max="8450" width="16.125" style="11" bestFit="1" customWidth="1"/>
    <col min="8451" max="8451" width="13.875" style="11" bestFit="1" customWidth="1"/>
    <col min="8452" max="8452" width="17.25" style="11" bestFit="1" customWidth="1"/>
    <col min="8453" max="8454" width="20.5" style="11" bestFit="1" customWidth="1"/>
    <col min="8455" max="8455" width="0" style="11" hidden="1" customWidth="1"/>
    <col min="8456" max="8456" width="18.375" style="11" bestFit="1" customWidth="1"/>
    <col min="8457" max="8458" width="0" style="11" hidden="1" customWidth="1"/>
    <col min="8459" max="8702" width="9" style="11"/>
    <col min="8703" max="8703" width="6.625" style="11" customWidth="1"/>
    <col min="8704" max="8705" width="21.625" style="11" customWidth="1"/>
    <col min="8706" max="8706" width="16.125" style="11" bestFit="1" customWidth="1"/>
    <col min="8707" max="8707" width="13.875" style="11" bestFit="1" customWidth="1"/>
    <col min="8708" max="8708" width="17.25" style="11" bestFit="1" customWidth="1"/>
    <col min="8709" max="8710" width="20.5" style="11" bestFit="1" customWidth="1"/>
    <col min="8711" max="8711" width="0" style="11" hidden="1" customWidth="1"/>
    <col min="8712" max="8712" width="18.375" style="11" bestFit="1" customWidth="1"/>
    <col min="8713" max="8714" width="0" style="11" hidden="1" customWidth="1"/>
    <col min="8715" max="8958" width="9" style="11"/>
    <col min="8959" max="8959" width="6.625" style="11" customWidth="1"/>
    <col min="8960" max="8961" width="21.625" style="11" customWidth="1"/>
    <col min="8962" max="8962" width="16.125" style="11" bestFit="1" customWidth="1"/>
    <col min="8963" max="8963" width="13.875" style="11" bestFit="1" customWidth="1"/>
    <col min="8964" max="8964" width="17.25" style="11" bestFit="1" customWidth="1"/>
    <col min="8965" max="8966" width="20.5" style="11" bestFit="1" customWidth="1"/>
    <col min="8967" max="8967" width="0" style="11" hidden="1" customWidth="1"/>
    <col min="8968" max="8968" width="18.375" style="11" bestFit="1" customWidth="1"/>
    <col min="8969" max="8970" width="0" style="11" hidden="1" customWidth="1"/>
    <col min="8971" max="9214" width="9" style="11"/>
    <col min="9215" max="9215" width="6.625" style="11" customWidth="1"/>
    <col min="9216" max="9217" width="21.625" style="11" customWidth="1"/>
    <col min="9218" max="9218" width="16.125" style="11" bestFit="1" customWidth="1"/>
    <col min="9219" max="9219" width="13.875" style="11" bestFit="1" customWidth="1"/>
    <col min="9220" max="9220" width="17.25" style="11" bestFit="1" customWidth="1"/>
    <col min="9221" max="9222" width="20.5" style="11" bestFit="1" customWidth="1"/>
    <col min="9223" max="9223" width="0" style="11" hidden="1" customWidth="1"/>
    <col min="9224" max="9224" width="18.375" style="11" bestFit="1" customWidth="1"/>
    <col min="9225" max="9226" width="0" style="11" hidden="1" customWidth="1"/>
    <col min="9227" max="9470" width="9" style="11"/>
    <col min="9471" max="9471" width="6.625" style="11" customWidth="1"/>
    <col min="9472" max="9473" width="21.625" style="11" customWidth="1"/>
    <col min="9474" max="9474" width="16.125" style="11" bestFit="1" customWidth="1"/>
    <col min="9475" max="9475" width="13.875" style="11" bestFit="1" customWidth="1"/>
    <col min="9476" max="9476" width="17.25" style="11" bestFit="1" customWidth="1"/>
    <col min="9477" max="9478" width="20.5" style="11" bestFit="1" customWidth="1"/>
    <col min="9479" max="9479" width="0" style="11" hidden="1" customWidth="1"/>
    <col min="9480" max="9480" width="18.375" style="11" bestFit="1" customWidth="1"/>
    <col min="9481" max="9482" width="0" style="11" hidden="1" customWidth="1"/>
    <col min="9483" max="9726" width="9" style="11"/>
    <col min="9727" max="9727" width="6.625" style="11" customWidth="1"/>
    <col min="9728" max="9729" width="21.625" style="11" customWidth="1"/>
    <col min="9730" max="9730" width="16.125" style="11" bestFit="1" customWidth="1"/>
    <col min="9731" max="9731" width="13.875" style="11" bestFit="1" customWidth="1"/>
    <col min="9732" max="9732" width="17.25" style="11" bestFit="1" customWidth="1"/>
    <col min="9733" max="9734" width="20.5" style="11" bestFit="1" customWidth="1"/>
    <col min="9735" max="9735" width="0" style="11" hidden="1" customWidth="1"/>
    <col min="9736" max="9736" width="18.375" style="11" bestFit="1" customWidth="1"/>
    <col min="9737" max="9738" width="0" style="11" hidden="1" customWidth="1"/>
    <col min="9739" max="9982" width="9" style="11"/>
    <col min="9983" max="9983" width="6.625" style="11" customWidth="1"/>
    <col min="9984" max="9985" width="21.625" style="11" customWidth="1"/>
    <col min="9986" max="9986" width="16.125" style="11" bestFit="1" customWidth="1"/>
    <col min="9987" max="9987" width="13.875" style="11" bestFit="1" customWidth="1"/>
    <col min="9988" max="9988" width="17.25" style="11" bestFit="1" customWidth="1"/>
    <col min="9989" max="9990" width="20.5" style="11" bestFit="1" customWidth="1"/>
    <col min="9991" max="9991" width="0" style="11" hidden="1" customWidth="1"/>
    <col min="9992" max="9992" width="18.375" style="11" bestFit="1" customWidth="1"/>
    <col min="9993" max="9994" width="0" style="11" hidden="1" customWidth="1"/>
    <col min="9995" max="10238" width="9" style="11"/>
    <col min="10239" max="10239" width="6.625" style="11" customWidth="1"/>
    <col min="10240" max="10241" width="21.625" style="11" customWidth="1"/>
    <col min="10242" max="10242" width="16.125" style="11" bestFit="1" customWidth="1"/>
    <col min="10243" max="10243" width="13.875" style="11" bestFit="1" customWidth="1"/>
    <col min="10244" max="10244" width="17.25" style="11" bestFit="1" customWidth="1"/>
    <col min="10245" max="10246" width="20.5" style="11" bestFit="1" customWidth="1"/>
    <col min="10247" max="10247" width="0" style="11" hidden="1" customWidth="1"/>
    <col min="10248" max="10248" width="18.375" style="11" bestFit="1" customWidth="1"/>
    <col min="10249" max="10250" width="0" style="11" hidden="1" customWidth="1"/>
    <col min="10251" max="10494" width="9" style="11"/>
    <col min="10495" max="10495" width="6.625" style="11" customWidth="1"/>
    <col min="10496" max="10497" width="21.625" style="11" customWidth="1"/>
    <col min="10498" max="10498" width="16.125" style="11" bestFit="1" customWidth="1"/>
    <col min="10499" max="10499" width="13.875" style="11" bestFit="1" customWidth="1"/>
    <col min="10500" max="10500" width="17.25" style="11" bestFit="1" customWidth="1"/>
    <col min="10501" max="10502" width="20.5" style="11" bestFit="1" customWidth="1"/>
    <col min="10503" max="10503" width="0" style="11" hidden="1" customWidth="1"/>
    <col min="10504" max="10504" width="18.375" style="11" bestFit="1" customWidth="1"/>
    <col min="10505" max="10506" width="0" style="11" hidden="1" customWidth="1"/>
    <col min="10507" max="10750" width="9" style="11"/>
    <col min="10751" max="10751" width="6.625" style="11" customWidth="1"/>
    <col min="10752" max="10753" width="21.625" style="11" customWidth="1"/>
    <col min="10754" max="10754" width="16.125" style="11" bestFit="1" customWidth="1"/>
    <col min="10755" max="10755" width="13.875" style="11" bestFit="1" customWidth="1"/>
    <col min="10756" max="10756" width="17.25" style="11" bestFit="1" customWidth="1"/>
    <col min="10757" max="10758" width="20.5" style="11" bestFit="1" customWidth="1"/>
    <col min="10759" max="10759" width="0" style="11" hidden="1" customWidth="1"/>
    <col min="10760" max="10760" width="18.375" style="11" bestFit="1" customWidth="1"/>
    <col min="10761" max="10762" width="0" style="11" hidden="1" customWidth="1"/>
    <col min="10763" max="11006" width="9" style="11"/>
    <col min="11007" max="11007" width="6.625" style="11" customWidth="1"/>
    <col min="11008" max="11009" width="21.625" style="11" customWidth="1"/>
    <col min="11010" max="11010" width="16.125" style="11" bestFit="1" customWidth="1"/>
    <col min="11011" max="11011" width="13.875" style="11" bestFit="1" customWidth="1"/>
    <col min="11012" max="11012" width="17.25" style="11" bestFit="1" customWidth="1"/>
    <col min="11013" max="11014" width="20.5" style="11" bestFit="1" customWidth="1"/>
    <col min="11015" max="11015" width="0" style="11" hidden="1" customWidth="1"/>
    <col min="11016" max="11016" width="18.375" style="11" bestFit="1" customWidth="1"/>
    <col min="11017" max="11018" width="0" style="11" hidden="1" customWidth="1"/>
    <col min="11019" max="11262" width="9" style="11"/>
    <col min="11263" max="11263" width="6.625" style="11" customWidth="1"/>
    <col min="11264" max="11265" width="21.625" style="11" customWidth="1"/>
    <col min="11266" max="11266" width="16.125" style="11" bestFit="1" customWidth="1"/>
    <col min="11267" max="11267" width="13.875" style="11" bestFit="1" customWidth="1"/>
    <col min="11268" max="11268" width="17.25" style="11" bestFit="1" customWidth="1"/>
    <col min="11269" max="11270" width="20.5" style="11" bestFit="1" customWidth="1"/>
    <col min="11271" max="11271" width="0" style="11" hidden="1" customWidth="1"/>
    <col min="11272" max="11272" width="18.375" style="11" bestFit="1" customWidth="1"/>
    <col min="11273" max="11274" width="0" style="11" hidden="1" customWidth="1"/>
    <col min="11275" max="11518" width="9" style="11"/>
    <col min="11519" max="11519" width="6.625" style="11" customWidth="1"/>
    <col min="11520" max="11521" width="21.625" style="11" customWidth="1"/>
    <col min="11522" max="11522" width="16.125" style="11" bestFit="1" customWidth="1"/>
    <col min="11523" max="11523" width="13.875" style="11" bestFit="1" customWidth="1"/>
    <col min="11524" max="11524" width="17.25" style="11" bestFit="1" customWidth="1"/>
    <col min="11525" max="11526" width="20.5" style="11" bestFit="1" customWidth="1"/>
    <col min="11527" max="11527" width="0" style="11" hidden="1" customWidth="1"/>
    <col min="11528" max="11528" width="18.375" style="11" bestFit="1" customWidth="1"/>
    <col min="11529" max="11530" width="0" style="11" hidden="1" customWidth="1"/>
    <col min="11531" max="11774" width="9" style="11"/>
    <col min="11775" max="11775" width="6.625" style="11" customWidth="1"/>
    <col min="11776" max="11777" width="21.625" style="11" customWidth="1"/>
    <col min="11778" max="11778" width="16.125" style="11" bestFit="1" customWidth="1"/>
    <col min="11779" max="11779" width="13.875" style="11" bestFit="1" customWidth="1"/>
    <col min="11780" max="11780" width="17.25" style="11" bestFit="1" customWidth="1"/>
    <col min="11781" max="11782" width="20.5" style="11" bestFit="1" customWidth="1"/>
    <col min="11783" max="11783" width="0" style="11" hidden="1" customWidth="1"/>
    <col min="11784" max="11784" width="18.375" style="11" bestFit="1" customWidth="1"/>
    <col min="11785" max="11786" width="0" style="11" hidden="1" customWidth="1"/>
    <col min="11787" max="12030" width="9" style="11"/>
    <col min="12031" max="12031" width="6.625" style="11" customWidth="1"/>
    <col min="12032" max="12033" width="21.625" style="11" customWidth="1"/>
    <col min="12034" max="12034" width="16.125" style="11" bestFit="1" customWidth="1"/>
    <col min="12035" max="12035" width="13.875" style="11" bestFit="1" customWidth="1"/>
    <col min="12036" max="12036" width="17.25" style="11" bestFit="1" customWidth="1"/>
    <col min="12037" max="12038" width="20.5" style="11" bestFit="1" customWidth="1"/>
    <col min="12039" max="12039" width="0" style="11" hidden="1" customWidth="1"/>
    <col min="12040" max="12040" width="18.375" style="11" bestFit="1" customWidth="1"/>
    <col min="12041" max="12042" width="0" style="11" hidden="1" customWidth="1"/>
    <col min="12043" max="12286" width="9" style="11"/>
    <col min="12287" max="12287" width="6.625" style="11" customWidth="1"/>
    <col min="12288" max="12289" width="21.625" style="11" customWidth="1"/>
    <col min="12290" max="12290" width="16.125" style="11" bestFit="1" customWidth="1"/>
    <col min="12291" max="12291" width="13.875" style="11" bestFit="1" customWidth="1"/>
    <col min="12292" max="12292" width="17.25" style="11" bestFit="1" customWidth="1"/>
    <col min="12293" max="12294" width="20.5" style="11" bestFit="1" customWidth="1"/>
    <col min="12295" max="12295" width="0" style="11" hidden="1" customWidth="1"/>
    <col min="12296" max="12296" width="18.375" style="11" bestFit="1" customWidth="1"/>
    <col min="12297" max="12298" width="0" style="11" hidden="1" customWidth="1"/>
    <col min="12299" max="12542" width="9" style="11"/>
    <col min="12543" max="12543" width="6.625" style="11" customWidth="1"/>
    <col min="12544" max="12545" width="21.625" style="11" customWidth="1"/>
    <col min="12546" max="12546" width="16.125" style="11" bestFit="1" customWidth="1"/>
    <col min="12547" max="12547" width="13.875" style="11" bestFit="1" customWidth="1"/>
    <col min="12548" max="12548" width="17.25" style="11" bestFit="1" customWidth="1"/>
    <col min="12549" max="12550" width="20.5" style="11" bestFit="1" customWidth="1"/>
    <col min="12551" max="12551" width="0" style="11" hidden="1" customWidth="1"/>
    <col min="12552" max="12552" width="18.375" style="11" bestFit="1" customWidth="1"/>
    <col min="12553" max="12554" width="0" style="11" hidden="1" customWidth="1"/>
    <col min="12555" max="12798" width="9" style="11"/>
    <col min="12799" max="12799" width="6.625" style="11" customWidth="1"/>
    <col min="12800" max="12801" width="21.625" style="11" customWidth="1"/>
    <col min="12802" max="12802" width="16.125" style="11" bestFit="1" customWidth="1"/>
    <col min="12803" max="12803" width="13.875" style="11" bestFit="1" customWidth="1"/>
    <col min="12804" max="12804" width="17.25" style="11" bestFit="1" customWidth="1"/>
    <col min="12805" max="12806" width="20.5" style="11" bestFit="1" customWidth="1"/>
    <col min="12807" max="12807" width="0" style="11" hidden="1" customWidth="1"/>
    <col min="12808" max="12808" width="18.375" style="11" bestFit="1" customWidth="1"/>
    <col min="12809" max="12810" width="0" style="11" hidden="1" customWidth="1"/>
    <col min="12811" max="13054" width="9" style="11"/>
    <col min="13055" max="13055" width="6.625" style="11" customWidth="1"/>
    <col min="13056" max="13057" width="21.625" style="11" customWidth="1"/>
    <col min="13058" max="13058" width="16.125" style="11" bestFit="1" customWidth="1"/>
    <col min="13059" max="13059" width="13.875" style="11" bestFit="1" customWidth="1"/>
    <col min="13060" max="13060" width="17.25" style="11" bestFit="1" customWidth="1"/>
    <col min="13061" max="13062" width="20.5" style="11" bestFit="1" customWidth="1"/>
    <col min="13063" max="13063" width="0" style="11" hidden="1" customWidth="1"/>
    <col min="13064" max="13064" width="18.375" style="11" bestFit="1" customWidth="1"/>
    <col min="13065" max="13066" width="0" style="11" hidden="1" customWidth="1"/>
    <col min="13067" max="13310" width="9" style="11"/>
    <col min="13311" max="13311" width="6.625" style="11" customWidth="1"/>
    <col min="13312" max="13313" width="21.625" style="11" customWidth="1"/>
    <col min="13314" max="13314" width="16.125" style="11" bestFit="1" customWidth="1"/>
    <col min="13315" max="13315" width="13.875" style="11" bestFit="1" customWidth="1"/>
    <col min="13316" max="13316" width="17.25" style="11" bestFit="1" customWidth="1"/>
    <col min="13317" max="13318" width="20.5" style="11" bestFit="1" customWidth="1"/>
    <col min="13319" max="13319" width="0" style="11" hidden="1" customWidth="1"/>
    <col min="13320" max="13320" width="18.375" style="11" bestFit="1" customWidth="1"/>
    <col min="13321" max="13322" width="0" style="11" hidden="1" customWidth="1"/>
    <col min="13323" max="13566" width="9" style="11"/>
    <col min="13567" max="13567" width="6.625" style="11" customWidth="1"/>
    <col min="13568" max="13569" width="21.625" style="11" customWidth="1"/>
    <col min="13570" max="13570" width="16.125" style="11" bestFit="1" customWidth="1"/>
    <col min="13571" max="13571" width="13.875" style="11" bestFit="1" customWidth="1"/>
    <col min="13572" max="13572" width="17.25" style="11" bestFit="1" customWidth="1"/>
    <col min="13573" max="13574" width="20.5" style="11" bestFit="1" customWidth="1"/>
    <col min="13575" max="13575" width="0" style="11" hidden="1" customWidth="1"/>
    <col min="13576" max="13576" width="18.375" style="11" bestFit="1" customWidth="1"/>
    <col min="13577" max="13578" width="0" style="11" hidden="1" customWidth="1"/>
    <col min="13579" max="13822" width="9" style="11"/>
    <col min="13823" max="13823" width="6.625" style="11" customWidth="1"/>
    <col min="13824" max="13825" width="21.625" style="11" customWidth="1"/>
    <col min="13826" max="13826" width="16.125" style="11" bestFit="1" customWidth="1"/>
    <col min="13827" max="13827" width="13.875" style="11" bestFit="1" customWidth="1"/>
    <col min="13828" max="13828" width="17.25" style="11" bestFit="1" customWidth="1"/>
    <col min="13829" max="13830" width="20.5" style="11" bestFit="1" customWidth="1"/>
    <col min="13831" max="13831" width="0" style="11" hidden="1" customWidth="1"/>
    <col min="13832" max="13832" width="18.375" style="11" bestFit="1" customWidth="1"/>
    <col min="13833" max="13834" width="0" style="11" hidden="1" customWidth="1"/>
    <col min="13835" max="14078" width="9" style="11"/>
    <col min="14079" max="14079" width="6.625" style="11" customWidth="1"/>
    <col min="14080" max="14081" width="21.625" style="11" customWidth="1"/>
    <col min="14082" max="14082" width="16.125" style="11" bestFit="1" customWidth="1"/>
    <col min="14083" max="14083" width="13.875" style="11" bestFit="1" customWidth="1"/>
    <col min="14084" max="14084" width="17.25" style="11" bestFit="1" customWidth="1"/>
    <col min="14085" max="14086" width="20.5" style="11" bestFit="1" customWidth="1"/>
    <col min="14087" max="14087" width="0" style="11" hidden="1" customWidth="1"/>
    <col min="14088" max="14088" width="18.375" style="11" bestFit="1" customWidth="1"/>
    <col min="14089" max="14090" width="0" style="11" hidden="1" customWidth="1"/>
    <col min="14091" max="14334" width="9" style="11"/>
    <col min="14335" max="14335" width="6.625" style="11" customWidth="1"/>
    <col min="14336" max="14337" width="21.625" style="11" customWidth="1"/>
    <col min="14338" max="14338" width="16.125" style="11" bestFit="1" customWidth="1"/>
    <col min="14339" max="14339" width="13.875" style="11" bestFit="1" customWidth="1"/>
    <col min="14340" max="14340" width="17.25" style="11" bestFit="1" customWidth="1"/>
    <col min="14341" max="14342" width="20.5" style="11" bestFit="1" customWidth="1"/>
    <col min="14343" max="14343" width="0" style="11" hidden="1" customWidth="1"/>
    <col min="14344" max="14344" width="18.375" style="11" bestFit="1" customWidth="1"/>
    <col min="14345" max="14346" width="0" style="11" hidden="1" customWidth="1"/>
    <col min="14347" max="14590" width="9" style="11"/>
    <col min="14591" max="14591" width="6.625" style="11" customWidth="1"/>
    <col min="14592" max="14593" width="21.625" style="11" customWidth="1"/>
    <col min="14594" max="14594" width="16.125" style="11" bestFit="1" customWidth="1"/>
    <col min="14595" max="14595" width="13.875" style="11" bestFit="1" customWidth="1"/>
    <col min="14596" max="14596" width="17.25" style="11" bestFit="1" customWidth="1"/>
    <col min="14597" max="14598" width="20.5" style="11" bestFit="1" customWidth="1"/>
    <col min="14599" max="14599" width="0" style="11" hidden="1" customWidth="1"/>
    <col min="14600" max="14600" width="18.375" style="11" bestFit="1" customWidth="1"/>
    <col min="14601" max="14602" width="0" style="11" hidden="1" customWidth="1"/>
    <col min="14603" max="14846" width="9" style="11"/>
    <col min="14847" max="14847" width="6.625" style="11" customWidth="1"/>
    <col min="14848" max="14849" width="21.625" style="11" customWidth="1"/>
    <col min="14850" max="14850" width="16.125" style="11" bestFit="1" customWidth="1"/>
    <col min="14851" max="14851" width="13.875" style="11" bestFit="1" customWidth="1"/>
    <col min="14852" max="14852" width="17.25" style="11" bestFit="1" customWidth="1"/>
    <col min="14853" max="14854" width="20.5" style="11" bestFit="1" customWidth="1"/>
    <col min="14855" max="14855" width="0" style="11" hidden="1" customWidth="1"/>
    <col min="14856" max="14856" width="18.375" style="11" bestFit="1" customWidth="1"/>
    <col min="14857" max="14858" width="0" style="11" hidden="1" customWidth="1"/>
    <col min="14859" max="15102" width="9" style="11"/>
    <col min="15103" max="15103" width="6.625" style="11" customWidth="1"/>
    <col min="15104" max="15105" width="21.625" style="11" customWidth="1"/>
    <col min="15106" max="15106" width="16.125" style="11" bestFit="1" customWidth="1"/>
    <col min="15107" max="15107" width="13.875" style="11" bestFit="1" customWidth="1"/>
    <col min="15108" max="15108" width="17.25" style="11" bestFit="1" customWidth="1"/>
    <col min="15109" max="15110" width="20.5" style="11" bestFit="1" customWidth="1"/>
    <col min="15111" max="15111" width="0" style="11" hidden="1" customWidth="1"/>
    <col min="15112" max="15112" width="18.375" style="11" bestFit="1" customWidth="1"/>
    <col min="15113" max="15114" width="0" style="11" hidden="1" customWidth="1"/>
    <col min="15115" max="15358" width="9" style="11"/>
    <col min="15359" max="15359" width="6.625" style="11" customWidth="1"/>
    <col min="15360" max="15361" width="21.625" style="11" customWidth="1"/>
    <col min="15362" max="15362" width="16.125" style="11" bestFit="1" customWidth="1"/>
    <col min="15363" max="15363" width="13.875" style="11" bestFit="1" customWidth="1"/>
    <col min="15364" max="15364" width="17.25" style="11" bestFit="1" customWidth="1"/>
    <col min="15365" max="15366" width="20.5" style="11" bestFit="1" customWidth="1"/>
    <col min="15367" max="15367" width="0" style="11" hidden="1" customWidth="1"/>
    <col min="15368" max="15368" width="18.375" style="11" bestFit="1" customWidth="1"/>
    <col min="15369" max="15370" width="0" style="11" hidden="1" customWidth="1"/>
    <col min="15371" max="15614" width="9" style="11"/>
    <col min="15615" max="15615" width="6.625" style="11" customWidth="1"/>
    <col min="15616" max="15617" width="21.625" style="11" customWidth="1"/>
    <col min="15618" max="15618" width="16.125" style="11" bestFit="1" customWidth="1"/>
    <col min="15619" max="15619" width="13.875" style="11" bestFit="1" customWidth="1"/>
    <col min="15620" max="15620" width="17.25" style="11" bestFit="1" customWidth="1"/>
    <col min="15621" max="15622" width="20.5" style="11" bestFit="1" customWidth="1"/>
    <col min="15623" max="15623" width="0" style="11" hidden="1" customWidth="1"/>
    <col min="15624" max="15624" width="18.375" style="11" bestFit="1" customWidth="1"/>
    <col min="15625" max="15626" width="0" style="11" hidden="1" customWidth="1"/>
    <col min="15627" max="15870" width="9" style="11"/>
    <col min="15871" max="15871" width="6.625" style="11" customWidth="1"/>
    <col min="15872" max="15873" width="21.625" style="11" customWidth="1"/>
    <col min="15874" max="15874" width="16.125" style="11" bestFit="1" customWidth="1"/>
    <col min="15875" max="15875" width="13.875" style="11" bestFit="1" customWidth="1"/>
    <col min="15876" max="15876" width="17.25" style="11" bestFit="1" customWidth="1"/>
    <col min="15877" max="15878" width="20.5" style="11" bestFit="1" customWidth="1"/>
    <col min="15879" max="15879" width="0" style="11" hidden="1" customWidth="1"/>
    <col min="15880" max="15880" width="18.375" style="11" bestFit="1" customWidth="1"/>
    <col min="15881" max="15882" width="0" style="11" hidden="1" customWidth="1"/>
    <col min="15883" max="16126" width="9" style="11"/>
    <col min="16127" max="16127" width="6.625" style="11" customWidth="1"/>
    <col min="16128" max="16129" width="21.625" style="11" customWidth="1"/>
    <col min="16130" max="16130" width="16.125" style="11" bestFit="1" customWidth="1"/>
    <col min="16131" max="16131" width="13.875" style="11" bestFit="1" customWidth="1"/>
    <col min="16132" max="16132" width="17.25" style="11" bestFit="1" customWidth="1"/>
    <col min="16133" max="16134" width="20.5" style="11" bestFit="1" customWidth="1"/>
    <col min="16135" max="16135" width="0" style="11" hidden="1" customWidth="1"/>
    <col min="16136" max="16136" width="18.375" style="11" bestFit="1" customWidth="1"/>
    <col min="16137" max="16138" width="0" style="11" hidden="1" customWidth="1"/>
    <col min="16139" max="16384" width="9" style="11"/>
  </cols>
  <sheetData>
    <row r="1" spans="1:5" ht="20.25">
      <c r="A1" s="375" t="s">
        <v>729</v>
      </c>
      <c r="B1" s="376"/>
      <c r="C1" s="376"/>
      <c r="D1" s="376"/>
      <c r="E1" s="376"/>
    </row>
    <row r="2" spans="1:5" ht="35.1" customHeight="1">
      <c r="A2" s="377" t="s">
        <v>738</v>
      </c>
      <c r="B2" s="378"/>
      <c r="E2" s="322" t="s">
        <v>696</v>
      </c>
    </row>
    <row r="3" spans="1:5" ht="30" customHeight="1">
      <c r="A3" s="323" t="s">
        <v>394</v>
      </c>
      <c r="B3" s="323" t="s">
        <v>720</v>
      </c>
      <c r="C3" s="324" t="s">
        <v>730</v>
      </c>
      <c r="D3" s="324" t="s">
        <v>412</v>
      </c>
      <c r="E3" s="324" t="s">
        <v>731</v>
      </c>
    </row>
    <row r="4" spans="1:5" ht="30" customHeight="1">
      <c r="A4" s="323">
        <v>1</v>
      </c>
      <c r="B4" s="323" t="s">
        <v>721</v>
      </c>
      <c r="C4" s="325">
        <f>补充公用经费调整!AR11</f>
        <v>6156523.3999999994</v>
      </c>
      <c r="D4" s="325"/>
      <c r="E4" s="325">
        <f>C4-D4</f>
        <v>6156523.3999999994</v>
      </c>
    </row>
    <row r="5" spans="1:5" ht="30" customHeight="1">
      <c r="A5" s="323">
        <v>2</v>
      </c>
      <c r="B5" s="326" t="s">
        <v>722</v>
      </c>
      <c r="C5" s="327">
        <f>镇管义务书薄费调整!M9</f>
        <v>-1387598.19</v>
      </c>
      <c r="D5" s="328"/>
      <c r="E5" s="325">
        <f t="shared" ref="E5:E16" si="0">C5-D5</f>
        <v>-1387598.19</v>
      </c>
    </row>
    <row r="6" spans="1:5" ht="30" customHeight="1">
      <c r="A6" s="323">
        <v>3</v>
      </c>
      <c r="B6" s="326" t="s">
        <v>723</v>
      </c>
      <c r="C6" s="327">
        <f>公办义务教育营养午餐!H9</f>
        <v>-934062</v>
      </c>
      <c r="D6" s="328"/>
      <c r="E6" s="325">
        <f t="shared" si="0"/>
        <v>-934062</v>
      </c>
    </row>
    <row r="7" spans="1:5" ht="30" customHeight="1">
      <c r="A7" s="323">
        <v>4</v>
      </c>
      <c r="B7" s="326" t="s">
        <v>724</v>
      </c>
      <c r="C7" s="327">
        <f>公办义务教育资助!V11</f>
        <v>-173134</v>
      </c>
      <c r="D7" s="328"/>
      <c r="E7" s="325">
        <f t="shared" si="0"/>
        <v>-173134</v>
      </c>
    </row>
    <row r="8" spans="1:5" ht="30" customHeight="1">
      <c r="A8" s="323">
        <v>5</v>
      </c>
      <c r="B8" s="326" t="s">
        <v>732</v>
      </c>
      <c r="C8" s="327">
        <f>普教一科调整!H11</f>
        <v>-135608</v>
      </c>
      <c r="D8" s="328"/>
      <c r="E8" s="325">
        <f t="shared" si="0"/>
        <v>-135608</v>
      </c>
    </row>
    <row r="9" spans="1:5" ht="30" customHeight="1">
      <c r="A9" s="323">
        <v>6</v>
      </c>
      <c r="B9" s="323" t="s">
        <v>733</v>
      </c>
      <c r="C9" s="327">
        <f>公办学前资助!T12</f>
        <v>20038</v>
      </c>
      <c r="D9" s="327"/>
      <c r="E9" s="325">
        <f t="shared" si="0"/>
        <v>20038</v>
      </c>
    </row>
    <row r="10" spans="1:5" ht="30" customHeight="1">
      <c r="A10" s="323">
        <v>7</v>
      </c>
      <c r="B10" s="323" t="s">
        <v>404</v>
      </c>
      <c r="C10" s="327">
        <f>保安经费调整!AB23</f>
        <v>2392178.9899999998</v>
      </c>
      <c r="D10" s="327">
        <f>C10</f>
        <v>2392178.9899999998</v>
      </c>
      <c r="E10" s="325">
        <f t="shared" si="0"/>
        <v>0</v>
      </c>
    </row>
    <row r="11" spans="1:5" ht="30" customHeight="1">
      <c r="A11" s="323">
        <v>8</v>
      </c>
      <c r="B11" s="323" t="s">
        <v>734</v>
      </c>
      <c r="C11" s="327">
        <f>视频联网调整!T15</f>
        <v>0</v>
      </c>
      <c r="D11" s="327">
        <f t="shared" ref="D11:D16" si="1">C11</f>
        <v>0</v>
      </c>
      <c r="E11" s="325">
        <f t="shared" si="0"/>
        <v>0</v>
      </c>
    </row>
    <row r="12" spans="1:5" ht="30" customHeight="1">
      <c r="A12" s="323">
        <v>9</v>
      </c>
      <c r="B12" s="323" t="s">
        <v>725</v>
      </c>
      <c r="C12" s="327">
        <f>农民工学校经费调整!AA5</f>
        <v>-641950</v>
      </c>
      <c r="D12" s="327">
        <f t="shared" si="1"/>
        <v>-641950</v>
      </c>
      <c r="E12" s="325">
        <f t="shared" si="0"/>
        <v>0</v>
      </c>
    </row>
    <row r="13" spans="1:5" ht="30" customHeight="1">
      <c r="A13" s="323">
        <v>10</v>
      </c>
      <c r="B13" s="323" t="s">
        <v>726</v>
      </c>
      <c r="C13" s="327">
        <f>农民工学校资助调整!V6</f>
        <v>-105590</v>
      </c>
      <c r="D13" s="327">
        <f t="shared" si="1"/>
        <v>-105590</v>
      </c>
      <c r="E13" s="325">
        <f t="shared" si="0"/>
        <v>0</v>
      </c>
    </row>
    <row r="14" spans="1:5" ht="30" customHeight="1">
      <c r="A14" s="323">
        <v>11</v>
      </c>
      <c r="B14" s="323" t="s">
        <v>727</v>
      </c>
      <c r="C14" s="327">
        <f>农民工学校减免书薄费调整!U4</f>
        <v>-896525.55</v>
      </c>
      <c r="D14" s="327">
        <f t="shared" si="1"/>
        <v>-896525.55</v>
      </c>
      <c r="E14" s="325">
        <f t="shared" si="0"/>
        <v>0</v>
      </c>
    </row>
    <row r="15" spans="1:5" ht="30" customHeight="1">
      <c r="A15" s="323">
        <v>12</v>
      </c>
      <c r="B15" s="323" t="s">
        <v>735</v>
      </c>
      <c r="C15" s="327">
        <f>民办学校生均调整!AG7</f>
        <v>213325</v>
      </c>
      <c r="D15" s="327">
        <f t="shared" si="1"/>
        <v>213325</v>
      </c>
      <c r="E15" s="325">
        <f t="shared" si="0"/>
        <v>0</v>
      </c>
    </row>
    <row r="16" spans="1:5" ht="30" customHeight="1">
      <c r="A16" s="323">
        <v>13</v>
      </c>
      <c r="B16" s="323" t="s">
        <v>736</v>
      </c>
      <c r="C16" s="327">
        <f>民办学校书薄费调整!L8</f>
        <v>-811775.7</v>
      </c>
      <c r="D16" s="327">
        <f t="shared" si="1"/>
        <v>-811775.7</v>
      </c>
      <c r="E16" s="325">
        <f t="shared" si="0"/>
        <v>0</v>
      </c>
    </row>
    <row r="17" spans="1:5" ht="30" customHeight="1">
      <c r="A17" s="323"/>
      <c r="B17" s="323" t="s">
        <v>728</v>
      </c>
      <c r="C17" s="329">
        <f>SUM(C4:C16)</f>
        <v>3695821.9499999993</v>
      </c>
      <c r="D17" s="329">
        <f>SUM(D4:D16)</f>
        <v>149662.73999999976</v>
      </c>
      <c r="E17" s="329">
        <f>SUM(E4:E16)</f>
        <v>3546159.209999999</v>
      </c>
    </row>
    <row r="18" spans="1:5" ht="30" customHeight="1"/>
    <row r="19" spans="1:5" ht="30" customHeight="1"/>
  </sheetData>
  <mergeCells count="2">
    <mergeCell ref="A1:E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dimension ref="A1:AT11"/>
  <sheetViews>
    <sheetView topLeftCell="B1" workbookViewId="0">
      <pane xSplit="2" ySplit="3" topLeftCell="D4" activePane="bottomRight" state="frozen"/>
      <selection activeCell="B1" sqref="B1"/>
      <selection pane="topRight" activeCell="D1" sqref="D1"/>
      <selection pane="bottomLeft" activeCell="B4" sqref="B4"/>
      <selection pane="bottomRight" activeCell="B12" sqref="A12:XFD112"/>
    </sheetView>
  </sheetViews>
  <sheetFormatPr defaultColWidth="9" defaultRowHeight="11.25"/>
  <cols>
    <col min="1" max="1" width="4" style="19" hidden="1" customWidth="1"/>
    <col min="2" max="2" width="21.875" style="19" customWidth="1"/>
    <col min="3" max="3" width="12.625" style="19" customWidth="1"/>
    <col min="4" max="4" width="9.75" style="19" hidden="1" customWidth="1"/>
    <col min="5" max="24" width="9" style="19" hidden="1" customWidth="1"/>
    <col min="25" max="25" width="8.375" style="19" hidden="1" customWidth="1"/>
    <col min="26" max="26" width="9.625" style="19" hidden="1" customWidth="1"/>
    <col min="27" max="27" width="9.375" style="19" hidden="1" customWidth="1"/>
    <col min="28" max="28" width="12.5" style="19" hidden="1" customWidth="1"/>
    <col min="29" max="29" width="9.875" style="19" hidden="1" customWidth="1"/>
    <col min="30" max="30" width="14.75" style="19" customWidth="1"/>
    <col min="31" max="31" width="10.5" style="19" customWidth="1"/>
    <col min="32" max="32" width="9.75" style="19" bestFit="1" customWidth="1"/>
    <col min="33" max="33" width="9.125" style="19" bestFit="1" customWidth="1"/>
    <col min="34" max="34" width="9.75" style="19" bestFit="1" customWidth="1"/>
    <col min="35" max="36" width="9.125" style="19" bestFit="1" customWidth="1"/>
    <col min="37" max="37" width="12.375" style="19" customWidth="1"/>
    <col min="38" max="38" width="14.75" style="19" customWidth="1"/>
    <col min="39" max="39" width="14" style="19" customWidth="1"/>
    <col min="40" max="41" width="15.875" style="19" customWidth="1"/>
    <col min="42" max="42" width="14" style="19" customWidth="1"/>
    <col min="43" max="43" width="15.375" style="19" customWidth="1"/>
    <col min="44" max="44" width="17.5" style="19" customWidth="1"/>
    <col min="45" max="45" width="11.625" style="19" customWidth="1"/>
    <col min="46" max="16384" width="9" style="19"/>
  </cols>
  <sheetData>
    <row r="1" spans="1:46" ht="19.5" customHeight="1">
      <c r="A1" s="299" t="s">
        <v>714</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1"/>
      <c r="AO1" s="301"/>
      <c r="AP1" s="301"/>
      <c r="AQ1" s="301"/>
      <c r="AR1" s="301"/>
    </row>
    <row r="2" spans="1:46">
      <c r="A2" s="380" t="s">
        <v>540</v>
      </c>
      <c r="B2" s="382" t="s">
        <v>1</v>
      </c>
      <c r="C2" s="382" t="s">
        <v>423</v>
      </c>
      <c r="D2" s="382" t="s">
        <v>634</v>
      </c>
      <c r="E2" s="382" t="s">
        <v>635</v>
      </c>
      <c r="F2" s="382"/>
      <c r="G2" s="382"/>
      <c r="H2" s="382"/>
      <c r="I2" s="382"/>
      <c r="J2" s="382" t="s">
        <v>636</v>
      </c>
      <c r="K2" s="382"/>
      <c r="L2" s="382"/>
      <c r="M2" s="382"/>
      <c r="N2" s="382"/>
      <c r="O2" s="383" t="s">
        <v>617</v>
      </c>
      <c r="P2" s="383"/>
      <c r="Q2" s="383"/>
      <c r="R2" s="383"/>
      <c r="S2" s="383"/>
      <c r="T2" s="383" t="s">
        <v>637</v>
      </c>
      <c r="U2" s="383"/>
      <c r="V2" s="383"/>
      <c r="W2" s="383"/>
      <c r="X2" s="383"/>
      <c r="Y2" s="383" t="s">
        <v>618</v>
      </c>
      <c r="Z2" s="383"/>
      <c r="AA2" s="383"/>
      <c r="AB2" s="383"/>
      <c r="AC2" s="383"/>
      <c r="AD2" s="382" t="s">
        <v>638</v>
      </c>
      <c r="AE2" s="382"/>
      <c r="AF2" s="382"/>
      <c r="AG2" s="382"/>
      <c r="AH2" s="382"/>
      <c r="AI2" s="382"/>
      <c r="AJ2" s="382"/>
      <c r="AK2" s="382"/>
      <c r="AL2" s="382"/>
      <c r="AM2" s="382"/>
      <c r="AN2" s="379" t="s">
        <v>639</v>
      </c>
      <c r="AO2" s="379" t="s">
        <v>713</v>
      </c>
      <c r="AP2" s="379" t="s">
        <v>640</v>
      </c>
      <c r="AQ2" s="379" t="s">
        <v>641</v>
      </c>
      <c r="AR2" s="379" t="s">
        <v>642</v>
      </c>
    </row>
    <row r="3" spans="1:46" ht="13.5" customHeight="1">
      <c r="A3" s="381"/>
      <c r="B3" s="382"/>
      <c r="C3" s="382"/>
      <c r="D3" s="382"/>
      <c r="E3" s="251" t="s">
        <v>619</v>
      </c>
      <c r="F3" s="251" t="s">
        <v>622</v>
      </c>
      <c r="G3" s="251" t="s">
        <v>620</v>
      </c>
      <c r="H3" s="251" t="s">
        <v>621</v>
      </c>
      <c r="I3" s="268" t="s">
        <v>416</v>
      </c>
      <c r="J3" s="251" t="s">
        <v>619</v>
      </c>
      <c r="K3" s="251" t="s">
        <v>622</v>
      </c>
      <c r="L3" s="251" t="s">
        <v>620</v>
      </c>
      <c r="M3" s="251" t="s">
        <v>621</v>
      </c>
      <c r="N3" s="268" t="s">
        <v>416</v>
      </c>
      <c r="O3" s="251" t="s">
        <v>619</v>
      </c>
      <c r="P3" s="251" t="s">
        <v>622</v>
      </c>
      <c r="Q3" s="251" t="s">
        <v>620</v>
      </c>
      <c r="R3" s="251" t="s">
        <v>621</v>
      </c>
      <c r="S3" s="268" t="s">
        <v>416</v>
      </c>
      <c r="T3" s="251" t="s">
        <v>619</v>
      </c>
      <c r="U3" s="251" t="s">
        <v>622</v>
      </c>
      <c r="V3" s="251" t="s">
        <v>620</v>
      </c>
      <c r="W3" s="251" t="s">
        <v>621</v>
      </c>
      <c r="X3" s="268" t="s">
        <v>416</v>
      </c>
      <c r="Y3" s="251" t="s">
        <v>619</v>
      </c>
      <c r="Z3" s="251" t="s">
        <v>622</v>
      </c>
      <c r="AA3" s="251" t="s">
        <v>620</v>
      </c>
      <c r="AB3" s="251" t="s">
        <v>621</v>
      </c>
      <c r="AC3" s="268" t="s">
        <v>416</v>
      </c>
      <c r="AD3" s="251" t="s">
        <v>623</v>
      </c>
      <c r="AE3" s="251" t="s">
        <v>624</v>
      </c>
      <c r="AF3" s="251" t="s">
        <v>625</v>
      </c>
      <c r="AG3" s="251" t="s">
        <v>626</v>
      </c>
      <c r="AH3" s="251" t="s">
        <v>627</v>
      </c>
      <c r="AI3" s="251" t="s">
        <v>643</v>
      </c>
      <c r="AJ3" s="251" t="s">
        <v>644</v>
      </c>
      <c r="AK3" s="251" t="s">
        <v>628</v>
      </c>
      <c r="AL3" s="267" t="s">
        <v>649</v>
      </c>
      <c r="AM3" s="268" t="s">
        <v>645</v>
      </c>
      <c r="AN3" s="379"/>
      <c r="AO3" s="379"/>
      <c r="AP3" s="379"/>
      <c r="AQ3" s="379"/>
      <c r="AR3" s="379"/>
    </row>
    <row r="4" spans="1:46">
      <c r="A4" s="252" t="s">
        <v>549</v>
      </c>
      <c r="B4" s="253" t="s">
        <v>629</v>
      </c>
      <c r="C4" s="253" t="s">
        <v>646</v>
      </c>
      <c r="D4" s="260">
        <v>2</v>
      </c>
      <c r="E4" s="259">
        <v>3</v>
      </c>
      <c r="F4" s="259">
        <v>3</v>
      </c>
      <c r="G4" s="259">
        <v>25</v>
      </c>
      <c r="H4" s="259">
        <v>3</v>
      </c>
      <c r="I4" s="254">
        <f t="shared" ref="I4:I10" si="0">SUM(E4:H4)</f>
        <v>34</v>
      </c>
      <c r="J4" s="258">
        <v>3</v>
      </c>
      <c r="K4" s="258">
        <v>1</v>
      </c>
      <c r="L4" s="258">
        <v>0.41666666666666669</v>
      </c>
      <c r="M4" s="258">
        <v>0</v>
      </c>
      <c r="N4" s="254">
        <f t="shared" ref="N4:N10" si="1">SUM(J4:M4)</f>
        <v>4.416666666666667</v>
      </c>
      <c r="O4" s="254">
        <f>E4+J4</f>
        <v>6</v>
      </c>
      <c r="P4" s="254">
        <f t="shared" ref="P4:R10" si="2">F4+K4</f>
        <v>4</v>
      </c>
      <c r="Q4" s="254">
        <f t="shared" si="2"/>
        <v>25.416666666666668</v>
      </c>
      <c r="R4" s="254">
        <f t="shared" si="2"/>
        <v>3</v>
      </c>
      <c r="S4" s="254">
        <f t="shared" ref="S4:S10" si="3">SUM(O4:R4)</f>
        <v>38.416666666666671</v>
      </c>
      <c r="T4" s="260">
        <v>4.583333333333333</v>
      </c>
      <c r="U4" s="260">
        <v>5</v>
      </c>
      <c r="V4" s="260">
        <v>24.333333333333332</v>
      </c>
      <c r="W4" s="260">
        <v>1</v>
      </c>
      <c r="X4" s="254">
        <f t="shared" ref="X4:X10" si="4">SUM(T4:W4)</f>
        <v>34.916666666666664</v>
      </c>
      <c r="Y4" s="260">
        <v>4.583333333333333</v>
      </c>
      <c r="Z4" s="260">
        <v>5</v>
      </c>
      <c r="AA4" s="260">
        <v>24.333333333333332</v>
      </c>
      <c r="AB4" s="260">
        <v>1</v>
      </c>
      <c r="AC4" s="254">
        <f t="shared" ref="AC4:AC10" si="5">SUM(Y4:AB4)</f>
        <v>34.916666666666664</v>
      </c>
      <c r="AD4" s="254">
        <f t="shared" ref="AD4:AD10" si="6">(Y4*5917+Z4*5150+AA4*5094+AB4*4150)*7+(Y4*6017+Z4*5250+AA4*5194+AB4*4250)*5</f>
        <v>2189141.333333333</v>
      </c>
      <c r="AE4" s="254">
        <f t="shared" ref="AE4:AE10" si="7">AC4*4320</f>
        <v>150840</v>
      </c>
      <c r="AF4" s="254">
        <f t="shared" ref="AF4:AF10" si="8">AC4*6000</f>
        <v>209500</v>
      </c>
      <c r="AG4" s="254">
        <f t="shared" ref="AG4:AG10" si="9">AC4*2400</f>
        <v>83800</v>
      </c>
      <c r="AH4" s="254">
        <f t="shared" ref="AH4:AH10" si="10">AC4*8800</f>
        <v>307266.66666666663</v>
      </c>
      <c r="AI4" s="254">
        <f t="shared" ref="AI4:AI10" si="11">AC4*800</f>
        <v>27933.333333333332</v>
      </c>
      <c r="AJ4" s="254">
        <f t="shared" ref="AJ4:AJ10" si="12">D4*50*82</f>
        <v>8200</v>
      </c>
      <c r="AK4" s="254">
        <f t="shared" ref="AK4:AK10" si="13">AC4*960</f>
        <v>33520</v>
      </c>
      <c r="AL4" s="254">
        <f t="shared" ref="AL4:AL10" si="14">ROUND((AD4+AH4+AI4+AJ4)*0.35756,2)</f>
        <v>905535.48</v>
      </c>
      <c r="AM4" s="254">
        <f t="shared" ref="AM4:AM10" si="15">SUM(AD4:AL4)</f>
        <v>3915736.813333333</v>
      </c>
      <c r="AN4" s="255">
        <v>3772807.0999999996</v>
      </c>
      <c r="AO4" s="298"/>
      <c r="AP4" s="255">
        <f t="shared" ref="AP4:AP10" si="16">AN4+AO4</f>
        <v>3772807.0999999996</v>
      </c>
      <c r="AQ4" s="255">
        <v>2494494</v>
      </c>
      <c r="AR4" s="255">
        <f t="shared" ref="AR4:AR10" si="17">AP4-AQ4</f>
        <v>1278313.0999999996</v>
      </c>
      <c r="AS4" s="257"/>
    </row>
    <row r="5" spans="1:46">
      <c r="A5" s="252" t="s">
        <v>549</v>
      </c>
      <c r="B5" s="253" t="s">
        <v>630</v>
      </c>
      <c r="C5" s="253" t="s">
        <v>646</v>
      </c>
      <c r="D5" s="260">
        <v>1</v>
      </c>
      <c r="E5" s="259">
        <v>2</v>
      </c>
      <c r="F5" s="259">
        <v>2</v>
      </c>
      <c r="G5" s="259">
        <v>16</v>
      </c>
      <c r="H5" s="259">
        <v>3</v>
      </c>
      <c r="I5" s="254">
        <f t="shared" si="0"/>
        <v>23</v>
      </c>
      <c r="J5" s="258">
        <v>8.3333333333333329E-2</v>
      </c>
      <c r="K5" s="258">
        <v>0</v>
      </c>
      <c r="L5" s="258">
        <v>0</v>
      </c>
      <c r="M5" s="258">
        <v>0</v>
      </c>
      <c r="N5" s="254">
        <f t="shared" si="1"/>
        <v>8.3333333333333329E-2</v>
      </c>
      <c r="O5" s="254">
        <f t="shared" ref="O5:O10" si="18">E5+J5</f>
        <v>2.0833333333333335</v>
      </c>
      <c r="P5" s="254">
        <f t="shared" si="2"/>
        <v>2</v>
      </c>
      <c r="Q5" s="254">
        <f t="shared" si="2"/>
        <v>16</v>
      </c>
      <c r="R5" s="254">
        <f t="shared" si="2"/>
        <v>3</v>
      </c>
      <c r="S5" s="254">
        <f t="shared" si="3"/>
        <v>23.083333333333336</v>
      </c>
      <c r="T5" s="260">
        <v>1.3333333333333333</v>
      </c>
      <c r="U5" s="260">
        <v>2</v>
      </c>
      <c r="V5" s="260">
        <v>15.25</v>
      </c>
      <c r="W5" s="260">
        <v>2</v>
      </c>
      <c r="X5" s="254">
        <f t="shared" si="4"/>
        <v>20.583333333333332</v>
      </c>
      <c r="Y5" s="260">
        <v>1.3333333333333333</v>
      </c>
      <c r="Z5" s="260">
        <v>2</v>
      </c>
      <c r="AA5" s="260">
        <v>15.25</v>
      </c>
      <c r="AB5" s="260">
        <v>2</v>
      </c>
      <c r="AC5" s="254">
        <f t="shared" si="5"/>
        <v>20.583333333333332</v>
      </c>
      <c r="AD5" s="254">
        <f t="shared" si="6"/>
        <v>1260365.6666666665</v>
      </c>
      <c r="AE5" s="254">
        <f t="shared" si="7"/>
        <v>88920</v>
      </c>
      <c r="AF5" s="254">
        <f t="shared" si="8"/>
        <v>123500</v>
      </c>
      <c r="AG5" s="254">
        <f t="shared" si="9"/>
        <v>49400</v>
      </c>
      <c r="AH5" s="254">
        <f t="shared" si="10"/>
        <v>181133.33333333331</v>
      </c>
      <c r="AI5" s="254">
        <f t="shared" si="11"/>
        <v>16466.666666666664</v>
      </c>
      <c r="AJ5" s="254">
        <f t="shared" si="12"/>
        <v>4100</v>
      </c>
      <c r="AK5" s="254">
        <f t="shared" si="13"/>
        <v>19760</v>
      </c>
      <c r="AL5" s="254">
        <f t="shared" si="14"/>
        <v>522776.2</v>
      </c>
      <c r="AM5" s="254">
        <f t="shared" si="15"/>
        <v>2266421.8666666667</v>
      </c>
      <c r="AN5" s="255">
        <v>2217044.7999999998</v>
      </c>
      <c r="AO5" s="298"/>
      <c r="AP5" s="255">
        <f t="shared" si="16"/>
        <v>2217044.7999999998</v>
      </c>
      <c r="AQ5" s="255">
        <v>1487761</v>
      </c>
      <c r="AR5" s="255">
        <f t="shared" si="17"/>
        <v>729283.79999999981</v>
      </c>
      <c r="AS5" s="257"/>
    </row>
    <row r="6" spans="1:46">
      <c r="A6" s="252" t="s">
        <v>549</v>
      </c>
      <c r="B6" s="253" t="s">
        <v>631</v>
      </c>
      <c r="C6" s="253" t="s">
        <v>646</v>
      </c>
      <c r="D6" s="260">
        <v>2</v>
      </c>
      <c r="E6" s="259">
        <v>5</v>
      </c>
      <c r="F6" s="259">
        <v>3</v>
      </c>
      <c r="G6" s="259">
        <v>37</v>
      </c>
      <c r="H6" s="259">
        <v>4</v>
      </c>
      <c r="I6" s="254">
        <f t="shared" si="0"/>
        <v>49</v>
      </c>
      <c r="J6" s="258">
        <v>6.416666666666667</v>
      </c>
      <c r="K6" s="258">
        <v>0</v>
      </c>
      <c r="L6" s="258">
        <v>0</v>
      </c>
      <c r="M6" s="258">
        <v>0</v>
      </c>
      <c r="N6" s="254">
        <f t="shared" si="1"/>
        <v>6.416666666666667</v>
      </c>
      <c r="O6" s="254">
        <f t="shared" si="18"/>
        <v>11.416666666666668</v>
      </c>
      <c r="P6" s="254">
        <f t="shared" si="2"/>
        <v>3</v>
      </c>
      <c r="Q6" s="254">
        <f t="shared" si="2"/>
        <v>37</v>
      </c>
      <c r="R6" s="254">
        <f t="shared" si="2"/>
        <v>4</v>
      </c>
      <c r="S6" s="254">
        <f t="shared" si="3"/>
        <v>55.416666666666671</v>
      </c>
      <c r="T6" s="260">
        <v>10.25</v>
      </c>
      <c r="U6" s="260">
        <v>4.583333333333333</v>
      </c>
      <c r="V6" s="260">
        <v>37.083333333333336</v>
      </c>
      <c r="W6" s="260">
        <v>2</v>
      </c>
      <c r="X6" s="254">
        <f t="shared" si="4"/>
        <v>53.916666666666671</v>
      </c>
      <c r="Y6" s="260">
        <v>10.25</v>
      </c>
      <c r="Z6" s="260">
        <v>4.583333333333333</v>
      </c>
      <c r="AA6" s="260">
        <v>37.083333333333336</v>
      </c>
      <c r="AB6" s="260">
        <v>2</v>
      </c>
      <c r="AC6" s="254">
        <f t="shared" si="5"/>
        <v>53.916666666666671</v>
      </c>
      <c r="AD6" s="254">
        <f t="shared" si="6"/>
        <v>3404429.3333333335</v>
      </c>
      <c r="AE6" s="254">
        <f t="shared" si="7"/>
        <v>232920.00000000003</v>
      </c>
      <c r="AF6" s="254">
        <f t="shared" si="8"/>
        <v>323500</v>
      </c>
      <c r="AG6" s="254">
        <f t="shared" si="9"/>
        <v>129400.00000000001</v>
      </c>
      <c r="AH6" s="254">
        <f t="shared" si="10"/>
        <v>474466.66666666669</v>
      </c>
      <c r="AI6" s="254">
        <f t="shared" si="11"/>
        <v>43133.333333333336</v>
      </c>
      <c r="AJ6" s="254">
        <f t="shared" si="12"/>
        <v>8200</v>
      </c>
      <c r="AK6" s="254">
        <f t="shared" si="13"/>
        <v>51760.000000000007</v>
      </c>
      <c r="AL6" s="254">
        <f t="shared" si="14"/>
        <v>1405292.8</v>
      </c>
      <c r="AM6" s="254">
        <f t="shared" si="15"/>
        <v>6073102.1333333328</v>
      </c>
      <c r="AN6" s="255">
        <v>5787588.3000000007</v>
      </c>
      <c r="AO6" s="298"/>
      <c r="AP6" s="255">
        <f t="shared" si="16"/>
        <v>5787588.3000000007</v>
      </c>
      <c r="AQ6" s="255">
        <v>4182789</v>
      </c>
      <c r="AR6" s="255">
        <f t="shared" si="17"/>
        <v>1604799.3000000007</v>
      </c>
      <c r="AS6" s="257"/>
    </row>
    <row r="7" spans="1:46">
      <c r="A7" s="252" t="s">
        <v>549</v>
      </c>
      <c r="B7" s="253" t="s">
        <v>632</v>
      </c>
      <c r="C7" s="253" t="s">
        <v>646</v>
      </c>
      <c r="D7" s="260">
        <v>2</v>
      </c>
      <c r="E7" s="259">
        <v>3</v>
      </c>
      <c r="F7" s="259">
        <v>3</v>
      </c>
      <c r="G7" s="259">
        <v>21</v>
      </c>
      <c r="H7" s="259">
        <v>3</v>
      </c>
      <c r="I7" s="254">
        <f t="shared" si="0"/>
        <v>30</v>
      </c>
      <c r="J7" s="258">
        <v>0.41666666666666669</v>
      </c>
      <c r="K7" s="258">
        <v>0</v>
      </c>
      <c r="L7" s="258">
        <v>0</v>
      </c>
      <c r="M7" s="258">
        <v>0</v>
      </c>
      <c r="N7" s="254">
        <f t="shared" si="1"/>
        <v>0.41666666666666669</v>
      </c>
      <c r="O7" s="254">
        <f t="shared" si="18"/>
        <v>3.4166666666666665</v>
      </c>
      <c r="P7" s="254">
        <f t="shared" si="2"/>
        <v>3</v>
      </c>
      <c r="Q7" s="254">
        <f t="shared" si="2"/>
        <v>21</v>
      </c>
      <c r="R7" s="254">
        <f t="shared" si="2"/>
        <v>3</v>
      </c>
      <c r="S7" s="254">
        <f t="shared" si="3"/>
        <v>30.416666666666664</v>
      </c>
      <c r="T7" s="260">
        <v>4</v>
      </c>
      <c r="U7" s="260">
        <v>2</v>
      </c>
      <c r="V7" s="260">
        <v>22.25</v>
      </c>
      <c r="W7" s="260">
        <v>2</v>
      </c>
      <c r="X7" s="254">
        <f t="shared" si="4"/>
        <v>30.25</v>
      </c>
      <c r="Y7" s="260">
        <v>4</v>
      </c>
      <c r="Z7" s="260">
        <v>2</v>
      </c>
      <c r="AA7" s="260">
        <v>22.25</v>
      </c>
      <c r="AB7" s="260">
        <v>2</v>
      </c>
      <c r="AC7" s="254">
        <f t="shared" si="5"/>
        <v>30.25</v>
      </c>
      <c r="AD7" s="254">
        <f t="shared" si="6"/>
        <v>1882439</v>
      </c>
      <c r="AE7" s="254">
        <f t="shared" si="7"/>
        <v>130680</v>
      </c>
      <c r="AF7" s="254">
        <f t="shared" si="8"/>
        <v>181500</v>
      </c>
      <c r="AG7" s="254">
        <f t="shared" si="9"/>
        <v>72600</v>
      </c>
      <c r="AH7" s="254">
        <f t="shared" si="10"/>
        <v>266200</v>
      </c>
      <c r="AI7" s="254">
        <f t="shared" si="11"/>
        <v>24200</v>
      </c>
      <c r="AJ7" s="254">
        <f t="shared" si="12"/>
        <v>8200</v>
      </c>
      <c r="AK7" s="254">
        <f t="shared" si="13"/>
        <v>29040</v>
      </c>
      <c r="AL7" s="254">
        <f t="shared" si="14"/>
        <v>779852.3</v>
      </c>
      <c r="AM7" s="254">
        <f t="shared" si="15"/>
        <v>3374711.3</v>
      </c>
      <c r="AN7" s="255">
        <v>3260229.5</v>
      </c>
      <c r="AO7" s="298"/>
      <c r="AP7" s="255">
        <f t="shared" si="16"/>
        <v>3260229.5</v>
      </c>
      <c r="AQ7" s="255">
        <v>2171661</v>
      </c>
      <c r="AR7" s="255">
        <f t="shared" si="17"/>
        <v>1088568.5</v>
      </c>
      <c r="AS7" s="257"/>
    </row>
    <row r="8" spans="1:46">
      <c r="A8" s="252" t="s">
        <v>549</v>
      </c>
      <c r="B8" s="253" t="s">
        <v>233</v>
      </c>
      <c r="C8" s="253" t="s">
        <v>647</v>
      </c>
      <c r="D8" s="260"/>
      <c r="E8" s="259">
        <v>0</v>
      </c>
      <c r="F8" s="259">
        <v>6</v>
      </c>
      <c r="G8" s="259">
        <v>0</v>
      </c>
      <c r="H8" s="259">
        <v>9</v>
      </c>
      <c r="I8" s="254">
        <f t="shared" si="0"/>
        <v>15</v>
      </c>
      <c r="J8" s="258">
        <v>0.83333333333333337</v>
      </c>
      <c r="K8" s="258">
        <v>2</v>
      </c>
      <c r="L8" s="258">
        <v>0</v>
      </c>
      <c r="M8" s="258">
        <v>1</v>
      </c>
      <c r="N8" s="254">
        <f t="shared" si="1"/>
        <v>3.8333333333333335</v>
      </c>
      <c r="O8" s="254">
        <f t="shared" si="18"/>
        <v>0.83333333333333337</v>
      </c>
      <c r="P8" s="254">
        <f t="shared" si="2"/>
        <v>8</v>
      </c>
      <c r="Q8" s="254">
        <f t="shared" si="2"/>
        <v>0</v>
      </c>
      <c r="R8" s="254">
        <f t="shared" si="2"/>
        <v>10</v>
      </c>
      <c r="S8" s="254">
        <f t="shared" si="3"/>
        <v>18.833333333333336</v>
      </c>
      <c r="T8" s="260">
        <v>3.1666666666666665</v>
      </c>
      <c r="U8" s="260">
        <v>6.833333333333333</v>
      </c>
      <c r="V8" s="260">
        <v>0</v>
      </c>
      <c r="W8" s="260">
        <v>7.416666666666667</v>
      </c>
      <c r="X8" s="254">
        <f t="shared" si="4"/>
        <v>17.416666666666668</v>
      </c>
      <c r="Y8" s="260">
        <v>3.1666666666666665</v>
      </c>
      <c r="Z8" s="260">
        <v>6.833333333333333</v>
      </c>
      <c r="AA8" s="260">
        <v>0</v>
      </c>
      <c r="AB8" s="260">
        <v>7.416666666666667</v>
      </c>
      <c r="AC8" s="254">
        <f t="shared" si="5"/>
        <v>17.416666666666668</v>
      </c>
      <c r="AD8" s="254">
        <f t="shared" si="6"/>
        <v>1025204.3333333333</v>
      </c>
      <c r="AE8" s="254">
        <f t="shared" si="7"/>
        <v>75240</v>
      </c>
      <c r="AF8" s="254">
        <f t="shared" si="8"/>
        <v>104500</v>
      </c>
      <c r="AG8" s="254">
        <f t="shared" si="9"/>
        <v>41800</v>
      </c>
      <c r="AH8" s="254">
        <f t="shared" si="10"/>
        <v>153266.66666666669</v>
      </c>
      <c r="AI8" s="254">
        <f t="shared" si="11"/>
        <v>13933.333333333334</v>
      </c>
      <c r="AJ8" s="254">
        <f t="shared" si="12"/>
        <v>0</v>
      </c>
      <c r="AK8" s="254">
        <f t="shared" si="13"/>
        <v>16720</v>
      </c>
      <c r="AL8" s="254">
        <f t="shared" si="14"/>
        <v>426356.09</v>
      </c>
      <c r="AM8" s="254">
        <f t="shared" si="15"/>
        <v>1857020.4233333333</v>
      </c>
      <c r="AN8" s="255">
        <v>1768799.4</v>
      </c>
      <c r="AO8" s="298">
        <v>12240</v>
      </c>
      <c r="AP8" s="255">
        <f t="shared" si="16"/>
        <v>1781039.4</v>
      </c>
      <c r="AQ8" s="255">
        <v>1313738</v>
      </c>
      <c r="AR8" s="255">
        <f t="shared" si="17"/>
        <v>467301.39999999991</v>
      </c>
      <c r="AS8" s="257"/>
    </row>
    <row r="9" spans="1:46">
      <c r="A9" s="252" t="s">
        <v>549</v>
      </c>
      <c r="B9" s="253" t="s">
        <v>235</v>
      </c>
      <c r="C9" s="253" t="s">
        <v>647</v>
      </c>
      <c r="D9" s="260"/>
      <c r="E9" s="259">
        <v>0</v>
      </c>
      <c r="F9" s="259">
        <v>6</v>
      </c>
      <c r="G9" s="259">
        <v>0</v>
      </c>
      <c r="H9" s="259">
        <v>9</v>
      </c>
      <c r="I9" s="254">
        <f t="shared" si="0"/>
        <v>15</v>
      </c>
      <c r="J9" s="258">
        <v>5</v>
      </c>
      <c r="K9" s="258">
        <v>0</v>
      </c>
      <c r="L9" s="258">
        <v>0</v>
      </c>
      <c r="M9" s="258">
        <v>0</v>
      </c>
      <c r="N9" s="254">
        <f t="shared" si="1"/>
        <v>5</v>
      </c>
      <c r="O9" s="254">
        <f t="shared" si="18"/>
        <v>5</v>
      </c>
      <c r="P9" s="254">
        <f t="shared" si="2"/>
        <v>6</v>
      </c>
      <c r="Q9" s="254">
        <f t="shared" si="2"/>
        <v>0</v>
      </c>
      <c r="R9" s="254">
        <f t="shared" si="2"/>
        <v>9</v>
      </c>
      <c r="S9" s="254">
        <f t="shared" si="3"/>
        <v>20</v>
      </c>
      <c r="T9" s="260">
        <v>5.75</v>
      </c>
      <c r="U9" s="260">
        <v>4.833333333333333</v>
      </c>
      <c r="V9" s="260">
        <v>0</v>
      </c>
      <c r="W9" s="260">
        <v>6.333333333333333</v>
      </c>
      <c r="X9" s="254">
        <f t="shared" si="4"/>
        <v>16.916666666666664</v>
      </c>
      <c r="Y9" s="260">
        <v>5.75</v>
      </c>
      <c r="Z9" s="260">
        <v>4.833333333333333</v>
      </c>
      <c r="AA9" s="260">
        <v>0</v>
      </c>
      <c r="AB9" s="260">
        <v>6.333333333333333</v>
      </c>
      <c r="AC9" s="254">
        <f t="shared" si="5"/>
        <v>16.916666666666664</v>
      </c>
      <c r="AD9" s="254">
        <f t="shared" si="6"/>
        <v>1030831.3333333333</v>
      </c>
      <c r="AE9" s="254">
        <f t="shared" si="7"/>
        <v>73079.999999999985</v>
      </c>
      <c r="AF9" s="254">
        <f t="shared" si="8"/>
        <v>101499.99999999999</v>
      </c>
      <c r="AG9" s="254">
        <f t="shared" si="9"/>
        <v>40599.999999999993</v>
      </c>
      <c r="AH9" s="254">
        <f t="shared" si="10"/>
        <v>148866.66666666666</v>
      </c>
      <c r="AI9" s="254">
        <f t="shared" si="11"/>
        <v>13533.333333333332</v>
      </c>
      <c r="AJ9" s="254">
        <f t="shared" si="12"/>
        <v>0</v>
      </c>
      <c r="AK9" s="254">
        <f t="shared" si="13"/>
        <v>16239.999999999998</v>
      </c>
      <c r="AL9" s="254">
        <f t="shared" si="14"/>
        <v>426651.8</v>
      </c>
      <c r="AM9" s="254">
        <f t="shared" si="15"/>
        <v>1851303.1333333333</v>
      </c>
      <c r="AN9" s="255">
        <v>1768804.5</v>
      </c>
      <c r="AO9" s="298">
        <v>36728</v>
      </c>
      <c r="AP9" s="255">
        <f t="shared" si="16"/>
        <v>1805532.5</v>
      </c>
      <c r="AQ9" s="255">
        <v>1274345</v>
      </c>
      <c r="AR9" s="255">
        <f t="shared" si="17"/>
        <v>531187.5</v>
      </c>
      <c r="AS9" s="257"/>
    </row>
    <row r="10" spans="1:46">
      <c r="A10" s="252" t="s">
        <v>549</v>
      </c>
      <c r="B10" s="253" t="s">
        <v>633</v>
      </c>
      <c r="C10" s="253" t="s">
        <v>647</v>
      </c>
      <c r="D10" s="260"/>
      <c r="E10" s="259">
        <v>0</v>
      </c>
      <c r="F10" s="259">
        <v>5</v>
      </c>
      <c r="G10" s="259">
        <v>0</v>
      </c>
      <c r="H10" s="259">
        <v>6</v>
      </c>
      <c r="I10" s="254">
        <f t="shared" si="0"/>
        <v>11</v>
      </c>
      <c r="J10" s="258">
        <v>0</v>
      </c>
      <c r="K10" s="258">
        <v>0</v>
      </c>
      <c r="L10" s="258">
        <v>0</v>
      </c>
      <c r="M10" s="258">
        <v>2</v>
      </c>
      <c r="N10" s="254">
        <f t="shared" si="1"/>
        <v>2</v>
      </c>
      <c r="O10" s="254">
        <f t="shared" si="18"/>
        <v>0</v>
      </c>
      <c r="P10" s="254">
        <f t="shared" si="2"/>
        <v>5</v>
      </c>
      <c r="Q10" s="254">
        <f t="shared" si="2"/>
        <v>0</v>
      </c>
      <c r="R10" s="254">
        <f t="shared" si="2"/>
        <v>8</v>
      </c>
      <c r="S10" s="254">
        <f t="shared" si="3"/>
        <v>13</v>
      </c>
      <c r="T10" s="260">
        <v>0</v>
      </c>
      <c r="U10" s="260">
        <v>5</v>
      </c>
      <c r="V10" s="260">
        <v>0</v>
      </c>
      <c r="W10" s="260">
        <v>8</v>
      </c>
      <c r="X10" s="254">
        <f t="shared" si="4"/>
        <v>13</v>
      </c>
      <c r="Y10" s="260">
        <v>0</v>
      </c>
      <c r="Z10" s="260">
        <v>5</v>
      </c>
      <c r="AA10" s="260">
        <v>0</v>
      </c>
      <c r="AB10" s="260">
        <v>8</v>
      </c>
      <c r="AC10" s="254">
        <f t="shared" si="5"/>
        <v>13</v>
      </c>
      <c r="AD10" s="254">
        <f t="shared" si="6"/>
        <v>713900</v>
      </c>
      <c r="AE10" s="254">
        <f t="shared" si="7"/>
        <v>56160</v>
      </c>
      <c r="AF10" s="254">
        <f t="shared" si="8"/>
        <v>78000</v>
      </c>
      <c r="AG10" s="254">
        <f t="shared" si="9"/>
        <v>31200</v>
      </c>
      <c r="AH10" s="254">
        <f t="shared" si="10"/>
        <v>114400</v>
      </c>
      <c r="AI10" s="254">
        <f t="shared" si="11"/>
        <v>10400</v>
      </c>
      <c r="AJ10" s="254">
        <f t="shared" si="12"/>
        <v>0</v>
      </c>
      <c r="AK10" s="254">
        <f t="shared" si="13"/>
        <v>12480</v>
      </c>
      <c r="AL10" s="254">
        <f t="shared" si="14"/>
        <v>299885.57</v>
      </c>
      <c r="AM10" s="254">
        <f t="shared" si="15"/>
        <v>1316425.57</v>
      </c>
      <c r="AN10" s="255">
        <v>1351961.8</v>
      </c>
      <c r="AO10" s="298">
        <v>10200</v>
      </c>
      <c r="AP10" s="255">
        <f t="shared" si="16"/>
        <v>1362161.8</v>
      </c>
      <c r="AQ10" s="255">
        <v>905092</v>
      </c>
      <c r="AR10" s="255">
        <f t="shared" si="17"/>
        <v>457069.80000000005</v>
      </c>
      <c r="AS10" s="257">
        <f t="shared" ref="AS10" si="19">AN10-AM10</f>
        <v>35536.229999999981</v>
      </c>
      <c r="AT10" s="19" t="s">
        <v>706</v>
      </c>
    </row>
    <row r="11" spans="1:46">
      <c r="A11" s="252"/>
      <c r="B11" s="267" t="s">
        <v>551</v>
      </c>
      <c r="C11" s="267"/>
      <c r="D11" s="256">
        <f>SUM(D4:D10)</f>
        <v>7</v>
      </c>
      <c r="E11" s="256">
        <f t="shared" ref="E11:AR11" si="20">SUM(E4:E10)</f>
        <v>13</v>
      </c>
      <c r="F11" s="256">
        <f t="shared" si="20"/>
        <v>28</v>
      </c>
      <c r="G11" s="256">
        <f t="shared" si="20"/>
        <v>99</v>
      </c>
      <c r="H11" s="256">
        <f t="shared" si="20"/>
        <v>37</v>
      </c>
      <c r="I11" s="256">
        <f t="shared" si="20"/>
        <v>177</v>
      </c>
      <c r="J11" s="256">
        <f t="shared" si="20"/>
        <v>15.75</v>
      </c>
      <c r="K11" s="256">
        <f t="shared" si="20"/>
        <v>3</v>
      </c>
      <c r="L11" s="256">
        <f t="shared" si="20"/>
        <v>0.41666666666666669</v>
      </c>
      <c r="M11" s="256">
        <f t="shared" si="20"/>
        <v>3</v>
      </c>
      <c r="N11" s="256">
        <f t="shared" si="20"/>
        <v>22.166666666666668</v>
      </c>
      <c r="O11" s="256">
        <f t="shared" si="20"/>
        <v>28.75</v>
      </c>
      <c r="P11" s="256">
        <f t="shared" si="20"/>
        <v>31</v>
      </c>
      <c r="Q11" s="256">
        <f t="shared" si="20"/>
        <v>99.416666666666671</v>
      </c>
      <c r="R11" s="256">
        <f t="shared" si="20"/>
        <v>40</v>
      </c>
      <c r="S11" s="256">
        <f t="shared" si="20"/>
        <v>199.16666666666669</v>
      </c>
      <c r="T11" s="256">
        <f t="shared" si="20"/>
        <v>29.083333333333332</v>
      </c>
      <c r="U11" s="256">
        <f t="shared" si="20"/>
        <v>30.249999999999996</v>
      </c>
      <c r="V11" s="256">
        <f t="shared" si="20"/>
        <v>98.916666666666657</v>
      </c>
      <c r="W11" s="256">
        <f t="shared" si="20"/>
        <v>28.75</v>
      </c>
      <c r="X11" s="256">
        <f t="shared" si="20"/>
        <v>187</v>
      </c>
      <c r="Y11" s="256">
        <f t="shared" si="20"/>
        <v>29.083333333333332</v>
      </c>
      <c r="Z11" s="256">
        <f t="shared" si="20"/>
        <v>30.249999999999996</v>
      </c>
      <c r="AA11" s="256">
        <f t="shared" si="20"/>
        <v>98.916666666666657</v>
      </c>
      <c r="AB11" s="256">
        <f t="shared" si="20"/>
        <v>28.75</v>
      </c>
      <c r="AC11" s="256">
        <f t="shared" si="20"/>
        <v>187</v>
      </c>
      <c r="AD11" s="256">
        <f t="shared" si="20"/>
        <v>11506311</v>
      </c>
      <c r="AE11" s="256">
        <f t="shared" si="20"/>
        <v>807840</v>
      </c>
      <c r="AF11" s="256">
        <f t="shared" si="20"/>
        <v>1122000</v>
      </c>
      <c r="AG11" s="256">
        <f t="shared" si="20"/>
        <v>448800</v>
      </c>
      <c r="AH11" s="256">
        <f t="shared" si="20"/>
        <v>1645600</v>
      </c>
      <c r="AI11" s="256">
        <f t="shared" si="20"/>
        <v>149600</v>
      </c>
      <c r="AJ11" s="256">
        <f t="shared" si="20"/>
        <v>28700</v>
      </c>
      <c r="AK11" s="256">
        <f t="shared" si="20"/>
        <v>179520</v>
      </c>
      <c r="AL11" s="256">
        <f t="shared" si="20"/>
        <v>4766350.24</v>
      </c>
      <c r="AM11" s="256">
        <f t="shared" si="20"/>
        <v>20654721.239999998</v>
      </c>
      <c r="AN11" s="256">
        <f t="shared" si="20"/>
        <v>19927235.399999999</v>
      </c>
      <c r="AO11" s="256">
        <f t="shared" si="20"/>
        <v>59168</v>
      </c>
      <c r="AP11" s="256">
        <f t="shared" si="20"/>
        <v>19986403.399999999</v>
      </c>
      <c r="AQ11" s="256">
        <f t="shared" si="20"/>
        <v>13829880</v>
      </c>
      <c r="AR11" s="256">
        <f t="shared" si="20"/>
        <v>6156523.3999999994</v>
      </c>
      <c r="AS11" s="257"/>
    </row>
  </sheetData>
  <autoFilter ref="A2:AS3">
    <filterColumn colId="4" showButton="0"/>
    <filterColumn colId="5" showButton="0"/>
    <filterColumn colId="6" showButton="0"/>
    <filterColumn colId="7"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9" showButton="0"/>
    <filterColumn colId="20" showButton="0"/>
    <filterColumn colId="21" showButton="0"/>
    <filterColumn colId="22"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40"/>
  </autoFilter>
  <mergeCells count="15">
    <mergeCell ref="AR2:AR3"/>
    <mergeCell ref="A2:A3"/>
    <mergeCell ref="B2:B3"/>
    <mergeCell ref="C2:C3"/>
    <mergeCell ref="E2:I2"/>
    <mergeCell ref="J2:N2"/>
    <mergeCell ref="O2:S2"/>
    <mergeCell ref="T2:X2"/>
    <mergeCell ref="Y2:AC2"/>
    <mergeCell ref="AD2:AM2"/>
    <mergeCell ref="D2:D3"/>
    <mergeCell ref="AN2:AN3"/>
    <mergeCell ref="AP2:AP3"/>
    <mergeCell ref="AQ2:AQ3"/>
    <mergeCell ref="AO2:AO3"/>
  </mergeCells>
  <phoneticPr fontId="3" type="noConversion"/>
  <printOptions horizontalCentered="1"/>
  <pageMargins left="0.70866141732283472" right="0.70866141732283472" top="0.74803149606299213" bottom="0.74803149606299213" header="0.31496062992125984" footer="0.31496062992125984"/>
  <pageSetup paperSize="8" scale="80" orientation="landscape" r:id="rId1"/>
  <headerFooter>
    <oddHeader>&amp;C&amp;20 2022年镇管学校补充公用经费调整预算表</oddHeader>
    <oddFooter>第 &amp;P 页，共 &amp;N 页</oddFooter>
  </headerFooter>
</worksheet>
</file>

<file path=xl/worksheets/sheet13.xml><?xml version="1.0" encoding="utf-8"?>
<worksheet xmlns="http://schemas.openxmlformats.org/spreadsheetml/2006/main" xmlns:r="http://schemas.openxmlformats.org/officeDocument/2006/relationships">
  <dimension ref="A1:M9"/>
  <sheetViews>
    <sheetView topLeftCell="B1" workbookViewId="0">
      <pane xSplit="5" ySplit="2" topLeftCell="G3" activePane="bottomRight" state="frozen"/>
      <selection activeCell="B1" sqref="B1"/>
      <selection pane="topRight" activeCell="G1" sqref="G1"/>
      <selection pane="bottomLeft" activeCell="B3" sqref="B3"/>
      <selection pane="bottomRight" activeCell="B10" sqref="A10:XFD30"/>
    </sheetView>
  </sheetViews>
  <sheetFormatPr defaultColWidth="8" defaultRowHeight="13.5"/>
  <cols>
    <col min="1" max="1" width="5.25" style="203" hidden="1" customWidth="1"/>
    <col min="2" max="2" width="10.125" style="203" customWidth="1"/>
    <col min="3" max="3" width="9.875" style="203" customWidth="1"/>
    <col min="4" max="4" width="26.125" style="203" customWidth="1"/>
    <col min="5" max="5" width="8.375" style="203" hidden="1" customWidth="1"/>
    <col min="6" max="6" width="7.625" style="203" hidden="1" customWidth="1"/>
    <col min="7" max="12" width="11.625" style="203" customWidth="1"/>
    <col min="13" max="13" width="12.75" style="203" customWidth="1"/>
    <col min="14" max="16384" width="8" style="203"/>
  </cols>
  <sheetData>
    <row r="1" spans="1:13" ht="22.5" customHeight="1">
      <c r="A1" s="384" t="s">
        <v>703</v>
      </c>
      <c r="B1" s="384"/>
      <c r="C1" s="384"/>
      <c r="D1" s="384"/>
      <c r="E1" s="384"/>
      <c r="F1" s="384"/>
      <c r="G1" s="384"/>
      <c r="H1" s="385"/>
      <c r="I1" s="385"/>
      <c r="J1" s="385"/>
      <c r="K1" s="385"/>
      <c r="L1" s="385"/>
      <c r="M1" s="385"/>
    </row>
    <row r="2" spans="1:13" s="209" customFormat="1" ht="12">
      <c r="A2" s="204" t="s">
        <v>562</v>
      </c>
      <c r="B2" s="204" t="s">
        <v>540</v>
      </c>
      <c r="C2" s="204" t="s">
        <v>563</v>
      </c>
      <c r="D2" s="204" t="s">
        <v>508</v>
      </c>
      <c r="E2" s="204" t="s">
        <v>519</v>
      </c>
      <c r="F2" s="204" t="s">
        <v>564</v>
      </c>
      <c r="G2" s="210" t="s">
        <v>566</v>
      </c>
      <c r="H2" s="204" t="s">
        <v>567</v>
      </c>
      <c r="I2" s="204" t="s">
        <v>568</v>
      </c>
      <c r="J2" s="204" t="s">
        <v>711</v>
      </c>
      <c r="K2" s="204" t="s">
        <v>712</v>
      </c>
      <c r="L2" s="204" t="s">
        <v>357</v>
      </c>
      <c r="M2" s="204" t="s">
        <v>454</v>
      </c>
    </row>
    <row r="3" spans="1:13" s="209" customFormat="1" ht="12">
      <c r="A3" s="206" t="s">
        <v>565</v>
      </c>
      <c r="B3" s="206" t="s">
        <v>549</v>
      </c>
      <c r="C3" s="206" t="s">
        <v>520</v>
      </c>
      <c r="D3" s="205" t="s">
        <v>569</v>
      </c>
      <c r="E3" s="206">
        <v>1145</v>
      </c>
      <c r="F3" s="206"/>
      <c r="G3" s="206">
        <f t="shared" ref="G3:G7" si="0">E3*175*2</f>
        <v>400750</v>
      </c>
      <c r="H3" s="206"/>
      <c r="I3" s="206">
        <v>19317.55</v>
      </c>
      <c r="J3" s="206"/>
      <c r="K3" s="206">
        <v>21369.65</v>
      </c>
      <c r="L3" s="206">
        <f t="shared" ref="L3:L8" si="1">H3+I3+J3+K3</f>
        <v>40687.199999999997</v>
      </c>
      <c r="M3" s="294">
        <f t="shared" ref="M3:M8" si="2">L3-G3</f>
        <v>-360062.8</v>
      </c>
    </row>
    <row r="4" spans="1:13" s="209" customFormat="1" ht="12">
      <c r="A4" s="206"/>
      <c r="B4" s="206" t="s">
        <v>549</v>
      </c>
      <c r="C4" s="206" t="s">
        <v>520</v>
      </c>
      <c r="D4" s="205" t="s">
        <v>570</v>
      </c>
      <c r="E4" s="206"/>
      <c r="F4" s="206">
        <v>950</v>
      </c>
      <c r="G4" s="206">
        <v>408500</v>
      </c>
      <c r="H4" s="206"/>
      <c r="I4" s="206">
        <v>19935</v>
      </c>
      <c r="J4" s="206">
        <v>166906.35999999999</v>
      </c>
      <c r="K4" s="206">
        <v>18405</v>
      </c>
      <c r="L4" s="206">
        <f t="shared" si="1"/>
        <v>205246.36</v>
      </c>
      <c r="M4" s="294">
        <f t="shared" si="2"/>
        <v>-203253.64</v>
      </c>
    </row>
    <row r="5" spans="1:13" s="209" customFormat="1" ht="12">
      <c r="A5" s="206" t="s">
        <v>565</v>
      </c>
      <c r="B5" s="206" t="s">
        <v>549</v>
      </c>
      <c r="C5" s="206" t="s">
        <v>520</v>
      </c>
      <c r="D5" s="205" t="s">
        <v>571</v>
      </c>
      <c r="E5" s="206">
        <v>641</v>
      </c>
      <c r="F5" s="206"/>
      <c r="G5" s="206">
        <f t="shared" si="0"/>
        <v>224350</v>
      </c>
      <c r="H5" s="206"/>
      <c r="I5" s="206">
        <v>9550.0999999999985</v>
      </c>
      <c r="J5" s="206"/>
      <c r="K5" s="206">
        <v>10551.599999999999</v>
      </c>
      <c r="L5" s="206">
        <f t="shared" si="1"/>
        <v>20101.699999999997</v>
      </c>
      <c r="M5" s="294">
        <f t="shared" si="2"/>
        <v>-204248.3</v>
      </c>
    </row>
    <row r="6" spans="1:13" s="209" customFormat="1" ht="12">
      <c r="A6" s="206"/>
      <c r="B6" s="206" t="s">
        <v>549</v>
      </c>
      <c r="C6" s="206" t="s">
        <v>520</v>
      </c>
      <c r="D6" s="205" t="s">
        <v>572</v>
      </c>
      <c r="E6" s="206"/>
      <c r="F6" s="206">
        <v>578</v>
      </c>
      <c r="G6" s="206">
        <v>248540</v>
      </c>
      <c r="H6" s="206"/>
      <c r="I6" s="206">
        <v>11370.8</v>
      </c>
      <c r="J6" s="206">
        <v>113399.82</v>
      </c>
      <c r="K6" s="206">
        <v>12084</v>
      </c>
      <c r="L6" s="206">
        <f t="shared" si="1"/>
        <v>136854.62</v>
      </c>
      <c r="M6" s="294">
        <f t="shared" si="2"/>
        <v>-111685.38</v>
      </c>
    </row>
    <row r="7" spans="1:13" s="209" customFormat="1" ht="12">
      <c r="A7" s="206"/>
      <c r="B7" s="206" t="s">
        <v>549</v>
      </c>
      <c r="C7" s="206" t="s">
        <v>520</v>
      </c>
      <c r="D7" s="205" t="s">
        <v>573</v>
      </c>
      <c r="E7" s="206">
        <v>1050</v>
      </c>
      <c r="F7" s="206"/>
      <c r="G7" s="206">
        <f t="shared" si="0"/>
        <v>367500</v>
      </c>
      <c r="H7" s="206"/>
      <c r="I7" s="206">
        <v>17245.219999999998</v>
      </c>
      <c r="J7" s="206"/>
      <c r="K7" s="206">
        <v>17764.599999999999</v>
      </c>
      <c r="L7" s="206">
        <f t="shared" si="1"/>
        <v>35009.819999999992</v>
      </c>
      <c r="M7" s="294">
        <f t="shared" si="2"/>
        <v>-332490.18</v>
      </c>
    </row>
    <row r="8" spans="1:13" s="209" customFormat="1" ht="12">
      <c r="A8" s="206" t="s">
        <v>565</v>
      </c>
      <c r="B8" s="206" t="s">
        <v>549</v>
      </c>
      <c r="C8" s="206" t="s">
        <v>520</v>
      </c>
      <c r="D8" s="205" t="s">
        <v>574</v>
      </c>
      <c r="E8" s="206"/>
      <c r="F8" s="206">
        <v>872</v>
      </c>
      <c r="G8" s="206">
        <v>374960</v>
      </c>
      <c r="H8" s="206"/>
      <c r="I8" s="206">
        <v>18443.75</v>
      </c>
      <c r="J8" s="206">
        <v>161757.66</v>
      </c>
      <c r="K8" s="206">
        <v>18900.7</v>
      </c>
      <c r="L8" s="206">
        <f t="shared" si="1"/>
        <v>199102.11000000002</v>
      </c>
      <c r="M8" s="294">
        <f t="shared" si="2"/>
        <v>-175857.88999999998</v>
      </c>
    </row>
    <row r="9" spans="1:13" s="209" customFormat="1" ht="12">
      <c r="A9" s="207"/>
      <c r="B9" s="207" t="s">
        <v>133</v>
      </c>
      <c r="C9" s="207"/>
      <c r="D9" s="208"/>
      <c r="E9" s="207">
        <f>SUBTOTAL(9,E3:E8)</f>
        <v>2836</v>
      </c>
      <c r="F9" s="207">
        <f t="shared" ref="F9:M9" si="3">SUBTOTAL(9,F3:F8)</f>
        <v>2400</v>
      </c>
      <c r="G9" s="207">
        <f t="shared" si="3"/>
        <v>2024600</v>
      </c>
      <c r="H9" s="207">
        <f t="shared" si="3"/>
        <v>0</v>
      </c>
      <c r="I9" s="207">
        <f t="shared" si="3"/>
        <v>95862.42</v>
      </c>
      <c r="J9" s="207">
        <f t="shared" si="3"/>
        <v>442063.83999999997</v>
      </c>
      <c r="K9" s="207">
        <f t="shared" si="3"/>
        <v>99075.55</v>
      </c>
      <c r="L9" s="207">
        <f t="shared" si="3"/>
        <v>637001.81000000006</v>
      </c>
      <c r="M9" s="295">
        <f t="shared" si="3"/>
        <v>-1387598.19</v>
      </c>
    </row>
  </sheetData>
  <mergeCells count="1">
    <mergeCell ref="A1:M1"/>
  </mergeCells>
  <phoneticPr fontId="3" type="noConversion"/>
  <printOptions horizontalCentered="1"/>
  <pageMargins left="0.70866141732283472" right="0.70866141732283472" top="0.55118110236220474" bottom="0.55118110236220474" header="0.31496062992125984" footer="0.31496062992125984"/>
  <pageSetup paperSize="9" orientation="landscape" r:id="rId1"/>
  <headerFooter>
    <oddFooter>第 &amp;P 页，共 &amp;N 页</oddFooter>
  </headerFooter>
</worksheet>
</file>

<file path=xl/worksheets/sheet14.xml><?xml version="1.0" encoding="utf-8"?>
<worksheet xmlns="http://schemas.openxmlformats.org/spreadsheetml/2006/main" xmlns:r="http://schemas.openxmlformats.org/officeDocument/2006/relationships">
  <dimension ref="A1:I9"/>
  <sheetViews>
    <sheetView workbookViewId="0">
      <selection activeCell="A10" sqref="A10:XFD28"/>
    </sheetView>
  </sheetViews>
  <sheetFormatPr defaultRowHeight="13.5"/>
  <cols>
    <col min="2" max="2" width="22" customWidth="1"/>
    <col min="8" max="8" width="11.375" bestFit="1" customWidth="1"/>
  </cols>
  <sheetData>
    <row r="1" spans="1:9" ht="18.75">
      <c r="A1" s="386" t="s">
        <v>704</v>
      </c>
      <c r="B1" s="386"/>
      <c r="C1" s="386"/>
      <c r="D1" s="386"/>
      <c r="E1" s="386"/>
      <c r="F1" s="387"/>
      <c r="G1" s="387"/>
      <c r="H1" s="387"/>
    </row>
    <row r="2" spans="1:9">
      <c r="A2" s="271" t="s">
        <v>414</v>
      </c>
      <c r="B2" s="271" t="s">
        <v>664</v>
      </c>
      <c r="C2" s="271" t="s">
        <v>665</v>
      </c>
      <c r="D2" s="272" t="s">
        <v>666</v>
      </c>
      <c r="E2" s="272" t="s">
        <v>667</v>
      </c>
      <c r="F2" s="271" t="s">
        <v>416</v>
      </c>
      <c r="G2" s="272" t="s">
        <v>668</v>
      </c>
      <c r="H2" s="289" t="s">
        <v>737</v>
      </c>
    </row>
    <row r="3" spans="1:9">
      <c r="A3" s="273">
        <v>1</v>
      </c>
      <c r="B3" s="274" t="s">
        <v>670</v>
      </c>
      <c r="C3" s="274" t="s">
        <v>669</v>
      </c>
      <c r="D3" s="280">
        <v>28910</v>
      </c>
      <c r="E3" s="280">
        <v>110390</v>
      </c>
      <c r="F3" s="275">
        <v>139300</v>
      </c>
      <c r="G3" s="275">
        <v>234080</v>
      </c>
      <c r="H3" s="296">
        <f t="shared" ref="H3:H8" si="0">F3-G3</f>
        <v>-94780</v>
      </c>
      <c r="I3" s="270"/>
    </row>
    <row r="4" spans="1:9">
      <c r="A4" s="273"/>
      <c r="B4" s="274" t="s">
        <v>671</v>
      </c>
      <c r="C4" s="274" t="s">
        <v>669</v>
      </c>
      <c r="D4" s="280">
        <v>27846</v>
      </c>
      <c r="E4" s="280">
        <v>147630</v>
      </c>
      <c r="F4" s="275">
        <v>175476</v>
      </c>
      <c r="G4" s="275">
        <v>308560</v>
      </c>
      <c r="H4" s="296">
        <f t="shared" si="0"/>
        <v>-133084</v>
      </c>
      <c r="I4" s="270"/>
    </row>
    <row r="5" spans="1:9">
      <c r="A5" s="273">
        <v>2</v>
      </c>
      <c r="B5" s="274" t="s">
        <v>672</v>
      </c>
      <c r="C5" s="274" t="s">
        <v>669</v>
      </c>
      <c r="D5" s="280">
        <v>44085</v>
      </c>
      <c r="E5" s="280">
        <v>146775</v>
      </c>
      <c r="F5" s="275">
        <v>190860</v>
      </c>
      <c r="G5" s="275">
        <v>319200</v>
      </c>
      <c r="H5" s="296">
        <f t="shared" si="0"/>
        <v>-128340</v>
      </c>
      <c r="I5" s="270"/>
    </row>
    <row r="6" spans="1:9">
      <c r="A6" s="273"/>
      <c r="B6" s="274" t="s">
        <v>673</v>
      </c>
      <c r="C6" s="274" t="s">
        <v>669</v>
      </c>
      <c r="D6" s="280">
        <v>51975</v>
      </c>
      <c r="E6" s="280">
        <v>233700</v>
      </c>
      <c r="F6" s="275">
        <v>285675</v>
      </c>
      <c r="G6" s="275">
        <v>470250</v>
      </c>
      <c r="H6" s="296">
        <f t="shared" si="0"/>
        <v>-184575</v>
      </c>
      <c r="I6" s="270"/>
    </row>
    <row r="7" spans="1:9">
      <c r="A7" s="273">
        <v>3</v>
      </c>
      <c r="B7" s="274" t="s">
        <v>674</v>
      </c>
      <c r="C7" s="274" t="s">
        <v>669</v>
      </c>
      <c r="D7" s="280">
        <v>61166</v>
      </c>
      <c r="E7" s="280">
        <v>212800</v>
      </c>
      <c r="F7" s="275">
        <v>273966</v>
      </c>
      <c r="G7" s="275">
        <v>457520</v>
      </c>
      <c r="H7" s="296">
        <f t="shared" si="0"/>
        <v>-183554</v>
      </c>
      <c r="I7" s="270"/>
    </row>
    <row r="8" spans="1:9">
      <c r="A8" s="273"/>
      <c r="B8" s="274" t="s">
        <v>675</v>
      </c>
      <c r="C8" s="274" t="s">
        <v>669</v>
      </c>
      <c r="D8" s="280">
        <v>63206</v>
      </c>
      <c r="E8" s="280">
        <v>277875</v>
      </c>
      <c r="F8" s="275">
        <v>341081</v>
      </c>
      <c r="G8" s="275">
        <v>550810</v>
      </c>
      <c r="H8" s="296">
        <f t="shared" si="0"/>
        <v>-209729</v>
      </c>
      <c r="I8" s="270"/>
    </row>
    <row r="9" spans="1:9">
      <c r="A9" s="276"/>
      <c r="B9" s="277" t="s">
        <v>551</v>
      </c>
      <c r="C9" s="278"/>
      <c r="D9" s="279">
        <f>SUM(D3:D8)</f>
        <v>277188</v>
      </c>
      <c r="E9" s="279">
        <f t="shared" ref="E9:H9" si="1">SUM(E3:E8)</f>
        <v>1129170</v>
      </c>
      <c r="F9" s="279">
        <f t="shared" si="1"/>
        <v>1406358</v>
      </c>
      <c r="G9" s="279">
        <f t="shared" si="1"/>
        <v>2340420</v>
      </c>
      <c r="H9" s="297">
        <f t="shared" si="1"/>
        <v>-934062</v>
      </c>
      <c r="I9" s="270"/>
    </row>
  </sheetData>
  <mergeCells count="1">
    <mergeCell ref="A1:H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5.xml><?xml version="1.0" encoding="utf-8"?>
<worksheet xmlns="http://schemas.openxmlformats.org/spreadsheetml/2006/main" xmlns:r="http://schemas.openxmlformats.org/officeDocument/2006/relationships">
  <dimension ref="A1:V11"/>
  <sheetViews>
    <sheetView workbookViewId="0">
      <pane xSplit="3" ySplit="4" topLeftCell="H5" activePane="bottomRight" state="frozen"/>
      <selection pane="topRight" activeCell="D1" sqref="D1"/>
      <selection pane="bottomLeft" activeCell="A5" sqref="A5"/>
      <selection pane="bottomRight" activeCell="A12" sqref="A12:XFD31"/>
    </sheetView>
  </sheetViews>
  <sheetFormatPr defaultRowHeight="13.5"/>
  <cols>
    <col min="1" max="1" width="4.625" style="283" customWidth="1"/>
    <col min="2" max="2" width="20.375" style="282" customWidth="1"/>
    <col min="3" max="3" width="8.625" style="282" customWidth="1"/>
    <col min="4" max="22" width="10.625" style="288" customWidth="1"/>
    <col min="23" max="16384" width="9" style="288"/>
  </cols>
  <sheetData>
    <row r="1" spans="1:22" ht="28.5" customHeight="1">
      <c r="A1" s="388" t="s">
        <v>705</v>
      </c>
      <c r="B1" s="388"/>
      <c r="C1" s="388"/>
      <c r="D1" s="388"/>
      <c r="E1" s="388"/>
      <c r="F1" s="388"/>
      <c r="G1" s="388"/>
      <c r="H1" s="388"/>
      <c r="I1" s="388"/>
      <c r="J1" s="388"/>
      <c r="K1" s="388"/>
      <c r="L1" s="388"/>
      <c r="M1" s="388"/>
      <c r="N1" s="388"/>
      <c r="O1" s="388"/>
      <c r="P1" s="388"/>
      <c r="Q1" s="388"/>
      <c r="R1" s="388"/>
      <c r="S1" s="388"/>
      <c r="T1" s="388"/>
      <c r="U1" s="388"/>
      <c r="V1" s="388"/>
    </row>
    <row r="2" spans="1:22" ht="13.5" customHeight="1">
      <c r="A2" s="389" t="s">
        <v>414</v>
      </c>
      <c r="B2" s="389" t="s">
        <v>664</v>
      </c>
      <c r="C2" s="389" t="s">
        <v>676</v>
      </c>
      <c r="D2" s="391" t="s">
        <v>677</v>
      </c>
      <c r="E2" s="391"/>
      <c r="F2" s="391"/>
      <c r="G2" s="391"/>
      <c r="H2" s="391"/>
      <c r="I2" s="391"/>
      <c r="J2" s="391"/>
      <c r="K2" s="391"/>
      <c r="L2" s="391" t="s">
        <v>678</v>
      </c>
      <c r="M2" s="391"/>
      <c r="N2" s="391"/>
      <c r="O2" s="391"/>
      <c r="P2" s="391"/>
      <c r="Q2" s="391"/>
      <c r="R2" s="391"/>
      <c r="S2" s="391"/>
      <c r="T2" s="392" t="s">
        <v>679</v>
      </c>
      <c r="U2" s="392" t="s">
        <v>614</v>
      </c>
      <c r="V2" s="392" t="s">
        <v>691</v>
      </c>
    </row>
    <row r="3" spans="1:22" ht="13.5" customHeight="1">
      <c r="A3" s="389"/>
      <c r="B3" s="389"/>
      <c r="C3" s="389"/>
      <c r="D3" s="287" t="s">
        <v>680</v>
      </c>
      <c r="E3" s="287" t="s">
        <v>660</v>
      </c>
      <c r="F3" s="287" t="s">
        <v>681</v>
      </c>
      <c r="G3" s="287" t="s">
        <v>682</v>
      </c>
      <c r="H3" s="287" t="s">
        <v>661</v>
      </c>
      <c r="I3" s="287" t="s">
        <v>683</v>
      </c>
      <c r="J3" s="287" t="s">
        <v>663</v>
      </c>
      <c r="K3" s="281" t="s">
        <v>684</v>
      </c>
      <c r="L3" s="287" t="s">
        <v>680</v>
      </c>
      <c r="M3" s="287" t="s">
        <v>685</v>
      </c>
      <c r="N3" s="287" t="s">
        <v>686</v>
      </c>
      <c r="O3" s="287" t="s">
        <v>682</v>
      </c>
      <c r="P3" s="287" t="s">
        <v>687</v>
      </c>
      <c r="Q3" s="287" t="s">
        <v>683</v>
      </c>
      <c r="R3" s="287" t="s">
        <v>663</v>
      </c>
      <c r="S3" s="281" t="s">
        <v>684</v>
      </c>
      <c r="T3" s="393"/>
      <c r="U3" s="393"/>
      <c r="V3" s="393"/>
    </row>
    <row r="4" spans="1:22">
      <c r="A4" s="390"/>
      <c r="B4" s="390"/>
      <c r="C4" s="390"/>
      <c r="D4" s="287" t="s">
        <v>162</v>
      </c>
      <c r="E4" s="287" t="s">
        <v>162</v>
      </c>
      <c r="F4" s="287" t="s">
        <v>162</v>
      </c>
      <c r="G4" s="287" t="s">
        <v>162</v>
      </c>
      <c r="H4" s="287" t="s">
        <v>162</v>
      </c>
      <c r="I4" s="287" t="s">
        <v>162</v>
      </c>
      <c r="J4" s="287" t="s">
        <v>162</v>
      </c>
      <c r="K4" s="287" t="s">
        <v>162</v>
      </c>
      <c r="L4" s="287" t="s">
        <v>162</v>
      </c>
      <c r="M4" s="287" t="s">
        <v>162</v>
      </c>
      <c r="N4" s="287" t="s">
        <v>162</v>
      </c>
      <c r="O4" s="287" t="s">
        <v>162</v>
      </c>
      <c r="P4" s="287" t="s">
        <v>162</v>
      </c>
      <c r="Q4" s="287" t="s">
        <v>162</v>
      </c>
      <c r="R4" s="287" t="s">
        <v>162</v>
      </c>
      <c r="S4" s="287" t="s">
        <v>162</v>
      </c>
      <c r="T4" s="394" t="s">
        <v>162</v>
      </c>
      <c r="U4" s="394"/>
      <c r="V4" s="394"/>
    </row>
    <row r="5" spans="1:22">
      <c r="A5" s="286">
        <v>1</v>
      </c>
      <c r="B5" s="290" t="s">
        <v>688</v>
      </c>
      <c r="C5" s="290" t="s">
        <v>669</v>
      </c>
      <c r="D5" s="263">
        <v>3280</v>
      </c>
      <c r="E5" s="263">
        <v>5574</v>
      </c>
      <c r="F5" s="263"/>
      <c r="G5" s="263">
        <v>40</v>
      </c>
      <c r="H5" s="263"/>
      <c r="I5" s="263"/>
      <c r="J5" s="284"/>
      <c r="K5" s="269">
        <f t="shared" ref="K5:K10" si="0">D5+E5+F5+G5+H5+I5+J5</f>
        <v>8894</v>
      </c>
      <c r="L5" s="263">
        <v>13210</v>
      </c>
      <c r="M5" s="263">
        <v>16180</v>
      </c>
      <c r="N5" s="263"/>
      <c r="O5" s="263">
        <v>1660</v>
      </c>
      <c r="P5" s="263">
        <v>6220</v>
      </c>
      <c r="Q5" s="263"/>
      <c r="R5" s="284"/>
      <c r="S5" s="269">
        <f t="shared" ref="S5:S10" si="1">L5+M5+N5+O5+P5+Q5+R5</f>
        <v>37270</v>
      </c>
      <c r="T5" s="269">
        <f t="shared" ref="T5:T10" si="2">K5+S5</f>
        <v>46164</v>
      </c>
      <c r="U5" s="269">
        <v>68840</v>
      </c>
      <c r="V5" s="269">
        <f t="shared" ref="V5:V10" si="3">T5-U5</f>
        <v>-22676</v>
      </c>
    </row>
    <row r="6" spans="1:22">
      <c r="A6" s="286"/>
      <c r="B6" s="290" t="s">
        <v>671</v>
      </c>
      <c r="C6" s="290" t="s">
        <v>669</v>
      </c>
      <c r="D6" s="263"/>
      <c r="E6" s="263">
        <v>1946</v>
      </c>
      <c r="F6" s="263"/>
      <c r="G6" s="263"/>
      <c r="H6" s="263">
        <v>556</v>
      </c>
      <c r="I6" s="263"/>
      <c r="J6" s="284"/>
      <c r="K6" s="269">
        <f t="shared" si="0"/>
        <v>2502</v>
      </c>
      <c r="L6" s="263">
        <v>3110</v>
      </c>
      <c r="M6" s="263">
        <v>11200</v>
      </c>
      <c r="N6" s="263"/>
      <c r="O6" s="263"/>
      <c r="P6" s="263"/>
      <c r="Q6" s="263">
        <v>1440</v>
      </c>
      <c r="R6" s="284"/>
      <c r="S6" s="269">
        <f t="shared" si="1"/>
        <v>15750</v>
      </c>
      <c r="T6" s="269">
        <f t="shared" si="2"/>
        <v>18252</v>
      </c>
      <c r="U6" s="269">
        <v>31600</v>
      </c>
      <c r="V6" s="269">
        <f t="shared" si="3"/>
        <v>-13348</v>
      </c>
    </row>
    <row r="7" spans="1:22">
      <c r="A7" s="286">
        <v>2</v>
      </c>
      <c r="B7" s="290" t="s">
        <v>689</v>
      </c>
      <c r="C7" s="290" t="s">
        <v>669</v>
      </c>
      <c r="D7" s="263">
        <v>2520</v>
      </c>
      <c r="E7" s="263">
        <v>3080</v>
      </c>
      <c r="F7" s="263"/>
      <c r="G7" s="263"/>
      <c r="H7" s="263">
        <v>710</v>
      </c>
      <c r="I7" s="263"/>
      <c r="J7" s="284"/>
      <c r="K7" s="269">
        <f t="shared" si="0"/>
        <v>6310</v>
      </c>
      <c r="L7" s="263">
        <v>11027</v>
      </c>
      <c r="M7" s="263">
        <v>15081</v>
      </c>
      <c r="N7" s="263"/>
      <c r="O7" s="263"/>
      <c r="P7" s="263">
        <v>3290</v>
      </c>
      <c r="Q7" s="263"/>
      <c r="R7" s="284"/>
      <c r="S7" s="269">
        <f t="shared" si="1"/>
        <v>29398</v>
      </c>
      <c r="T7" s="269">
        <f t="shared" si="2"/>
        <v>35708</v>
      </c>
      <c r="U7" s="269">
        <v>86370</v>
      </c>
      <c r="V7" s="269">
        <f t="shared" si="3"/>
        <v>-50662</v>
      </c>
    </row>
    <row r="8" spans="1:22">
      <c r="A8" s="286"/>
      <c r="B8" s="290" t="s">
        <v>673</v>
      </c>
      <c r="C8" s="290" t="s">
        <v>669</v>
      </c>
      <c r="D8" s="263">
        <v>670</v>
      </c>
      <c r="E8" s="263">
        <v>1420</v>
      </c>
      <c r="F8" s="263"/>
      <c r="G8" s="263"/>
      <c r="H8" s="263"/>
      <c r="I8" s="263"/>
      <c r="J8" s="284"/>
      <c r="K8" s="269">
        <f t="shared" si="0"/>
        <v>2090</v>
      </c>
      <c r="L8" s="263">
        <v>1425</v>
      </c>
      <c r="M8" s="263">
        <v>4935</v>
      </c>
      <c r="N8" s="263"/>
      <c r="O8" s="263"/>
      <c r="P8" s="263"/>
      <c r="Q8" s="263"/>
      <c r="R8" s="284"/>
      <c r="S8" s="269">
        <f t="shared" si="1"/>
        <v>6360</v>
      </c>
      <c r="T8" s="269">
        <f t="shared" si="2"/>
        <v>8450</v>
      </c>
      <c r="U8" s="269">
        <v>32300</v>
      </c>
      <c r="V8" s="269">
        <f t="shared" si="3"/>
        <v>-23850</v>
      </c>
    </row>
    <row r="9" spans="1:22">
      <c r="A9" s="286">
        <v>3</v>
      </c>
      <c r="B9" s="290" t="s">
        <v>690</v>
      </c>
      <c r="C9" s="290" t="s">
        <v>669</v>
      </c>
      <c r="D9" s="263">
        <v>882</v>
      </c>
      <c r="E9" s="263">
        <v>1226</v>
      </c>
      <c r="F9" s="263"/>
      <c r="G9" s="263"/>
      <c r="H9" s="263">
        <v>1704</v>
      </c>
      <c r="I9" s="263"/>
      <c r="J9" s="284"/>
      <c r="K9" s="269">
        <f t="shared" si="0"/>
        <v>3812</v>
      </c>
      <c r="L9" s="263">
        <v>2505</v>
      </c>
      <c r="M9" s="263">
        <v>8750</v>
      </c>
      <c r="N9" s="263"/>
      <c r="O9" s="263"/>
      <c r="P9" s="263">
        <v>5450</v>
      </c>
      <c r="Q9" s="263"/>
      <c r="R9" s="284"/>
      <c r="S9" s="269">
        <f t="shared" si="1"/>
        <v>16705</v>
      </c>
      <c r="T9" s="269">
        <f t="shared" si="2"/>
        <v>20517</v>
      </c>
      <c r="U9" s="269">
        <v>50700</v>
      </c>
      <c r="V9" s="269">
        <f t="shared" si="3"/>
        <v>-30183</v>
      </c>
    </row>
    <row r="10" spans="1:22">
      <c r="A10" s="286"/>
      <c r="B10" s="290" t="s">
        <v>675</v>
      </c>
      <c r="C10" s="290" t="s">
        <v>669</v>
      </c>
      <c r="D10" s="263"/>
      <c r="E10" s="263">
        <v>2504</v>
      </c>
      <c r="F10" s="263"/>
      <c r="G10" s="263"/>
      <c r="H10" s="263">
        <v>626</v>
      </c>
      <c r="I10" s="263"/>
      <c r="J10" s="284"/>
      <c r="K10" s="269">
        <f t="shared" si="0"/>
        <v>3130</v>
      </c>
      <c r="L10" s="263"/>
      <c r="M10" s="263">
        <v>10510</v>
      </c>
      <c r="N10" s="263"/>
      <c r="O10" s="263"/>
      <c r="P10" s="263">
        <v>3110</v>
      </c>
      <c r="Q10" s="263"/>
      <c r="R10" s="284">
        <v>2735</v>
      </c>
      <c r="S10" s="269">
        <f t="shared" si="1"/>
        <v>16355</v>
      </c>
      <c r="T10" s="269">
        <f t="shared" si="2"/>
        <v>19485</v>
      </c>
      <c r="U10" s="269">
        <v>51900</v>
      </c>
      <c r="V10" s="269">
        <f t="shared" si="3"/>
        <v>-32415</v>
      </c>
    </row>
    <row r="11" spans="1:22">
      <c r="A11" s="291"/>
      <c r="B11" s="292" t="s">
        <v>551</v>
      </c>
      <c r="C11" s="293"/>
      <c r="D11" s="285">
        <f>SUM(D5:D10)</f>
        <v>7352</v>
      </c>
      <c r="E11" s="285">
        <f t="shared" ref="E11:V11" si="4">SUM(E5:E10)</f>
        <v>15750</v>
      </c>
      <c r="F11" s="285">
        <f t="shared" si="4"/>
        <v>0</v>
      </c>
      <c r="G11" s="285">
        <f t="shared" si="4"/>
        <v>40</v>
      </c>
      <c r="H11" s="285">
        <f t="shared" si="4"/>
        <v>3596</v>
      </c>
      <c r="I11" s="285">
        <f t="shared" si="4"/>
        <v>0</v>
      </c>
      <c r="J11" s="285">
        <f t="shared" si="4"/>
        <v>0</v>
      </c>
      <c r="K11" s="285">
        <f t="shared" si="4"/>
        <v>26738</v>
      </c>
      <c r="L11" s="285">
        <f t="shared" si="4"/>
        <v>31277</v>
      </c>
      <c r="M11" s="285">
        <f t="shared" si="4"/>
        <v>66656</v>
      </c>
      <c r="N11" s="285">
        <f t="shared" si="4"/>
        <v>0</v>
      </c>
      <c r="O11" s="285">
        <f t="shared" si="4"/>
        <v>1660</v>
      </c>
      <c r="P11" s="285">
        <f t="shared" si="4"/>
        <v>18070</v>
      </c>
      <c r="Q11" s="285">
        <f t="shared" si="4"/>
        <v>1440</v>
      </c>
      <c r="R11" s="285">
        <f t="shared" si="4"/>
        <v>2735</v>
      </c>
      <c r="S11" s="285">
        <f t="shared" si="4"/>
        <v>121838</v>
      </c>
      <c r="T11" s="285">
        <f t="shared" si="4"/>
        <v>148576</v>
      </c>
      <c r="U11" s="285">
        <f t="shared" si="4"/>
        <v>321710</v>
      </c>
      <c r="V11" s="285">
        <f t="shared" si="4"/>
        <v>-173134</v>
      </c>
    </row>
  </sheetData>
  <mergeCells count="9">
    <mergeCell ref="A1:V1"/>
    <mergeCell ref="A2:A4"/>
    <mergeCell ref="B2:B4"/>
    <mergeCell ref="C2:C4"/>
    <mergeCell ref="D2:K2"/>
    <mergeCell ref="L2:S2"/>
    <mergeCell ref="T2:T4"/>
    <mergeCell ref="U2:U4"/>
    <mergeCell ref="V2:V4"/>
  </mergeCells>
  <phoneticPr fontId="3" type="noConversion"/>
  <printOptions horizontalCentered="1"/>
  <pageMargins left="0.70866141732283472" right="0.70866141732283472" top="0.74803149606299213" bottom="0.74803149606299213" header="0.31496062992125984" footer="0.31496062992125984"/>
  <pageSetup paperSize="8" scale="80" orientation="landscape" r:id="rId1"/>
  <headerFooter>
    <oddFooter>第 &amp;P 页，共 &amp;N 页</oddFooter>
  </headerFooter>
</worksheet>
</file>

<file path=xl/worksheets/sheet16.xml><?xml version="1.0" encoding="utf-8"?>
<worksheet xmlns="http://schemas.openxmlformats.org/spreadsheetml/2006/main" xmlns:r="http://schemas.openxmlformats.org/officeDocument/2006/relationships">
  <dimension ref="A1:I11"/>
  <sheetViews>
    <sheetView workbookViewId="0">
      <selection activeCell="A12" sqref="A12:XFD100"/>
    </sheetView>
  </sheetViews>
  <sheetFormatPr defaultColWidth="9" defaultRowHeight="13.5" outlineLevelRow="2"/>
  <cols>
    <col min="1" max="1" width="10.625" style="11" customWidth="1"/>
    <col min="2" max="2" width="28.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9" ht="30" customHeight="1">
      <c r="A1" s="395" t="s">
        <v>455</v>
      </c>
      <c r="B1" s="395"/>
      <c r="C1" s="395"/>
      <c r="D1" s="395"/>
      <c r="E1" s="395"/>
      <c r="F1" s="395"/>
      <c r="G1" s="395"/>
      <c r="H1" s="334"/>
      <c r="I1" s="334"/>
    </row>
    <row r="2" spans="1:9" s="20" customFormat="1" ht="20.100000000000001" customHeight="1">
      <c r="A2" s="48" t="s">
        <v>159</v>
      </c>
      <c r="B2" s="48" t="s">
        <v>222</v>
      </c>
      <c r="C2" s="48" t="s">
        <v>3</v>
      </c>
      <c r="D2" s="48" t="s">
        <v>4</v>
      </c>
      <c r="E2" s="48" t="s">
        <v>160</v>
      </c>
      <c r="F2" s="48" t="s">
        <v>161</v>
      </c>
      <c r="G2" s="48" t="s">
        <v>162</v>
      </c>
      <c r="H2" s="143" t="s">
        <v>456</v>
      </c>
      <c r="I2" s="146" t="s">
        <v>457</v>
      </c>
    </row>
    <row r="3" spans="1:9" s="24" customFormat="1" ht="20.100000000000001" customHeight="1" outlineLevel="2">
      <c r="A3" s="50" t="s">
        <v>171</v>
      </c>
      <c r="B3" s="50" t="s">
        <v>232</v>
      </c>
      <c r="C3" s="50" t="s">
        <v>223</v>
      </c>
      <c r="D3" s="50" t="s">
        <v>224</v>
      </c>
      <c r="E3" s="50">
        <v>1</v>
      </c>
      <c r="F3" s="50">
        <v>80000</v>
      </c>
      <c r="G3" s="30">
        <f>E3*F3</f>
        <v>80000</v>
      </c>
      <c r="H3" s="147"/>
      <c r="I3" s="145">
        <f t="shared" ref="I3:I10" si="0">G3+H3</f>
        <v>80000</v>
      </c>
    </row>
    <row r="4" spans="1:9" s="24" customFormat="1" ht="20.100000000000001" customHeight="1" outlineLevel="2">
      <c r="A4" s="50" t="s">
        <v>171</v>
      </c>
      <c r="B4" s="50" t="s">
        <v>233</v>
      </c>
      <c r="C4" s="50" t="s">
        <v>226</v>
      </c>
      <c r="D4" s="50" t="s">
        <v>227</v>
      </c>
      <c r="E4" s="50">
        <v>1</v>
      </c>
      <c r="F4" s="50">
        <v>50000</v>
      </c>
      <c r="G4" s="30">
        <f>E4*F4</f>
        <v>50000</v>
      </c>
      <c r="H4" s="147"/>
      <c r="I4" s="145">
        <f t="shared" si="0"/>
        <v>50000</v>
      </c>
    </row>
    <row r="5" spans="1:9" s="24" customFormat="1" ht="20.100000000000001" customHeight="1" outlineLevel="2">
      <c r="A5" s="50" t="s">
        <v>171</v>
      </c>
      <c r="B5" s="50" t="s">
        <v>234</v>
      </c>
      <c r="C5" s="50" t="s">
        <v>226</v>
      </c>
      <c r="D5" s="50" t="s">
        <v>227</v>
      </c>
      <c r="E5" s="50">
        <v>1</v>
      </c>
      <c r="F5" s="50">
        <v>50000</v>
      </c>
      <c r="G5" s="30">
        <f t="shared" ref="G5:G10" si="1">E5*F5</f>
        <v>50000</v>
      </c>
      <c r="H5" s="147"/>
      <c r="I5" s="145">
        <f t="shared" si="0"/>
        <v>50000</v>
      </c>
    </row>
    <row r="6" spans="1:9" s="24" customFormat="1" ht="20.100000000000001" customHeight="1" outlineLevel="2">
      <c r="A6" s="50" t="s">
        <v>171</v>
      </c>
      <c r="B6" s="50" t="s">
        <v>235</v>
      </c>
      <c r="C6" s="50" t="s">
        <v>226</v>
      </c>
      <c r="D6" s="50" t="s">
        <v>227</v>
      </c>
      <c r="E6" s="50">
        <v>1</v>
      </c>
      <c r="F6" s="50">
        <v>50000</v>
      </c>
      <c r="G6" s="30">
        <f t="shared" si="1"/>
        <v>50000</v>
      </c>
      <c r="H6" s="147"/>
      <c r="I6" s="145">
        <f t="shared" si="0"/>
        <v>50000</v>
      </c>
    </row>
    <row r="7" spans="1:9" s="26" customFormat="1" ht="20.100000000000001" customHeight="1" outlineLevel="2">
      <c r="A7" s="50" t="s">
        <v>171</v>
      </c>
      <c r="B7" s="50" t="s">
        <v>235</v>
      </c>
      <c r="C7" s="50" t="s">
        <v>236</v>
      </c>
      <c r="D7" s="50" t="s">
        <v>237</v>
      </c>
      <c r="E7" s="50">
        <v>1</v>
      </c>
      <c r="F7" s="50">
        <v>80000</v>
      </c>
      <c r="G7" s="30">
        <f t="shared" si="1"/>
        <v>80000</v>
      </c>
      <c r="H7" s="148"/>
      <c r="I7" s="145">
        <f t="shared" si="0"/>
        <v>80000</v>
      </c>
    </row>
    <row r="8" spans="1:9" s="25" customFormat="1" ht="20.100000000000001" customHeight="1" outlineLevel="2">
      <c r="A8" s="50" t="s">
        <v>171</v>
      </c>
      <c r="B8" s="51" t="s">
        <v>233</v>
      </c>
      <c r="C8" s="51" t="s">
        <v>228</v>
      </c>
      <c r="D8" s="51" t="s">
        <v>229</v>
      </c>
      <c r="E8" s="51">
        <v>1114</v>
      </c>
      <c r="F8" s="51">
        <v>46</v>
      </c>
      <c r="G8" s="30">
        <f t="shared" si="1"/>
        <v>51244</v>
      </c>
      <c r="H8" s="144">
        <f t="shared" ref="H8:H10" si="2">-G8</f>
        <v>-51244</v>
      </c>
      <c r="I8" s="145">
        <f t="shared" si="0"/>
        <v>0</v>
      </c>
    </row>
    <row r="9" spans="1:9" s="25" customFormat="1" ht="20.100000000000001" customHeight="1" outlineLevel="2">
      <c r="A9" s="50" t="s">
        <v>171</v>
      </c>
      <c r="B9" s="51" t="s">
        <v>235</v>
      </c>
      <c r="C9" s="51" t="s">
        <v>228</v>
      </c>
      <c r="D9" s="51" t="s">
        <v>229</v>
      </c>
      <c r="E9" s="51">
        <v>1115</v>
      </c>
      <c r="F9" s="51">
        <v>46</v>
      </c>
      <c r="G9" s="30">
        <f t="shared" si="1"/>
        <v>51290</v>
      </c>
      <c r="H9" s="144">
        <f t="shared" si="2"/>
        <v>-51290</v>
      </c>
      <c r="I9" s="145">
        <f t="shared" si="0"/>
        <v>0</v>
      </c>
    </row>
    <row r="10" spans="1:9" s="25" customFormat="1" ht="20.100000000000001" customHeight="1" outlineLevel="2">
      <c r="A10" s="50" t="s">
        <v>171</v>
      </c>
      <c r="B10" s="51" t="s">
        <v>234</v>
      </c>
      <c r="C10" s="51" t="s">
        <v>228</v>
      </c>
      <c r="D10" s="51" t="s">
        <v>229</v>
      </c>
      <c r="E10" s="51">
        <v>719</v>
      </c>
      <c r="F10" s="51">
        <v>46</v>
      </c>
      <c r="G10" s="30">
        <f t="shared" si="1"/>
        <v>33074</v>
      </c>
      <c r="H10" s="144">
        <f t="shared" si="2"/>
        <v>-33074</v>
      </c>
      <c r="I10" s="145">
        <f t="shared" si="0"/>
        <v>0</v>
      </c>
    </row>
    <row r="11" spans="1:9" s="25" customFormat="1" ht="20.100000000000001" customHeight="1" outlineLevel="1">
      <c r="A11" s="149" t="s">
        <v>133</v>
      </c>
      <c r="B11" s="51"/>
      <c r="C11" s="51"/>
      <c r="D11" s="51"/>
      <c r="E11" s="51"/>
      <c r="F11" s="51"/>
      <c r="G11" s="30">
        <f>SUBTOTAL(9,G3:G10)</f>
        <v>445608</v>
      </c>
      <c r="H11" s="144">
        <f>SUBTOTAL(9,H3:H10)</f>
        <v>-135608</v>
      </c>
      <c r="I11" s="145">
        <f>SUBTOTAL(9,I3:I10)</f>
        <v>310000</v>
      </c>
    </row>
  </sheetData>
  <autoFilter ref="A2:I11"/>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dimension ref="A1:T12"/>
  <sheetViews>
    <sheetView workbookViewId="0">
      <selection activeCell="A13" sqref="A13:XFD77"/>
    </sheetView>
  </sheetViews>
  <sheetFormatPr defaultRowHeight="13.5" outlineLevelRow="2"/>
  <cols>
    <col min="1" max="1" width="4.875" style="270" customWidth="1"/>
    <col min="2" max="2" width="24.875" style="266" customWidth="1"/>
    <col min="3" max="4" width="9" style="270"/>
    <col min="5" max="5" width="18" style="270" customWidth="1"/>
    <col min="6" max="11" width="9" style="270" customWidth="1"/>
    <col min="12" max="13" width="9" style="270" hidden="1" customWidth="1"/>
    <col min="14" max="17" width="9" style="270" customWidth="1"/>
    <col min="18" max="18" width="8.75" style="270" customWidth="1"/>
    <col min="19" max="19" width="9" style="270"/>
    <col min="20" max="20" width="11.25" style="270" bestFit="1" customWidth="1"/>
    <col min="21" max="256" width="9" style="270"/>
    <col min="257" max="257" width="33" style="270" bestFit="1" customWidth="1"/>
    <col min="258" max="259" width="9" style="270"/>
    <col min="260" max="260" width="18" style="270" customWidth="1"/>
    <col min="261" max="272" width="9" style="270" customWidth="1"/>
    <col min="273" max="512" width="9" style="270"/>
    <col min="513" max="513" width="33" style="270" bestFit="1" customWidth="1"/>
    <col min="514" max="515" width="9" style="270"/>
    <col min="516" max="516" width="18" style="270" customWidth="1"/>
    <col min="517" max="528" width="9" style="270" customWidth="1"/>
    <col min="529" max="768" width="9" style="270"/>
    <col min="769" max="769" width="33" style="270" bestFit="1" customWidth="1"/>
    <col min="770" max="771" width="9" style="270"/>
    <col min="772" max="772" width="18" style="270" customWidth="1"/>
    <col min="773" max="784" width="9" style="270" customWidth="1"/>
    <col min="785" max="1024" width="9" style="270"/>
    <col min="1025" max="1025" width="33" style="270" bestFit="1" customWidth="1"/>
    <col min="1026" max="1027" width="9" style="270"/>
    <col min="1028" max="1028" width="18" style="270" customWidth="1"/>
    <col min="1029" max="1040" width="9" style="270" customWidth="1"/>
    <col min="1041" max="1280" width="9" style="270"/>
    <col min="1281" max="1281" width="33" style="270" bestFit="1" customWidth="1"/>
    <col min="1282" max="1283" width="9" style="270"/>
    <col min="1284" max="1284" width="18" style="270" customWidth="1"/>
    <col min="1285" max="1296" width="9" style="270" customWidth="1"/>
    <col min="1297" max="1536" width="9" style="270"/>
    <col min="1537" max="1537" width="33" style="270" bestFit="1" customWidth="1"/>
    <col min="1538" max="1539" width="9" style="270"/>
    <col min="1540" max="1540" width="18" style="270" customWidth="1"/>
    <col min="1541" max="1552" width="9" style="270" customWidth="1"/>
    <col min="1553" max="1792" width="9" style="270"/>
    <col min="1793" max="1793" width="33" style="270" bestFit="1" customWidth="1"/>
    <col min="1794" max="1795" width="9" style="270"/>
    <col min="1796" max="1796" width="18" style="270" customWidth="1"/>
    <col min="1797" max="1808" width="9" style="270" customWidth="1"/>
    <col min="1809" max="2048" width="9" style="270"/>
    <col min="2049" max="2049" width="33" style="270" bestFit="1" customWidth="1"/>
    <col min="2050" max="2051" width="9" style="270"/>
    <col min="2052" max="2052" width="18" style="270" customWidth="1"/>
    <col min="2053" max="2064" width="9" style="270" customWidth="1"/>
    <col min="2065" max="2304" width="9" style="270"/>
    <col min="2305" max="2305" width="33" style="270" bestFit="1" customWidth="1"/>
    <col min="2306" max="2307" width="9" style="270"/>
    <col min="2308" max="2308" width="18" style="270" customWidth="1"/>
    <col min="2309" max="2320" width="9" style="270" customWidth="1"/>
    <col min="2321" max="2560" width="9" style="270"/>
    <col min="2561" max="2561" width="33" style="270" bestFit="1" customWidth="1"/>
    <col min="2562" max="2563" width="9" style="270"/>
    <col min="2564" max="2564" width="18" style="270" customWidth="1"/>
    <col min="2565" max="2576" width="9" style="270" customWidth="1"/>
    <col min="2577" max="2816" width="9" style="270"/>
    <col min="2817" max="2817" width="33" style="270" bestFit="1" customWidth="1"/>
    <col min="2818" max="2819" width="9" style="270"/>
    <col min="2820" max="2820" width="18" style="270" customWidth="1"/>
    <col min="2821" max="2832" width="9" style="270" customWidth="1"/>
    <col min="2833" max="3072" width="9" style="270"/>
    <col min="3073" max="3073" width="33" style="270" bestFit="1" customWidth="1"/>
    <col min="3074" max="3075" width="9" style="270"/>
    <col min="3076" max="3076" width="18" style="270" customWidth="1"/>
    <col min="3077" max="3088" width="9" style="270" customWidth="1"/>
    <col min="3089" max="3328" width="9" style="270"/>
    <col min="3329" max="3329" width="33" style="270" bestFit="1" customWidth="1"/>
    <col min="3330" max="3331" width="9" style="270"/>
    <col min="3332" max="3332" width="18" style="270" customWidth="1"/>
    <col min="3333" max="3344" width="9" style="270" customWidth="1"/>
    <col min="3345" max="3584" width="9" style="270"/>
    <col min="3585" max="3585" width="33" style="270" bestFit="1" customWidth="1"/>
    <col min="3586" max="3587" width="9" style="270"/>
    <col min="3588" max="3588" width="18" style="270" customWidth="1"/>
    <col min="3589" max="3600" width="9" style="270" customWidth="1"/>
    <col min="3601" max="3840" width="9" style="270"/>
    <col min="3841" max="3841" width="33" style="270" bestFit="1" customWidth="1"/>
    <col min="3842" max="3843" width="9" style="270"/>
    <col min="3844" max="3844" width="18" style="270" customWidth="1"/>
    <col min="3845" max="3856" width="9" style="270" customWidth="1"/>
    <col min="3857" max="4096" width="9" style="270"/>
    <col min="4097" max="4097" width="33" style="270" bestFit="1" customWidth="1"/>
    <col min="4098" max="4099" width="9" style="270"/>
    <col min="4100" max="4100" width="18" style="270" customWidth="1"/>
    <col min="4101" max="4112" width="9" style="270" customWidth="1"/>
    <col min="4113" max="4352" width="9" style="270"/>
    <col min="4353" max="4353" width="33" style="270" bestFit="1" customWidth="1"/>
    <col min="4354" max="4355" width="9" style="270"/>
    <col min="4356" max="4356" width="18" style="270" customWidth="1"/>
    <col min="4357" max="4368" width="9" style="270" customWidth="1"/>
    <col min="4369" max="4608" width="9" style="270"/>
    <col min="4609" max="4609" width="33" style="270" bestFit="1" customWidth="1"/>
    <col min="4610" max="4611" width="9" style="270"/>
    <col min="4612" max="4612" width="18" style="270" customWidth="1"/>
    <col min="4613" max="4624" width="9" style="270" customWidth="1"/>
    <col min="4625" max="4864" width="9" style="270"/>
    <col min="4865" max="4865" width="33" style="270" bestFit="1" customWidth="1"/>
    <col min="4866" max="4867" width="9" style="270"/>
    <col min="4868" max="4868" width="18" style="270" customWidth="1"/>
    <col min="4869" max="4880" width="9" style="270" customWidth="1"/>
    <col min="4881" max="5120" width="9" style="270"/>
    <col min="5121" max="5121" width="33" style="270" bestFit="1" customWidth="1"/>
    <col min="5122" max="5123" width="9" style="270"/>
    <col min="5124" max="5124" width="18" style="270" customWidth="1"/>
    <col min="5125" max="5136" width="9" style="270" customWidth="1"/>
    <col min="5137" max="5376" width="9" style="270"/>
    <col min="5377" max="5377" width="33" style="270" bestFit="1" customWidth="1"/>
    <col min="5378" max="5379" width="9" style="270"/>
    <col min="5380" max="5380" width="18" style="270" customWidth="1"/>
    <col min="5381" max="5392" width="9" style="270" customWidth="1"/>
    <col min="5393" max="5632" width="9" style="270"/>
    <col min="5633" max="5633" width="33" style="270" bestFit="1" customWidth="1"/>
    <col min="5634" max="5635" width="9" style="270"/>
    <col min="5636" max="5636" width="18" style="270" customWidth="1"/>
    <col min="5637" max="5648" width="9" style="270" customWidth="1"/>
    <col min="5649" max="5888" width="9" style="270"/>
    <col min="5889" max="5889" width="33" style="270" bestFit="1" customWidth="1"/>
    <col min="5890" max="5891" width="9" style="270"/>
    <col min="5892" max="5892" width="18" style="270" customWidth="1"/>
    <col min="5893" max="5904" width="9" style="270" customWidth="1"/>
    <col min="5905" max="6144" width="9" style="270"/>
    <col min="6145" max="6145" width="33" style="270" bestFit="1" customWidth="1"/>
    <col min="6146" max="6147" width="9" style="270"/>
    <col min="6148" max="6148" width="18" style="270" customWidth="1"/>
    <col min="6149" max="6160" width="9" style="270" customWidth="1"/>
    <col min="6161" max="6400" width="9" style="270"/>
    <col min="6401" max="6401" width="33" style="270" bestFit="1" customWidth="1"/>
    <col min="6402" max="6403" width="9" style="270"/>
    <col min="6404" max="6404" width="18" style="270" customWidth="1"/>
    <col min="6405" max="6416" width="9" style="270" customWidth="1"/>
    <col min="6417" max="6656" width="9" style="270"/>
    <col min="6657" max="6657" width="33" style="270" bestFit="1" customWidth="1"/>
    <col min="6658" max="6659" width="9" style="270"/>
    <col min="6660" max="6660" width="18" style="270" customWidth="1"/>
    <col min="6661" max="6672" width="9" style="270" customWidth="1"/>
    <col min="6673" max="6912" width="9" style="270"/>
    <col min="6913" max="6913" width="33" style="270" bestFit="1" customWidth="1"/>
    <col min="6914" max="6915" width="9" style="270"/>
    <col min="6916" max="6916" width="18" style="270" customWidth="1"/>
    <col min="6917" max="6928" width="9" style="270" customWidth="1"/>
    <col min="6929" max="7168" width="9" style="270"/>
    <col min="7169" max="7169" width="33" style="270" bestFit="1" customWidth="1"/>
    <col min="7170" max="7171" width="9" style="270"/>
    <col min="7172" max="7172" width="18" style="270" customWidth="1"/>
    <col min="7173" max="7184" width="9" style="270" customWidth="1"/>
    <col min="7185" max="7424" width="9" style="270"/>
    <col min="7425" max="7425" width="33" style="270" bestFit="1" customWidth="1"/>
    <col min="7426" max="7427" width="9" style="270"/>
    <col min="7428" max="7428" width="18" style="270" customWidth="1"/>
    <col min="7429" max="7440" width="9" style="270" customWidth="1"/>
    <col min="7441" max="7680" width="9" style="270"/>
    <col min="7681" max="7681" width="33" style="270" bestFit="1" customWidth="1"/>
    <col min="7682" max="7683" width="9" style="270"/>
    <col min="7684" max="7684" width="18" style="270" customWidth="1"/>
    <col min="7685" max="7696" width="9" style="270" customWidth="1"/>
    <col min="7697" max="7936" width="9" style="270"/>
    <col min="7937" max="7937" width="33" style="270" bestFit="1" customWidth="1"/>
    <col min="7938" max="7939" width="9" style="270"/>
    <col min="7940" max="7940" width="18" style="270" customWidth="1"/>
    <col min="7941" max="7952" width="9" style="270" customWidth="1"/>
    <col min="7953" max="8192" width="9" style="270"/>
    <col min="8193" max="8193" width="33" style="270" bestFit="1" customWidth="1"/>
    <col min="8194" max="8195" width="9" style="270"/>
    <col min="8196" max="8196" width="18" style="270" customWidth="1"/>
    <col min="8197" max="8208" width="9" style="270" customWidth="1"/>
    <col min="8209" max="8448" width="9" style="270"/>
    <col min="8449" max="8449" width="33" style="270" bestFit="1" customWidth="1"/>
    <col min="8450" max="8451" width="9" style="270"/>
    <col min="8452" max="8452" width="18" style="270" customWidth="1"/>
    <col min="8453" max="8464" width="9" style="270" customWidth="1"/>
    <col min="8465" max="8704" width="9" style="270"/>
    <col min="8705" max="8705" width="33" style="270" bestFit="1" customWidth="1"/>
    <col min="8706" max="8707" width="9" style="270"/>
    <col min="8708" max="8708" width="18" style="270" customWidth="1"/>
    <col min="8709" max="8720" width="9" style="270" customWidth="1"/>
    <col min="8721" max="8960" width="9" style="270"/>
    <col min="8961" max="8961" width="33" style="270" bestFit="1" customWidth="1"/>
    <col min="8962" max="8963" width="9" style="270"/>
    <col min="8964" max="8964" width="18" style="270" customWidth="1"/>
    <col min="8965" max="8976" width="9" style="270" customWidth="1"/>
    <col min="8977" max="9216" width="9" style="270"/>
    <col min="9217" max="9217" width="33" style="270" bestFit="1" customWidth="1"/>
    <col min="9218" max="9219" width="9" style="270"/>
    <col min="9220" max="9220" width="18" style="270" customWidth="1"/>
    <col min="9221" max="9232" width="9" style="270" customWidth="1"/>
    <col min="9233" max="9472" width="9" style="270"/>
    <col min="9473" max="9473" width="33" style="270" bestFit="1" customWidth="1"/>
    <col min="9474" max="9475" width="9" style="270"/>
    <col min="9476" max="9476" width="18" style="270" customWidth="1"/>
    <col min="9477" max="9488" width="9" style="270" customWidth="1"/>
    <col min="9489" max="9728" width="9" style="270"/>
    <col min="9729" max="9729" width="33" style="270" bestFit="1" customWidth="1"/>
    <col min="9730" max="9731" width="9" style="270"/>
    <col min="9732" max="9732" width="18" style="270" customWidth="1"/>
    <col min="9733" max="9744" width="9" style="270" customWidth="1"/>
    <col min="9745" max="9984" width="9" style="270"/>
    <col min="9985" max="9985" width="33" style="270" bestFit="1" customWidth="1"/>
    <col min="9986" max="9987" width="9" style="270"/>
    <col min="9988" max="9988" width="18" style="270" customWidth="1"/>
    <col min="9989" max="10000" width="9" style="270" customWidth="1"/>
    <col min="10001" max="10240" width="9" style="270"/>
    <col min="10241" max="10241" width="33" style="270" bestFit="1" customWidth="1"/>
    <col min="10242" max="10243" width="9" style="270"/>
    <col min="10244" max="10244" width="18" style="270" customWidth="1"/>
    <col min="10245" max="10256" width="9" style="270" customWidth="1"/>
    <col min="10257" max="10496" width="9" style="270"/>
    <col min="10497" max="10497" width="33" style="270" bestFit="1" customWidth="1"/>
    <col min="10498" max="10499" width="9" style="270"/>
    <col min="10500" max="10500" width="18" style="270" customWidth="1"/>
    <col min="10501" max="10512" width="9" style="270" customWidth="1"/>
    <col min="10513" max="10752" width="9" style="270"/>
    <col min="10753" max="10753" width="33" style="270" bestFit="1" customWidth="1"/>
    <col min="10754" max="10755" width="9" style="270"/>
    <col min="10756" max="10756" width="18" style="270" customWidth="1"/>
    <col min="10757" max="10768" width="9" style="270" customWidth="1"/>
    <col min="10769" max="11008" width="9" style="270"/>
    <col min="11009" max="11009" width="33" style="270" bestFit="1" customWidth="1"/>
    <col min="11010" max="11011" width="9" style="270"/>
    <col min="11012" max="11012" width="18" style="270" customWidth="1"/>
    <col min="11013" max="11024" width="9" style="270" customWidth="1"/>
    <col min="11025" max="11264" width="9" style="270"/>
    <col min="11265" max="11265" width="33" style="270" bestFit="1" customWidth="1"/>
    <col min="11266" max="11267" width="9" style="270"/>
    <col min="11268" max="11268" width="18" style="270" customWidth="1"/>
    <col min="11269" max="11280" width="9" style="270" customWidth="1"/>
    <col min="11281" max="11520" width="9" style="270"/>
    <col min="11521" max="11521" width="33" style="270" bestFit="1" customWidth="1"/>
    <col min="11522" max="11523" width="9" style="270"/>
    <col min="11524" max="11524" width="18" style="270" customWidth="1"/>
    <col min="11525" max="11536" width="9" style="270" customWidth="1"/>
    <col min="11537" max="11776" width="9" style="270"/>
    <col min="11777" max="11777" width="33" style="270" bestFit="1" customWidth="1"/>
    <col min="11778" max="11779" width="9" style="270"/>
    <col min="11780" max="11780" width="18" style="270" customWidth="1"/>
    <col min="11781" max="11792" width="9" style="270" customWidth="1"/>
    <col min="11793" max="12032" width="9" style="270"/>
    <col min="12033" max="12033" width="33" style="270" bestFit="1" customWidth="1"/>
    <col min="12034" max="12035" width="9" style="270"/>
    <col min="12036" max="12036" width="18" style="270" customWidth="1"/>
    <col min="12037" max="12048" width="9" style="270" customWidth="1"/>
    <col min="12049" max="12288" width="9" style="270"/>
    <col min="12289" max="12289" width="33" style="270" bestFit="1" customWidth="1"/>
    <col min="12290" max="12291" width="9" style="270"/>
    <col min="12292" max="12292" width="18" style="270" customWidth="1"/>
    <col min="12293" max="12304" width="9" style="270" customWidth="1"/>
    <col min="12305" max="12544" width="9" style="270"/>
    <col min="12545" max="12545" width="33" style="270" bestFit="1" customWidth="1"/>
    <col min="12546" max="12547" width="9" style="270"/>
    <col min="12548" max="12548" width="18" style="270" customWidth="1"/>
    <col min="12549" max="12560" width="9" style="270" customWidth="1"/>
    <col min="12561" max="12800" width="9" style="270"/>
    <col min="12801" max="12801" width="33" style="270" bestFit="1" customWidth="1"/>
    <col min="12802" max="12803" width="9" style="270"/>
    <col min="12804" max="12804" width="18" style="270" customWidth="1"/>
    <col min="12805" max="12816" width="9" style="270" customWidth="1"/>
    <col min="12817" max="13056" width="9" style="270"/>
    <col min="13057" max="13057" width="33" style="270" bestFit="1" customWidth="1"/>
    <col min="13058" max="13059" width="9" style="270"/>
    <col min="13060" max="13060" width="18" style="270" customWidth="1"/>
    <col min="13061" max="13072" width="9" style="270" customWidth="1"/>
    <col min="13073" max="13312" width="9" style="270"/>
    <col min="13313" max="13313" width="33" style="270" bestFit="1" customWidth="1"/>
    <col min="13314" max="13315" width="9" style="270"/>
    <col min="13316" max="13316" width="18" style="270" customWidth="1"/>
    <col min="13317" max="13328" width="9" style="270" customWidth="1"/>
    <col min="13329" max="13568" width="9" style="270"/>
    <col min="13569" max="13569" width="33" style="270" bestFit="1" customWidth="1"/>
    <col min="13570" max="13571" width="9" style="270"/>
    <col min="13572" max="13572" width="18" style="270" customWidth="1"/>
    <col min="13573" max="13584" width="9" style="270" customWidth="1"/>
    <col min="13585" max="13824" width="9" style="270"/>
    <col min="13825" max="13825" width="33" style="270" bestFit="1" customWidth="1"/>
    <col min="13826" max="13827" width="9" style="270"/>
    <col min="13828" max="13828" width="18" style="270" customWidth="1"/>
    <col min="13829" max="13840" width="9" style="270" customWidth="1"/>
    <col min="13841" max="14080" width="9" style="270"/>
    <col min="14081" max="14081" width="33" style="270" bestFit="1" customWidth="1"/>
    <col min="14082" max="14083" width="9" style="270"/>
    <col min="14084" max="14084" width="18" style="270" customWidth="1"/>
    <col min="14085" max="14096" width="9" style="270" customWidth="1"/>
    <col min="14097" max="14336" width="9" style="270"/>
    <col min="14337" max="14337" width="33" style="270" bestFit="1" customWidth="1"/>
    <col min="14338" max="14339" width="9" style="270"/>
    <col min="14340" max="14340" width="18" style="270" customWidth="1"/>
    <col min="14341" max="14352" width="9" style="270" customWidth="1"/>
    <col min="14353" max="14592" width="9" style="270"/>
    <col min="14593" max="14593" width="33" style="270" bestFit="1" customWidth="1"/>
    <col min="14594" max="14595" width="9" style="270"/>
    <col min="14596" max="14596" width="18" style="270" customWidth="1"/>
    <col min="14597" max="14608" width="9" style="270" customWidth="1"/>
    <col min="14609" max="14848" width="9" style="270"/>
    <col min="14849" max="14849" width="33" style="270" bestFit="1" customWidth="1"/>
    <col min="14850" max="14851" width="9" style="270"/>
    <col min="14852" max="14852" width="18" style="270" customWidth="1"/>
    <col min="14853" max="14864" width="9" style="270" customWidth="1"/>
    <col min="14865" max="15104" width="9" style="270"/>
    <col min="15105" max="15105" width="33" style="270" bestFit="1" customWidth="1"/>
    <col min="15106" max="15107" width="9" style="270"/>
    <col min="15108" max="15108" width="18" style="270" customWidth="1"/>
    <col min="15109" max="15120" width="9" style="270" customWidth="1"/>
    <col min="15121" max="15360" width="9" style="270"/>
    <col min="15361" max="15361" width="33" style="270" bestFit="1" customWidth="1"/>
    <col min="15362" max="15363" width="9" style="270"/>
    <col min="15364" max="15364" width="18" style="270" customWidth="1"/>
    <col min="15365" max="15376" width="9" style="270" customWidth="1"/>
    <col min="15377" max="15616" width="9" style="270"/>
    <col min="15617" max="15617" width="33" style="270" bestFit="1" customWidth="1"/>
    <col min="15618" max="15619" width="9" style="270"/>
    <col min="15620" max="15620" width="18" style="270" customWidth="1"/>
    <col min="15621" max="15632" width="9" style="270" customWidth="1"/>
    <col min="15633" max="15872" width="9" style="270"/>
    <col min="15873" max="15873" width="33" style="270" bestFit="1" customWidth="1"/>
    <col min="15874" max="15875" width="9" style="270"/>
    <col min="15876" max="15876" width="18" style="270" customWidth="1"/>
    <col min="15877" max="15888" width="9" style="270" customWidth="1"/>
    <col min="15889" max="16128" width="9" style="270"/>
    <col min="16129" max="16129" width="33" style="270" bestFit="1" customWidth="1"/>
    <col min="16130" max="16131" width="9" style="270"/>
    <col min="16132" max="16132" width="18" style="270" customWidth="1"/>
    <col min="16133" max="16144" width="9" style="270" customWidth="1"/>
    <col min="16145" max="16384" width="9" style="270"/>
  </cols>
  <sheetData>
    <row r="1" spans="1:20" ht="30" customHeight="1">
      <c r="A1" s="396" t="s">
        <v>694</v>
      </c>
      <c r="B1" s="396"/>
      <c r="C1" s="396"/>
      <c r="D1" s="396"/>
      <c r="E1" s="396"/>
      <c r="F1" s="396"/>
      <c r="G1" s="396"/>
      <c r="H1" s="396"/>
      <c r="I1" s="396"/>
      <c r="J1" s="396"/>
      <c r="K1" s="396"/>
      <c r="L1" s="396"/>
      <c r="M1" s="396"/>
      <c r="N1" s="396"/>
      <c r="O1" s="396"/>
      <c r="P1" s="396"/>
      <c r="Q1" s="396"/>
      <c r="R1" s="397"/>
      <c r="S1" s="397"/>
      <c r="T1" s="397"/>
    </row>
    <row r="2" spans="1:20" ht="24.95" customHeight="1" outlineLevel="1">
      <c r="A2" s="261" t="s">
        <v>695</v>
      </c>
      <c r="B2" s="302"/>
      <c r="C2" s="303"/>
      <c r="D2" s="303"/>
      <c r="E2" s="303"/>
      <c r="F2" s="303"/>
      <c r="G2" s="303" t="s">
        <v>715</v>
      </c>
      <c r="H2" s="303"/>
      <c r="I2" s="303"/>
      <c r="J2" s="303"/>
      <c r="K2" s="303"/>
      <c r="L2" s="303"/>
      <c r="M2" s="303"/>
      <c r="N2" s="303"/>
      <c r="O2" s="303"/>
      <c r="P2" s="303"/>
      <c r="Q2" s="303"/>
      <c r="R2" s="304"/>
      <c r="S2" s="304"/>
      <c r="T2" s="303" t="s">
        <v>696</v>
      </c>
    </row>
    <row r="3" spans="1:20" ht="24.95" customHeight="1" outlineLevel="2">
      <c r="A3" s="398" t="s">
        <v>414</v>
      </c>
      <c r="B3" s="399" t="s">
        <v>289</v>
      </c>
      <c r="C3" s="399" t="s">
        <v>650</v>
      </c>
      <c r="D3" s="399" t="s">
        <v>340</v>
      </c>
      <c r="E3" s="399" t="s">
        <v>651</v>
      </c>
      <c r="F3" s="399" t="s">
        <v>697</v>
      </c>
      <c r="G3" s="399"/>
      <c r="H3" s="399"/>
      <c r="I3" s="399"/>
      <c r="J3" s="399"/>
      <c r="K3" s="399"/>
      <c r="L3" s="399"/>
      <c r="M3" s="399"/>
      <c r="N3" s="399"/>
      <c r="O3" s="399"/>
      <c r="P3" s="399"/>
      <c r="Q3" s="399"/>
      <c r="R3" s="400" t="s">
        <v>698</v>
      </c>
      <c r="S3" s="401"/>
      <c r="T3" s="402"/>
    </row>
    <row r="4" spans="1:20" ht="24.95" customHeight="1" outlineLevel="1">
      <c r="A4" s="398"/>
      <c r="B4" s="399"/>
      <c r="C4" s="399"/>
      <c r="D4" s="399"/>
      <c r="E4" s="399"/>
      <c r="F4" s="305" t="s">
        <v>417</v>
      </c>
      <c r="G4" s="306" t="s">
        <v>652</v>
      </c>
      <c r="H4" s="306" t="s">
        <v>653</v>
      </c>
      <c r="I4" s="306" t="s">
        <v>654</v>
      </c>
      <c r="J4" s="306" t="s">
        <v>655</v>
      </c>
      <c r="K4" s="306" t="s">
        <v>656</v>
      </c>
      <c r="L4" s="306" t="s">
        <v>699</v>
      </c>
      <c r="M4" s="306" t="s">
        <v>700</v>
      </c>
      <c r="N4" s="306" t="s">
        <v>657</v>
      </c>
      <c r="O4" s="306" t="s">
        <v>658</v>
      </c>
      <c r="P4" s="306" t="s">
        <v>659</v>
      </c>
      <c r="Q4" s="305" t="s">
        <v>162</v>
      </c>
      <c r="R4" s="307" t="s">
        <v>719</v>
      </c>
      <c r="S4" s="307" t="s">
        <v>716</v>
      </c>
      <c r="T4" s="307" t="s">
        <v>717</v>
      </c>
    </row>
    <row r="5" spans="1:20" ht="20.100000000000001" customHeight="1" outlineLevel="2">
      <c r="A5" s="262">
        <v>1</v>
      </c>
      <c r="B5" s="308" t="s">
        <v>701</v>
      </c>
      <c r="C5" s="309" t="s">
        <v>522</v>
      </c>
      <c r="D5" s="309" t="s">
        <v>521</v>
      </c>
      <c r="E5" s="305" t="s">
        <v>662</v>
      </c>
      <c r="F5" s="310">
        <v>4</v>
      </c>
      <c r="G5" s="310">
        <v>4050</v>
      </c>
      <c r="H5" s="310">
        <v>3384</v>
      </c>
      <c r="I5" s="310">
        <v>1504</v>
      </c>
      <c r="J5" s="310">
        <v>140</v>
      </c>
      <c r="K5" s="310"/>
      <c r="L5" s="310"/>
      <c r="M5" s="310"/>
      <c r="N5" s="310">
        <v>420</v>
      </c>
      <c r="O5" s="310">
        <v>400</v>
      </c>
      <c r="P5" s="310">
        <v>880</v>
      </c>
      <c r="Q5" s="310">
        <v>10778</v>
      </c>
      <c r="R5" s="311">
        <v>6728</v>
      </c>
      <c r="S5" s="311">
        <v>2758</v>
      </c>
      <c r="T5" s="312">
        <v>3970</v>
      </c>
    </row>
    <row r="6" spans="1:20" ht="20.100000000000001" customHeight="1" outlineLevel="2">
      <c r="A6" s="262"/>
      <c r="B6" s="308" t="s">
        <v>701</v>
      </c>
      <c r="C6" s="309" t="s">
        <v>522</v>
      </c>
      <c r="D6" s="309" t="s">
        <v>521</v>
      </c>
      <c r="E6" s="305" t="s">
        <v>660</v>
      </c>
      <c r="F6" s="310">
        <v>5</v>
      </c>
      <c r="G6" s="310">
        <v>5062.5</v>
      </c>
      <c r="H6" s="310">
        <v>4230</v>
      </c>
      <c r="I6" s="310">
        <v>1880</v>
      </c>
      <c r="J6" s="310">
        <v>175</v>
      </c>
      <c r="K6" s="310"/>
      <c r="L6" s="310"/>
      <c r="M6" s="310"/>
      <c r="N6" s="310">
        <v>530</v>
      </c>
      <c r="O6" s="310">
        <v>500</v>
      </c>
      <c r="P6" s="310">
        <v>1100</v>
      </c>
      <c r="Q6" s="310">
        <v>13477.5</v>
      </c>
      <c r="R6" s="311">
        <v>8415</v>
      </c>
      <c r="S6" s="311">
        <v>3450</v>
      </c>
      <c r="T6" s="312">
        <v>4965</v>
      </c>
    </row>
    <row r="7" spans="1:20" ht="20.100000000000001" customHeight="1" outlineLevel="2">
      <c r="A7" s="262">
        <v>2</v>
      </c>
      <c r="B7" s="308" t="s">
        <v>523</v>
      </c>
      <c r="C7" s="309" t="s">
        <v>522</v>
      </c>
      <c r="D7" s="309" t="s">
        <v>521</v>
      </c>
      <c r="E7" s="305" t="s">
        <v>660</v>
      </c>
      <c r="F7" s="310">
        <v>3</v>
      </c>
      <c r="G7" s="310">
        <v>3375</v>
      </c>
      <c r="H7" s="310">
        <v>3102</v>
      </c>
      <c r="I7" s="310">
        <v>1128</v>
      </c>
      <c r="J7" s="310">
        <v>105</v>
      </c>
      <c r="K7" s="310">
        <v>60</v>
      </c>
      <c r="L7" s="310"/>
      <c r="M7" s="310"/>
      <c r="N7" s="310">
        <v>300</v>
      </c>
      <c r="O7" s="310">
        <v>300</v>
      </c>
      <c r="P7" s="310">
        <v>660</v>
      </c>
      <c r="Q7" s="310">
        <v>9030</v>
      </c>
      <c r="R7" s="311">
        <v>5655</v>
      </c>
      <c r="S7" s="311">
        <v>2319</v>
      </c>
      <c r="T7" s="312">
        <v>3336</v>
      </c>
    </row>
    <row r="8" spans="1:20" ht="20.100000000000001" customHeight="1" outlineLevel="2">
      <c r="A8" s="262"/>
      <c r="B8" s="308" t="s">
        <v>523</v>
      </c>
      <c r="C8" s="309" t="s">
        <v>522</v>
      </c>
      <c r="D8" s="309" t="s">
        <v>521</v>
      </c>
      <c r="E8" s="305" t="s">
        <v>661</v>
      </c>
      <c r="F8" s="310">
        <v>3</v>
      </c>
      <c r="G8" s="310">
        <v>3375</v>
      </c>
      <c r="H8" s="310">
        <v>3102</v>
      </c>
      <c r="I8" s="310">
        <v>1128</v>
      </c>
      <c r="J8" s="310">
        <v>105</v>
      </c>
      <c r="K8" s="310">
        <v>60</v>
      </c>
      <c r="L8" s="310"/>
      <c r="M8" s="310"/>
      <c r="N8" s="310">
        <v>300</v>
      </c>
      <c r="O8" s="310">
        <v>300</v>
      </c>
      <c r="P8" s="310">
        <v>660</v>
      </c>
      <c r="Q8" s="310">
        <v>9030</v>
      </c>
      <c r="R8" s="311">
        <v>5655</v>
      </c>
      <c r="S8" s="311">
        <v>2319</v>
      </c>
      <c r="T8" s="312">
        <v>3336</v>
      </c>
    </row>
    <row r="9" spans="1:20" ht="20.100000000000001" customHeight="1" outlineLevel="2">
      <c r="A9" s="262">
        <v>3</v>
      </c>
      <c r="B9" s="308" t="s">
        <v>632</v>
      </c>
      <c r="C9" s="309" t="s">
        <v>522</v>
      </c>
      <c r="D9" s="309" t="s">
        <v>521</v>
      </c>
      <c r="E9" s="305" t="s">
        <v>662</v>
      </c>
      <c r="F9" s="310">
        <v>1</v>
      </c>
      <c r="G9" s="310">
        <v>1125</v>
      </c>
      <c r="H9" s="310">
        <v>940</v>
      </c>
      <c r="I9" s="310">
        <v>470</v>
      </c>
      <c r="J9" s="310">
        <v>35</v>
      </c>
      <c r="K9" s="310"/>
      <c r="L9" s="310"/>
      <c r="M9" s="310"/>
      <c r="N9" s="310">
        <v>100</v>
      </c>
      <c r="O9" s="310">
        <v>100</v>
      </c>
      <c r="P9" s="310">
        <v>220</v>
      </c>
      <c r="Q9" s="310">
        <v>2990</v>
      </c>
      <c r="R9" s="311">
        <v>1865</v>
      </c>
      <c r="S9" s="311">
        <v>765</v>
      </c>
      <c r="T9" s="312">
        <v>1100</v>
      </c>
    </row>
    <row r="10" spans="1:20" ht="20.100000000000001" customHeight="1" outlineLevel="2">
      <c r="A10" s="262"/>
      <c r="B10" s="308" t="s">
        <v>632</v>
      </c>
      <c r="C10" s="309" t="s">
        <v>522</v>
      </c>
      <c r="D10" s="309" t="s">
        <v>521</v>
      </c>
      <c r="E10" s="305" t="s">
        <v>660</v>
      </c>
      <c r="F10" s="310">
        <v>2</v>
      </c>
      <c r="G10" s="310">
        <v>2250</v>
      </c>
      <c r="H10" s="310">
        <v>1880</v>
      </c>
      <c r="I10" s="310">
        <v>940</v>
      </c>
      <c r="J10" s="310">
        <v>70</v>
      </c>
      <c r="K10" s="310"/>
      <c r="L10" s="310"/>
      <c r="M10" s="310"/>
      <c r="N10" s="310">
        <v>200</v>
      </c>
      <c r="O10" s="310">
        <v>200</v>
      </c>
      <c r="P10" s="310">
        <v>440</v>
      </c>
      <c r="Q10" s="310">
        <v>5980</v>
      </c>
      <c r="R10" s="311">
        <v>3730</v>
      </c>
      <c r="S10" s="311">
        <v>1529</v>
      </c>
      <c r="T10" s="312">
        <v>2201</v>
      </c>
    </row>
    <row r="11" spans="1:20" ht="20.100000000000001" customHeight="1" outlineLevel="2">
      <c r="A11" s="264">
        <v>4</v>
      </c>
      <c r="B11" s="319" t="s">
        <v>718</v>
      </c>
      <c r="C11" s="320" t="s">
        <v>522</v>
      </c>
      <c r="D11" s="320" t="s">
        <v>521</v>
      </c>
      <c r="E11" s="307" t="s">
        <v>661</v>
      </c>
      <c r="F11" s="310">
        <v>1</v>
      </c>
      <c r="G11" s="310">
        <v>1012</v>
      </c>
      <c r="H11" s="310">
        <v>940</v>
      </c>
      <c r="I11" s="310">
        <v>470</v>
      </c>
      <c r="J11" s="310">
        <v>35</v>
      </c>
      <c r="K11" s="310"/>
      <c r="L11" s="310"/>
      <c r="M11" s="310"/>
      <c r="N11" s="310">
        <v>100</v>
      </c>
      <c r="O11" s="310">
        <v>150</v>
      </c>
      <c r="P11" s="310">
        <v>220</v>
      </c>
      <c r="Q11" s="310">
        <v>2927</v>
      </c>
      <c r="R11" s="311">
        <v>1915</v>
      </c>
      <c r="S11" s="311">
        <v>785</v>
      </c>
      <c r="T11" s="312">
        <v>1130</v>
      </c>
    </row>
    <row r="12" spans="1:20" ht="20.100000000000001" customHeight="1" outlineLevel="1">
      <c r="A12" s="265"/>
      <c r="B12" s="321"/>
      <c r="C12" s="313" t="s">
        <v>702</v>
      </c>
      <c r="D12" s="314"/>
      <c r="E12" s="315"/>
      <c r="F12" s="316">
        <f t="shared" ref="F12:T12" si="0">SUBTOTAL(9,F5:F11)</f>
        <v>19</v>
      </c>
      <c r="G12" s="316">
        <f t="shared" si="0"/>
        <v>20249.5</v>
      </c>
      <c r="H12" s="316">
        <f t="shared" si="0"/>
        <v>17578</v>
      </c>
      <c r="I12" s="316">
        <f t="shared" si="0"/>
        <v>7520</v>
      </c>
      <c r="J12" s="316">
        <f t="shared" si="0"/>
        <v>665</v>
      </c>
      <c r="K12" s="316">
        <f t="shared" si="0"/>
        <v>120</v>
      </c>
      <c r="L12" s="316">
        <f t="shared" si="0"/>
        <v>0</v>
      </c>
      <c r="M12" s="316">
        <f t="shared" si="0"/>
        <v>0</v>
      </c>
      <c r="N12" s="316">
        <f t="shared" si="0"/>
        <v>1950</v>
      </c>
      <c r="O12" s="316">
        <f t="shared" si="0"/>
        <v>1950</v>
      </c>
      <c r="P12" s="316">
        <f t="shared" si="0"/>
        <v>4180</v>
      </c>
      <c r="Q12" s="316">
        <f t="shared" si="0"/>
        <v>54212.5</v>
      </c>
      <c r="R12" s="317">
        <f t="shared" si="0"/>
        <v>33963</v>
      </c>
      <c r="S12" s="317">
        <f t="shared" si="0"/>
        <v>13925</v>
      </c>
      <c r="T12" s="318">
        <f t="shared" si="0"/>
        <v>20038</v>
      </c>
    </row>
  </sheetData>
  <mergeCells count="8">
    <mergeCell ref="A1:T1"/>
    <mergeCell ref="A3:A4"/>
    <mergeCell ref="B3:B4"/>
    <mergeCell ref="C3:C4"/>
    <mergeCell ref="D3:D4"/>
    <mergeCell ref="E3:E4"/>
    <mergeCell ref="F3:Q3"/>
    <mergeCell ref="R3:T3"/>
  </mergeCells>
  <phoneticPr fontId="3" type="noConversion"/>
  <dataValidations count="2">
    <dataValidation type="list" allowBlank="1" showInputMessage="1" showErrorMessage="1" sqref="IZ65420 SV65420 ACR65420 AMN65420 AWJ65420 BGF65420 BQB65420 BZX65420 CJT65420 CTP65420 DDL65420 DNH65420 DXD65420 EGZ65420 EQV65420 FAR65420 FKN65420 FUJ65420 GEF65420 GOB65420 GXX65420 HHT65420 HRP65420 IBL65420 ILH65420 IVD65420 JEZ65420 JOV65420 JYR65420 KIN65420 KSJ65420 LCF65420 LMB65420 LVX65420 MFT65420 MPP65420 MZL65420 NJH65420 NTD65420 OCZ65420 OMV65420 OWR65420 PGN65420 PQJ65420 QAF65420 QKB65420 QTX65420 RDT65420 RNP65420 RXL65420 SHH65420 SRD65420 TAZ65420 TKV65420 TUR65420 UEN65420 UOJ65420 UYF65420 VIB65420 VRX65420 WBT65420 WLP65420 WVL65420 IZ130956 SV130956 ACR130956 AMN130956 AWJ130956 BGF130956 BQB130956 BZX130956 CJT130956 CTP130956 DDL130956 DNH130956 DXD130956 EGZ130956 EQV130956 FAR130956 FKN130956 FUJ130956 GEF130956 GOB130956 GXX130956 HHT130956 HRP130956 IBL130956 ILH130956 IVD130956 JEZ130956 JOV130956 JYR130956 KIN130956 KSJ130956 LCF130956 LMB130956 LVX130956 MFT130956 MPP130956 MZL130956 NJH130956 NTD130956 OCZ130956 OMV130956 OWR130956 PGN130956 PQJ130956 QAF130956 QKB130956 QTX130956 RDT130956 RNP130956 RXL130956 SHH130956 SRD130956 TAZ130956 TKV130956 TUR130956 UEN130956 UOJ130956 UYF130956 VIB130956 VRX130956 WBT130956 WLP130956 WVL130956 IZ196492 SV196492 ACR196492 AMN196492 AWJ196492 BGF196492 BQB196492 BZX196492 CJT196492 CTP196492 DDL196492 DNH196492 DXD196492 EGZ196492 EQV196492 FAR196492 FKN196492 FUJ196492 GEF196492 GOB196492 GXX196492 HHT196492 HRP196492 IBL196492 ILH196492 IVD196492 JEZ196492 JOV196492 JYR196492 KIN196492 KSJ196492 LCF196492 LMB196492 LVX196492 MFT196492 MPP196492 MZL196492 NJH196492 NTD196492 OCZ196492 OMV196492 OWR196492 PGN196492 PQJ196492 QAF196492 QKB196492 QTX196492 RDT196492 RNP196492 RXL196492 SHH196492 SRD196492 TAZ196492 TKV196492 TUR196492 UEN196492 UOJ196492 UYF196492 VIB196492 VRX196492 WBT196492 WLP196492 WVL196492 IZ262028 SV262028 ACR262028 AMN262028 AWJ262028 BGF262028 BQB262028 BZX262028 CJT262028 CTP262028 DDL262028 DNH262028 DXD262028 EGZ262028 EQV262028 FAR262028 FKN262028 FUJ262028 GEF262028 GOB262028 GXX262028 HHT262028 HRP262028 IBL262028 ILH262028 IVD262028 JEZ262028 JOV262028 JYR262028 KIN262028 KSJ262028 LCF262028 LMB262028 LVX262028 MFT262028 MPP262028 MZL262028 NJH262028 NTD262028 OCZ262028 OMV262028 OWR262028 PGN262028 PQJ262028 QAF262028 QKB262028 QTX262028 RDT262028 RNP262028 RXL262028 SHH262028 SRD262028 TAZ262028 TKV262028 TUR262028 UEN262028 UOJ262028 UYF262028 VIB262028 VRX262028 WBT262028 WLP262028 WVL262028 IZ327564 SV327564 ACR327564 AMN327564 AWJ327564 BGF327564 BQB327564 BZX327564 CJT327564 CTP327564 DDL327564 DNH327564 DXD327564 EGZ327564 EQV327564 FAR327564 FKN327564 FUJ327564 GEF327564 GOB327564 GXX327564 HHT327564 HRP327564 IBL327564 ILH327564 IVD327564 JEZ327564 JOV327564 JYR327564 KIN327564 KSJ327564 LCF327564 LMB327564 LVX327564 MFT327564 MPP327564 MZL327564 NJH327564 NTD327564 OCZ327564 OMV327564 OWR327564 PGN327564 PQJ327564 QAF327564 QKB327564 QTX327564 RDT327564 RNP327564 RXL327564 SHH327564 SRD327564 TAZ327564 TKV327564 TUR327564 UEN327564 UOJ327564 UYF327564 VIB327564 VRX327564 WBT327564 WLP327564 WVL327564 IZ393100 SV393100 ACR393100 AMN393100 AWJ393100 BGF393100 BQB393100 BZX393100 CJT393100 CTP393100 DDL393100 DNH393100 DXD393100 EGZ393100 EQV393100 FAR393100 FKN393100 FUJ393100 GEF393100 GOB393100 GXX393100 HHT393100 HRP393100 IBL393100 ILH393100 IVD393100 JEZ393100 JOV393100 JYR393100 KIN393100 KSJ393100 LCF393100 LMB393100 LVX393100 MFT393100 MPP393100 MZL393100 NJH393100 NTD393100 OCZ393100 OMV393100 OWR393100 PGN393100 PQJ393100 QAF393100 QKB393100 QTX393100 RDT393100 RNP393100 RXL393100 SHH393100 SRD393100 TAZ393100 TKV393100 TUR393100 UEN393100 UOJ393100 UYF393100 VIB393100 VRX393100 WBT393100 WLP393100 WVL393100 IZ458636 SV458636 ACR458636 AMN458636 AWJ458636 BGF458636 BQB458636 BZX458636 CJT458636 CTP458636 DDL458636 DNH458636 DXD458636 EGZ458636 EQV458636 FAR458636 FKN458636 FUJ458636 GEF458636 GOB458636 GXX458636 HHT458636 HRP458636 IBL458636 ILH458636 IVD458636 JEZ458636 JOV458636 JYR458636 KIN458636 KSJ458636 LCF458636 LMB458636 LVX458636 MFT458636 MPP458636 MZL458636 NJH458636 NTD458636 OCZ458636 OMV458636 OWR458636 PGN458636 PQJ458636 QAF458636 QKB458636 QTX458636 RDT458636 RNP458636 RXL458636 SHH458636 SRD458636 TAZ458636 TKV458636 TUR458636 UEN458636 UOJ458636 UYF458636 VIB458636 VRX458636 WBT458636 WLP458636 WVL458636 IZ524172 SV524172 ACR524172 AMN524172 AWJ524172 BGF524172 BQB524172 BZX524172 CJT524172 CTP524172 DDL524172 DNH524172 DXD524172 EGZ524172 EQV524172 FAR524172 FKN524172 FUJ524172 GEF524172 GOB524172 GXX524172 HHT524172 HRP524172 IBL524172 ILH524172 IVD524172 JEZ524172 JOV524172 JYR524172 KIN524172 KSJ524172 LCF524172 LMB524172 LVX524172 MFT524172 MPP524172 MZL524172 NJH524172 NTD524172 OCZ524172 OMV524172 OWR524172 PGN524172 PQJ524172 QAF524172 QKB524172 QTX524172 RDT524172 RNP524172 RXL524172 SHH524172 SRD524172 TAZ524172 TKV524172 TUR524172 UEN524172 UOJ524172 UYF524172 VIB524172 VRX524172 WBT524172 WLP524172 WVL524172 IZ589708 SV589708 ACR589708 AMN589708 AWJ589708 BGF589708 BQB589708 BZX589708 CJT589708 CTP589708 DDL589708 DNH589708 DXD589708 EGZ589708 EQV589708 FAR589708 FKN589708 FUJ589708 GEF589708 GOB589708 GXX589708 HHT589708 HRP589708 IBL589708 ILH589708 IVD589708 JEZ589708 JOV589708 JYR589708 KIN589708 KSJ589708 LCF589708 LMB589708 LVX589708 MFT589708 MPP589708 MZL589708 NJH589708 NTD589708 OCZ589708 OMV589708 OWR589708 PGN589708 PQJ589708 QAF589708 QKB589708 QTX589708 RDT589708 RNP589708 RXL589708 SHH589708 SRD589708 TAZ589708 TKV589708 TUR589708 UEN589708 UOJ589708 UYF589708 VIB589708 VRX589708 WBT589708 WLP589708 WVL589708 IZ655244 SV655244 ACR655244 AMN655244 AWJ655244 BGF655244 BQB655244 BZX655244 CJT655244 CTP655244 DDL655244 DNH655244 DXD655244 EGZ655244 EQV655244 FAR655244 FKN655244 FUJ655244 GEF655244 GOB655244 GXX655244 HHT655244 HRP655244 IBL655244 ILH655244 IVD655244 JEZ655244 JOV655244 JYR655244 KIN655244 KSJ655244 LCF655244 LMB655244 LVX655244 MFT655244 MPP655244 MZL655244 NJH655244 NTD655244 OCZ655244 OMV655244 OWR655244 PGN655244 PQJ655244 QAF655244 QKB655244 QTX655244 RDT655244 RNP655244 RXL655244 SHH655244 SRD655244 TAZ655244 TKV655244 TUR655244 UEN655244 UOJ655244 UYF655244 VIB655244 VRX655244 WBT655244 WLP655244 WVL655244 IZ720780 SV720780 ACR720780 AMN720780 AWJ720780 BGF720780 BQB720780 BZX720780 CJT720780 CTP720780 DDL720780 DNH720780 DXD720780 EGZ720780 EQV720780 FAR720780 FKN720780 FUJ720780 GEF720780 GOB720780 GXX720780 HHT720780 HRP720780 IBL720780 ILH720780 IVD720780 JEZ720780 JOV720780 JYR720780 KIN720780 KSJ720780 LCF720780 LMB720780 LVX720780 MFT720780 MPP720780 MZL720780 NJH720780 NTD720780 OCZ720780 OMV720780 OWR720780 PGN720780 PQJ720780 QAF720780 QKB720780 QTX720780 RDT720780 RNP720780 RXL720780 SHH720780 SRD720780 TAZ720780 TKV720780 TUR720780 UEN720780 UOJ720780 UYF720780 VIB720780 VRX720780 WBT720780 WLP720780 WVL720780 IZ786316 SV786316 ACR786316 AMN786316 AWJ786316 BGF786316 BQB786316 BZX786316 CJT786316 CTP786316 DDL786316 DNH786316 DXD786316 EGZ786316 EQV786316 FAR786316 FKN786316 FUJ786316 GEF786316 GOB786316 GXX786316 HHT786316 HRP786316 IBL786316 ILH786316 IVD786316 JEZ786316 JOV786316 JYR786316 KIN786316 KSJ786316 LCF786316 LMB786316 LVX786316 MFT786316 MPP786316 MZL786316 NJH786316 NTD786316 OCZ786316 OMV786316 OWR786316 PGN786316 PQJ786316 QAF786316 QKB786316 QTX786316 RDT786316 RNP786316 RXL786316 SHH786316 SRD786316 TAZ786316 TKV786316 TUR786316 UEN786316 UOJ786316 UYF786316 VIB786316 VRX786316 WBT786316 WLP786316 WVL786316 IZ851852 SV851852 ACR851852 AMN851852 AWJ851852 BGF851852 BQB851852 BZX851852 CJT851852 CTP851852 DDL851852 DNH851852 DXD851852 EGZ851852 EQV851852 FAR851852 FKN851852 FUJ851852 GEF851852 GOB851852 GXX851852 HHT851852 HRP851852 IBL851852 ILH851852 IVD851852 JEZ851852 JOV851852 JYR851852 KIN851852 KSJ851852 LCF851852 LMB851852 LVX851852 MFT851852 MPP851852 MZL851852 NJH851852 NTD851852 OCZ851852 OMV851852 OWR851852 PGN851852 PQJ851852 QAF851852 QKB851852 QTX851852 RDT851852 RNP851852 RXL851852 SHH851852 SRD851852 TAZ851852 TKV851852 TUR851852 UEN851852 UOJ851852 UYF851852 VIB851852 VRX851852 WBT851852 WLP851852 WVL851852 IZ917388 SV917388 ACR917388 AMN917388 AWJ917388 BGF917388 BQB917388 BZX917388 CJT917388 CTP917388 DDL917388 DNH917388 DXD917388 EGZ917388 EQV917388 FAR917388 FKN917388 FUJ917388 GEF917388 GOB917388 GXX917388 HHT917388 HRP917388 IBL917388 ILH917388 IVD917388 JEZ917388 JOV917388 JYR917388 KIN917388 KSJ917388 LCF917388 LMB917388 LVX917388 MFT917388 MPP917388 MZL917388 NJH917388 NTD917388 OCZ917388 OMV917388 OWR917388 PGN917388 PQJ917388 QAF917388 QKB917388 QTX917388 RDT917388 RNP917388 RXL917388 SHH917388 SRD917388 TAZ917388 TKV917388 TUR917388 UEN917388 UOJ917388 UYF917388 VIB917388 VRX917388 WBT917388 WLP917388 WVL917388 IZ982924 SV982924 ACR982924 AMN982924 AWJ982924 BGF982924 BQB982924 BZX982924 CJT982924 CTP982924 DDL982924 DNH982924 DXD982924 EGZ982924 EQV982924 FAR982924 FKN982924 FUJ982924 GEF982924 GOB982924 GXX982924 HHT982924 HRP982924 IBL982924 ILH982924 IVD982924 JEZ982924 JOV982924 JYR982924 KIN982924 KSJ982924 LCF982924 LMB982924 LVX982924 MFT982924 MPP982924 MZL982924 NJH982924 NTD982924 OCZ982924 OMV982924 OWR982924 PGN982924 PQJ982924 QAF982924 QKB982924 QTX982924 RDT982924 RNP982924 RXL982924 SHH982924 SRD982924 TAZ982924 TKV982924 TUR982924 UEN982924 UOJ982924 UYF982924 VIB982924 VRX982924 WBT982924 WLP982924 WVL982924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IZ65399 SV65399 ACR65399 AMN65399 AWJ65399 BGF65399 BQB65399 BZX65399 CJT65399 CTP65399 DDL65399 DNH65399 DXD65399 EGZ65399 EQV65399 FAR65399 FKN65399 FUJ65399 GEF65399 GOB65399 GXX65399 HHT65399 HRP65399 IBL65399 ILH65399 IVD65399 JEZ65399 JOV65399 JYR65399 KIN65399 KSJ65399 LCF65399 LMB65399 LVX65399 MFT65399 MPP65399 MZL65399 NJH65399 NTD65399 OCZ65399 OMV65399 OWR65399 PGN65399 PQJ65399 QAF65399 QKB65399 QTX65399 RDT65399 RNP65399 RXL65399 SHH65399 SRD65399 TAZ65399 TKV65399 TUR65399 UEN65399 UOJ65399 UYF65399 VIB65399 VRX65399 WBT65399 WLP65399 WVL65399 IZ130935 SV130935 ACR130935 AMN130935 AWJ130935 BGF130935 BQB130935 BZX130935 CJT130935 CTP130935 DDL130935 DNH130935 DXD130935 EGZ130935 EQV130935 FAR130935 FKN130935 FUJ130935 GEF130935 GOB130935 GXX130935 HHT130935 HRP130935 IBL130935 ILH130935 IVD130935 JEZ130935 JOV130935 JYR130935 KIN130935 KSJ130935 LCF130935 LMB130935 LVX130935 MFT130935 MPP130935 MZL130935 NJH130935 NTD130935 OCZ130935 OMV130935 OWR130935 PGN130935 PQJ130935 QAF130935 QKB130935 QTX130935 RDT130935 RNP130935 RXL130935 SHH130935 SRD130935 TAZ130935 TKV130935 TUR130935 UEN130935 UOJ130935 UYF130935 VIB130935 VRX130935 WBT130935 WLP130935 WVL130935 IZ196471 SV196471 ACR196471 AMN196471 AWJ196471 BGF196471 BQB196471 BZX196471 CJT196471 CTP196471 DDL196471 DNH196471 DXD196471 EGZ196471 EQV196471 FAR196471 FKN196471 FUJ196471 GEF196471 GOB196471 GXX196471 HHT196471 HRP196471 IBL196471 ILH196471 IVD196471 JEZ196471 JOV196471 JYR196471 KIN196471 KSJ196471 LCF196471 LMB196471 LVX196471 MFT196471 MPP196471 MZL196471 NJH196471 NTD196471 OCZ196471 OMV196471 OWR196471 PGN196471 PQJ196471 QAF196471 QKB196471 QTX196471 RDT196471 RNP196471 RXL196471 SHH196471 SRD196471 TAZ196471 TKV196471 TUR196471 UEN196471 UOJ196471 UYF196471 VIB196471 VRX196471 WBT196471 WLP196471 WVL196471 IZ262007 SV262007 ACR262007 AMN262007 AWJ262007 BGF262007 BQB262007 BZX262007 CJT262007 CTP262007 DDL262007 DNH262007 DXD262007 EGZ262007 EQV262007 FAR262007 FKN262007 FUJ262007 GEF262007 GOB262007 GXX262007 HHT262007 HRP262007 IBL262007 ILH262007 IVD262007 JEZ262007 JOV262007 JYR262007 KIN262007 KSJ262007 LCF262007 LMB262007 LVX262007 MFT262007 MPP262007 MZL262007 NJH262007 NTD262007 OCZ262007 OMV262007 OWR262007 PGN262007 PQJ262007 QAF262007 QKB262007 QTX262007 RDT262007 RNP262007 RXL262007 SHH262007 SRD262007 TAZ262007 TKV262007 TUR262007 UEN262007 UOJ262007 UYF262007 VIB262007 VRX262007 WBT262007 WLP262007 WVL262007 IZ327543 SV327543 ACR327543 AMN327543 AWJ327543 BGF327543 BQB327543 BZX327543 CJT327543 CTP327543 DDL327543 DNH327543 DXD327543 EGZ327543 EQV327543 FAR327543 FKN327543 FUJ327543 GEF327543 GOB327543 GXX327543 HHT327543 HRP327543 IBL327543 ILH327543 IVD327543 JEZ327543 JOV327543 JYR327543 KIN327543 KSJ327543 LCF327543 LMB327543 LVX327543 MFT327543 MPP327543 MZL327543 NJH327543 NTD327543 OCZ327543 OMV327543 OWR327543 PGN327543 PQJ327543 QAF327543 QKB327543 QTX327543 RDT327543 RNP327543 RXL327543 SHH327543 SRD327543 TAZ327543 TKV327543 TUR327543 UEN327543 UOJ327543 UYF327543 VIB327543 VRX327543 WBT327543 WLP327543 WVL327543 IZ393079 SV393079 ACR393079 AMN393079 AWJ393079 BGF393079 BQB393079 BZX393079 CJT393079 CTP393079 DDL393079 DNH393079 DXD393079 EGZ393079 EQV393079 FAR393079 FKN393079 FUJ393079 GEF393079 GOB393079 GXX393079 HHT393079 HRP393079 IBL393079 ILH393079 IVD393079 JEZ393079 JOV393079 JYR393079 KIN393079 KSJ393079 LCF393079 LMB393079 LVX393079 MFT393079 MPP393079 MZL393079 NJH393079 NTD393079 OCZ393079 OMV393079 OWR393079 PGN393079 PQJ393079 QAF393079 QKB393079 QTX393079 RDT393079 RNP393079 RXL393079 SHH393079 SRD393079 TAZ393079 TKV393079 TUR393079 UEN393079 UOJ393079 UYF393079 VIB393079 VRX393079 WBT393079 WLP393079 WVL393079 IZ458615 SV458615 ACR458615 AMN458615 AWJ458615 BGF458615 BQB458615 BZX458615 CJT458615 CTP458615 DDL458615 DNH458615 DXD458615 EGZ458615 EQV458615 FAR458615 FKN458615 FUJ458615 GEF458615 GOB458615 GXX458615 HHT458615 HRP458615 IBL458615 ILH458615 IVD458615 JEZ458615 JOV458615 JYR458615 KIN458615 KSJ458615 LCF458615 LMB458615 LVX458615 MFT458615 MPP458615 MZL458615 NJH458615 NTD458615 OCZ458615 OMV458615 OWR458615 PGN458615 PQJ458615 QAF458615 QKB458615 QTX458615 RDT458615 RNP458615 RXL458615 SHH458615 SRD458615 TAZ458615 TKV458615 TUR458615 UEN458615 UOJ458615 UYF458615 VIB458615 VRX458615 WBT458615 WLP458615 WVL458615 IZ524151 SV524151 ACR524151 AMN524151 AWJ524151 BGF524151 BQB524151 BZX524151 CJT524151 CTP524151 DDL524151 DNH524151 DXD524151 EGZ524151 EQV524151 FAR524151 FKN524151 FUJ524151 GEF524151 GOB524151 GXX524151 HHT524151 HRP524151 IBL524151 ILH524151 IVD524151 JEZ524151 JOV524151 JYR524151 KIN524151 KSJ524151 LCF524151 LMB524151 LVX524151 MFT524151 MPP524151 MZL524151 NJH524151 NTD524151 OCZ524151 OMV524151 OWR524151 PGN524151 PQJ524151 QAF524151 QKB524151 QTX524151 RDT524151 RNP524151 RXL524151 SHH524151 SRD524151 TAZ524151 TKV524151 TUR524151 UEN524151 UOJ524151 UYF524151 VIB524151 VRX524151 WBT524151 WLP524151 WVL524151 IZ589687 SV589687 ACR589687 AMN589687 AWJ589687 BGF589687 BQB589687 BZX589687 CJT589687 CTP589687 DDL589687 DNH589687 DXD589687 EGZ589687 EQV589687 FAR589687 FKN589687 FUJ589687 GEF589687 GOB589687 GXX589687 HHT589687 HRP589687 IBL589687 ILH589687 IVD589687 JEZ589687 JOV589687 JYR589687 KIN589687 KSJ589687 LCF589687 LMB589687 LVX589687 MFT589687 MPP589687 MZL589687 NJH589687 NTD589687 OCZ589687 OMV589687 OWR589687 PGN589687 PQJ589687 QAF589687 QKB589687 QTX589687 RDT589687 RNP589687 RXL589687 SHH589687 SRD589687 TAZ589687 TKV589687 TUR589687 UEN589687 UOJ589687 UYF589687 VIB589687 VRX589687 WBT589687 WLP589687 WVL589687 IZ655223 SV655223 ACR655223 AMN655223 AWJ655223 BGF655223 BQB655223 BZX655223 CJT655223 CTP655223 DDL655223 DNH655223 DXD655223 EGZ655223 EQV655223 FAR655223 FKN655223 FUJ655223 GEF655223 GOB655223 GXX655223 HHT655223 HRP655223 IBL655223 ILH655223 IVD655223 JEZ655223 JOV655223 JYR655223 KIN655223 KSJ655223 LCF655223 LMB655223 LVX655223 MFT655223 MPP655223 MZL655223 NJH655223 NTD655223 OCZ655223 OMV655223 OWR655223 PGN655223 PQJ655223 QAF655223 QKB655223 QTX655223 RDT655223 RNP655223 RXL655223 SHH655223 SRD655223 TAZ655223 TKV655223 TUR655223 UEN655223 UOJ655223 UYF655223 VIB655223 VRX655223 WBT655223 WLP655223 WVL655223 IZ720759 SV720759 ACR720759 AMN720759 AWJ720759 BGF720759 BQB720759 BZX720759 CJT720759 CTP720759 DDL720759 DNH720759 DXD720759 EGZ720759 EQV720759 FAR720759 FKN720759 FUJ720759 GEF720759 GOB720759 GXX720759 HHT720759 HRP720759 IBL720759 ILH720759 IVD720759 JEZ720759 JOV720759 JYR720759 KIN720759 KSJ720759 LCF720759 LMB720759 LVX720759 MFT720759 MPP720759 MZL720759 NJH720759 NTD720759 OCZ720759 OMV720759 OWR720759 PGN720759 PQJ720759 QAF720759 QKB720759 QTX720759 RDT720759 RNP720759 RXL720759 SHH720759 SRD720759 TAZ720759 TKV720759 TUR720759 UEN720759 UOJ720759 UYF720759 VIB720759 VRX720759 WBT720759 WLP720759 WVL720759 IZ786295 SV786295 ACR786295 AMN786295 AWJ786295 BGF786295 BQB786295 BZX786295 CJT786295 CTP786295 DDL786295 DNH786295 DXD786295 EGZ786295 EQV786295 FAR786295 FKN786295 FUJ786295 GEF786295 GOB786295 GXX786295 HHT786295 HRP786295 IBL786295 ILH786295 IVD786295 JEZ786295 JOV786295 JYR786295 KIN786295 KSJ786295 LCF786295 LMB786295 LVX786295 MFT786295 MPP786295 MZL786295 NJH786295 NTD786295 OCZ786295 OMV786295 OWR786295 PGN786295 PQJ786295 QAF786295 QKB786295 QTX786295 RDT786295 RNP786295 RXL786295 SHH786295 SRD786295 TAZ786295 TKV786295 TUR786295 UEN786295 UOJ786295 UYF786295 VIB786295 VRX786295 WBT786295 WLP786295 WVL786295 IZ851831 SV851831 ACR851831 AMN851831 AWJ851831 BGF851831 BQB851831 BZX851831 CJT851831 CTP851831 DDL851831 DNH851831 DXD851831 EGZ851831 EQV851831 FAR851831 FKN851831 FUJ851831 GEF851831 GOB851831 GXX851831 HHT851831 HRP851831 IBL851831 ILH851831 IVD851831 JEZ851831 JOV851831 JYR851831 KIN851831 KSJ851831 LCF851831 LMB851831 LVX851831 MFT851831 MPP851831 MZL851831 NJH851831 NTD851831 OCZ851831 OMV851831 OWR851831 PGN851831 PQJ851831 QAF851831 QKB851831 QTX851831 RDT851831 RNP851831 RXL851831 SHH851831 SRD851831 TAZ851831 TKV851831 TUR851831 UEN851831 UOJ851831 UYF851831 VIB851831 VRX851831 WBT851831 WLP851831 WVL851831 IZ917367 SV917367 ACR917367 AMN917367 AWJ917367 BGF917367 BQB917367 BZX917367 CJT917367 CTP917367 DDL917367 DNH917367 DXD917367 EGZ917367 EQV917367 FAR917367 FKN917367 FUJ917367 GEF917367 GOB917367 GXX917367 HHT917367 HRP917367 IBL917367 ILH917367 IVD917367 JEZ917367 JOV917367 JYR917367 KIN917367 KSJ917367 LCF917367 LMB917367 LVX917367 MFT917367 MPP917367 MZL917367 NJH917367 NTD917367 OCZ917367 OMV917367 OWR917367 PGN917367 PQJ917367 QAF917367 QKB917367 QTX917367 RDT917367 RNP917367 RXL917367 SHH917367 SRD917367 TAZ917367 TKV917367 TUR917367 UEN917367 UOJ917367 UYF917367 VIB917367 VRX917367 WBT917367 WLP917367 WVL917367 IZ982903 SV982903 ACR982903 AMN982903 AWJ982903 BGF982903 BQB982903 BZX982903 CJT982903 CTP982903 DDL982903 DNH982903 DXD982903 EGZ982903 EQV982903 FAR982903 FKN982903 FUJ982903 GEF982903 GOB982903 GXX982903 HHT982903 HRP982903 IBL982903 ILH982903 IVD982903 JEZ982903 JOV982903 JYR982903 KIN982903 KSJ982903 LCF982903 LMB982903 LVX982903 MFT982903 MPP982903 MZL982903 NJH982903 NTD982903 OCZ982903 OMV982903 OWR982903 PGN982903 PQJ982903 QAF982903 QKB982903 QTX982903 RDT982903 RNP982903 RXL982903 SHH982903 SRD982903 TAZ982903 TKV982903 TUR982903 UEN982903 UOJ982903 UYF982903 VIB982903 VRX982903 WBT982903 WLP982903 WVL982903 IZ65383 SV65383 ACR65383 AMN65383 AWJ65383 BGF65383 BQB65383 BZX65383 CJT65383 CTP65383 DDL65383 DNH65383 DXD65383 EGZ65383 EQV65383 FAR65383 FKN65383 FUJ65383 GEF65383 GOB65383 GXX65383 HHT65383 HRP65383 IBL65383 ILH65383 IVD65383 JEZ65383 JOV65383 JYR65383 KIN65383 KSJ65383 LCF65383 LMB65383 LVX65383 MFT65383 MPP65383 MZL65383 NJH65383 NTD65383 OCZ65383 OMV65383 OWR65383 PGN65383 PQJ65383 QAF65383 QKB65383 QTX65383 RDT65383 RNP65383 RXL65383 SHH65383 SRD65383 TAZ65383 TKV65383 TUR65383 UEN65383 UOJ65383 UYF65383 VIB65383 VRX65383 WBT65383 WLP65383 WVL65383 IZ130919 SV130919 ACR130919 AMN130919 AWJ130919 BGF130919 BQB130919 BZX130919 CJT130919 CTP130919 DDL130919 DNH130919 DXD130919 EGZ130919 EQV130919 FAR130919 FKN130919 FUJ130919 GEF130919 GOB130919 GXX130919 HHT130919 HRP130919 IBL130919 ILH130919 IVD130919 JEZ130919 JOV130919 JYR130919 KIN130919 KSJ130919 LCF130919 LMB130919 LVX130919 MFT130919 MPP130919 MZL130919 NJH130919 NTD130919 OCZ130919 OMV130919 OWR130919 PGN130919 PQJ130919 QAF130919 QKB130919 QTX130919 RDT130919 RNP130919 RXL130919 SHH130919 SRD130919 TAZ130919 TKV130919 TUR130919 UEN130919 UOJ130919 UYF130919 VIB130919 VRX130919 WBT130919 WLP130919 WVL130919 IZ196455 SV196455 ACR196455 AMN196455 AWJ196455 BGF196455 BQB196455 BZX196455 CJT196455 CTP196455 DDL196455 DNH196455 DXD196455 EGZ196455 EQV196455 FAR196455 FKN196455 FUJ196455 GEF196455 GOB196455 GXX196455 HHT196455 HRP196455 IBL196455 ILH196455 IVD196455 JEZ196455 JOV196455 JYR196455 KIN196455 KSJ196455 LCF196455 LMB196455 LVX196455 MFT196455 MPP196455 MZL196455 NJH196455 NTD196455 OCZ196455 OMV196455 OWR196455 PGN196455 PQJ196455 QAF196455 QKB196455 QTX196455 RDT196455 RNP196455 RXL196455 SHH196455 SRD196455 TAZ196455 TKV196455 TUR196455 UEN196455 UOJ196455 UYF196455 VIB196455 VRX196455 WBT196455 WLP196455 WVL196455 IZ261991 SV261991 ACR261991 AMN261991 AWJ261991 BGF261991 BQB261991 BZX261991 CJT261991 CTP261991 DDL261991 DNH261991 DXD261991 EGZ261991 EQV261991 FAR261991 FKN261991 FUJ261991 GEF261991 GOB261991 GXX261991 HHT261991 HRP261991 IBL261991 ILH261991 IVD261991 JEZ261991 JOV261991 JYR261991 KIN261991 KSJ261991 LCF261991 LMB261991 LVX261991 MFT261991 MPP261991 MZL261991 NJH261991 NTD261991 OCZ261991 OMV261991 OWR261991 PGN261991 PQJ261991 QAF261991 QKB261991 QTX261991 RDT261991 RNP261991 RXL261991 SHH261991 SRD261991 TAZ261991 TKV261991 TUR261991 UEN261991 UOJ261991 UYF261991 VIB261991 VRX261991 WBT261991 WLP261991 WVL261991 IZ327527 SV327527 ACR327527 AMN327527 AWJ327527 BGF327527 BQB327527 BZX327527 CJT327527 CTP327527 DDL327527 DNH327527 DXD327527 EGZ327527 EQV327527 FAR327527 FKN327527 FUJ327527 GEF327527 GOB327527 GXX327527 HHT327527 HRP327527 IBL327527 ILH327527 IVD327527 JEZ327527 JOV327527 JYR327527 KIN327527 KSJ327527 LCF327527 LMB327527 LVX327527 MFT327527 MPP327527 MZL327527 NJH327527 NTD327527 OCZ327527 OMV327527 OWR327527 PGN327527 PQJ327527 QAF327527 QKB327527 QTX327527 RDT327527 RNP327527 RXL327527 SHH327527 SRD327527 TAZ327527 TKV327527 TUR327527 UEN327527 UOJ327527 UYF327527 VIB327527 VRX327527 WBT327527 WLP327527 WVL327527 IZ393063 SV393063 ACR393063 AMN393063 AWJ393063 BGF393063 BQB393063 BZX393063 CJT393063 CTP393063 DDL393063 DNH393063 DXD393063 EGZ393063 EQV393063 FAR393063 FKN393063 FUJ393063 GEF393063 GOB393063 GXX393063 HHT393063 HRP393063 IBL393063 ILH393063 IVD393063 JEZ393063 JOV393063 JYR393063 KIN393063 KSJ393063 LCF393063 LMB393063 LVX393063 MFT393063 MPP393063 MZL393063 NJH393063 NTD393063 OCZ393063 OMV393063 OWR393063 PGN393063 PQJ393063 QAF393063 QKB393063 QTX393063 RDT393063 RNP393063 RXL393063 SHH393063 SRD393063 TAZ393063 TKV393063 TUR393063 UEN393063 UOJ393063 UYF393063 VIB393063 VRX393063 WBT393063 WLP393063 WVL393063 IZ458599 SV458599 ACR458599 AMN458599 AWJ458599 BGF458599 BQB458599 BZX458599 CJT458599 CTP458599 DDL458599 DNH458599 DXD458599 EGZ458599 EQV458599 FAR458599 FKN458599 FUJ458599 GEF458599 GOB458599 GXX458599 HHT458599 HRP458599 IBL458599 ILH458599 IVD458599 JEZ458599 JOV458599 JYR458599 KIN458599 KSJ458599 LCF458599 LMB458599 LVX458599 MFT458599 MPP458599 MZL458599 NJH458599 NTD458599 OCZ458599 OMV458599 OWR458599 PGN458599 PQJ458599 QAF458599 QKB458599 QTX458599 RDT458599 RNP458599 RXL458599 SHH458599 SRD458599 TAZ458599 TKV458599 TUR458599 UEN458599 UOJ458599 UYF458599 VIB458599 VRX458599 WBT458599 WLP458599 WVL458599 IZ524135 SV524135 ACR524135 AMN524135 AWJ524135 BGF524135 BQB524135 BZX524135 CJT524135 CTP524135 DDL524135 DNH524135 DXD524135 EGZ524135 EQV524135 FAR524135 FKN524135 FUJ524135 GEF524135 GOB524135 GXX524135 HHT524135 HRP524135 IBL524135 ILH524135 IVD524135 JEZ524135 JOV524135 JYR524135 KIN524135 KSJ524135 LCF524135 LMB524135 LVX524135 MFT524135 MPP524135 MZL524135 NJH524135 NTD524135 OCZ524135 OMV524135 OWR524135 PGN524135 PQJ524135 QAF524135 QKB524135 QTX524135 RDT524135 RNP524135 RXL524135 SHH524135 SRD524135 TAZ524135 TKV524135 TUR524135 UEN524135 UOJ524135 UYF524135 VIB524135 VRX524135 WBT524135 WLP524135 WVL524135 IZ589671 SV589671 ACR589671 AMN589671 AWJ589671 BGF589671 BQB589671 BZX589671 CJT589671 CTP589671 DDL589671 DNH589671 DXD589671 EGZ589671 EQV589671 FAR589671 FKN589671 FUJ589671 GEF589671 GOB589671 GXX589671 HHT589671 HRP589671 IBL589671 ILH589671 IVD589671 JEZ589671 JOV589671 JYR589671 KIN589671 KSJ589671 LCF589671 LMB589671 LVX589671 MFT589671 MPP589671 MZL589671 NJH589671 NTD589671 OCZ589671 OMV589671 OWR589671 PGN589671 PQJ589671 QAF589671 QKB589671 QTX589671 RDT589671 RNP589671 RXL589671 SHH589671 SRD589671 TAZ589671 TKV589671 TUR589671 UEN589671 UOJ589671 UYF589671 VIB589671 VRX589671 WBT589671 WLP589671 WVL589671 IZ655207 SV655207 ACR655207 AMN655207 AWJ655207 BGF655207 BQB655207 BZX655207 CJT655207 CTP655207 DDL655207 DNH655207 DXD655207 EGZ655207 EQV655207 FAR655207 FKN655207 FUJ655207 GEF655207 GOB655207 GXX655207 HHT655207 HRP655207 IBL655207 ILH655207 IVD655207 JEZ655207 JOV655207 JYR655207 KIN655207 KSJ655207 LCF655207 LMB655207 LVX655207 MFT655207 MPP655207 MZL655207 NJH655207 NTD655207 OCZ655207 OMV655207 OWR655207 PGN655207 PQJ655207 QAF655207 QKB655207 QTX655207 RDT655207 RNP655207 RXL655207 SHH655207 SRD655207 TAZ655207 TKV655207 TUR655207 UEN655207 UOJ655207 UYF655207 VIB655207 VRX655207 WBT655207 WLP655207 WVL655207 IZ720743 SV720743 ACR720743 AMN720743 AWJ720743 BGF720743 BQB720743 BZX720743 CJT720743 CTP720743 DDL720743 DNH720743 DXD720743 EGZ720743 EQV720743 FAR720743 FKN720743 FUJ720743 GEF720743 GOB720743 GXX720743 HHT720743 HRP720743 IBL720743 ILH720743 IVD720743 JEZ720743 JOV720743 JYR720743 KIN720743 KSJ720743 LCF720743 LMB720743 LVX720743 MFT720743 MPP720743 MZL720743 NJH720743 NTD720743 OCZ720743 OMV720743 OWR720743 PGN720743 PQJ720743 QAF720743 QKB720743 QTX720743 RDT720743 RNP720743 RXL720743 SHH720743 SRD720743 TAZ720743 TKV720743 TUR720743 UEN720743 UOJ720743 UYF720743 VIB720743 VRX720743 WBT720743 WLP720743 WVL720743 IZ786279 SV786279 ACR786279 AMN786279 AWJ786279 BGF786279 BQB786279 BZX786279 CJT786279 CTP786279 DDL786279 DNH786279 DXD786279 EGZ786279 EQV786279 FAR786279 FKN786279 FUJ786279 GEF786279 GOB786279 GXX786279 HHT786279 HRP786279 IBL786279 ILH786279 IVD786279 JEZ786279 JOV786279 JYR786279 KIN786279 KSJ786279 LCF786279 LMB786279 LVX786279 MFT786279 MPP786279 MZL786279 NJH786279 NTD786279 OCZ786279 OMV786279 OWR786279 PGN786279 PQJ786279 QAF786279 QKB786279 QTX786279 RDT786279 RNP786279 RXL786279 SHH786279 SRD786279 TAZ786279 TKV786279 TUR786279 UEN786279 UOJ786279 UYF786279 VIB786279 VRX786279 WBT786279 WLP786279 WVL786279 IZ851815 SV851815 ACR851815 AMN851815 AWJ851815 BGF851815 BQB851815 BZX851815 CJT851815 CTP851815 DDL851815 DNH851815 DXD851815 EGZ851815 EQV851815 FAR851815 FKN851815 FUJ851815 GEF851815 GOB851815 GXX851815 HHT851815 HRP851815 IBL851815 ILH851815 IVD851815 JEZ851815 JOV851815 JYR851815 KIN851815 KSJ851815 LCF851815 LMB851815 LVX851815 MFT851815 MPP851815 MZL851815 NJH851815 NTD851815 OCZ851815 OMV851815 OWR851815 PGN851815 PQJ851815 QAF851815 QKB851815 QTX851815 RDT851815 RNP851815 RXL851815 SHH851815 SRD851815 TAZ851815 TKV851815 TUR851815 UEN851815 UOJ851815 UYF851815 VIB851815 VRX851815 WBT851815 WLP851815 WVL851815 IZ917351 SV917351 ACR917351 AMN917351 AWJ917351 BGF917351 BQB917351 BZX917351 CJT917351 CTP917351 DDL917351 DNH917351 DXD917351 EGZ917351 EQV917351 FAR917351 FKN917351 FUJ917351 GEF917351 GOB917351 GXX917351 HHT917351 HRP917351 IBL917351 ILH917351 IVD917351 JEZ917351 JOV917351 JYR917351 KIN917351 KSJ917351 LCF917351 LMB917351 LVX917351 MFT917351 MPP917351 MZL917351 NJH917351 NTD917351 OCZ917351 OMV917351 OWR917351 PGN917351 PQJ917351 QAF917351 QKB917351 QTX917351 RDT917351 RNP917351 RXL917351 SHH917351 SRD917351 TAZ917351 TKV917351 TUR917351 UEN917351 UOJ917351 UYF917351 VIB917351 VRX917351 WBT917351 WLP917351 WVL917351 IZ982887 SV982887 ACR982887 AMN982887 AWJ982887 BGF982887 BQB982887 BZX982887 CJT982887 CTP982887 DDL982887 DNH982887 DXD982887 EGZ982887 EQV982887 FAR982887 FKN982887 FUJ982887 GEF982887 GOB982887 GXX982887 HHT982887 HRP982887 IBL982887 ILH982887 IVD982887 JEZ982887 JOV982887 JYR982887 KIN982887 KSJ982887 LCF982887 LMB982887 LVX982887 MFT982887 MPP982887 MZL982887 NJH982887 NTD982887 OCZ982887 OMV982887 OWR982887 PGN982887 PQJ982887 QAF982887 QKB982887 QTX982887 RDT982887 RNP982887 RXL982887 SHH982887 SRD982887 TAZ982887 TKV982887 TUR982887 UEN982887 UOJ982887 UYF982887 VIB982887 VRX982887 WBT982887 WLP982887 WVL982887 IZ65375:IZ65377 SV65375:SV65377 ACR65375:ACR65377 AMN65375:AMN65377 AWJ65375:AWJ65377 BGF65375:BGF65377 BQB65375:BQB65377 BZX65375:BZX65377 CJT65375:CJT65377 CTP65375:CTP65377 DDL65375:DDL65377 DNH65375:DNH65377 DXD65375:DXD65377 EGZ65375:EGZ65377 EQV65375:EQV65377 FAR65375:FAR65377 FKN65375:FKN65377 FUJ65375:FUJ65377 GEF65375:GEF65377 GOB65375:GOB65377 GXX65375:GXX65377 HHT65375:HHT65377 HRP65375:HRP65377 IBL65375:IBL65377 ILH65375:ILH65377 IVD65375:IVD65377 JEZ65375:JEZ65377 JOV65375:JOV65377 JYR65375:JYR65377 KIN65375:KIN65377 KSJ65375:KSJ65377 LCF65375:LCF65377 LMB65375:LMB65377 LVX65375:LVX65377 MFT65375:MFT65377 MPP65375:MPP65377 MZL65375:MZL65377 NJH65375:NJH65377 NTD65375:NTD65377 OCZ65375:OCZ65377 OMV65375:OMV65377 OWR65375:OWR65377 PGN65375:PGN65377 PQJ65375:PQJ65377 QAF65375:QAF65377 QKB65375:QKB65377 QTX65375:QTX65377 RDT65375:RDT65377 RNP65375:RNP65377 RXL65375:RXL65377 SHH65375:SHH65377 SRD65375:SRD65377 TAZ65375:TAZ65377 TKV65375:TKV65377 TUR65375:TUR65377 UEN65375:UEN65377 UOJ65375:UOJ65377 UYF65375:UYF65377 VIB65375:VIB65377 VRX65375:VRX65377 WBT65375:WBT65377 WLP65375:WLP65377 WVL65375:WVL65377 IZ130911:IZ130913 SV130911:SV130913 ACR130911:ACR130913 AMN130911:AMN130913 AWJ130911:AWJ130913 BGF130911:BGF130913 BQB130911:BQB130913 BZX130911:BZX130913 CJT130911:CJT130913 CTP130911:CTP130913 DDL130911:DDL130913 DNH130911:DNH130913 DXD130911:DXD130913 EGZ130911:EGZ130913 EQV130911:EQV130913 FAR130911:FAR130913 FKN130911:FKN130913 FUJ130911:FUJ130913 GEF130911:GEF130913 GOB130911:GOB130913 GXX130911:GXX130913 HHT130911:HHT130913 HRP130911:HRP130913 IBL130911:IBL130913 ILH130911:ILH130913 IVD130911:IVD130913 JEZ130911:JEZ130913 JOV130911:JOV130913 JYR130911:JYR130913 KIN130911:KIN130913 KSJ130911:KSJ130913 LCF130911:LCF130913 LMB130911:LMB130913 LVX130911:LVX130913 MFT130911:MFT130913 MPP130911:MPP130913 MZL130911:MZL130913 NJH130911:NJH130913 NTD130911:NTD130913 OCZ130911:OCZ130913 OMV130911:OMV130913 OWR130911:OWR130913 PGN130911:PGN130913 PQJ130911:PQJ130913 QAF130911:QAF130913 QKB130911:QKB130913 QTX130911:QTX130913 RDT130911:RDT130913 RNP130911:RNP130913 RXL130911:RXL130913 SHH130911:SHH130913 SRD130911:SRD130913 TAZ130911:TAZ130913 TKV130911:TKV130913 TUR130911:TUR130913 UEN130911:UEN130913 UOJ130911:UOJ130913 UYF130911:UYF130913 VIB130911:VIB130913 VRX130911:VRX130913 WBT130911:WBT130913 WLP130911:WLP130913 WVL130911:WVL130913 IZ196447:IZ196449 SV196447:SV196449 ACR196447:ACR196449 AMN196447:AMN196449 AWJ196447:AWJ196449 BGF196447:BGF196449 BQB196447:BQB196449 BZX196447:BZX196449 CJT196447:CJT196449 CTP196447:CTP196449 DDL196447:DDL196449 DNH196447:DNH196449 DXD196447:DXD196449 EGZ196447:EGZ196449 EQV196447:EQV196449 FAR196447:FAR196449 FKN196447:FKN196449 FUJ196447:FUJ196449 GEF196447:GEF196449 GOB196447:GOB196449 GXX196447:GXX196449 HHT196447:HHT196449 HRP196447:HRP196449 IBL196447:IBL196449 ILH196447:ILH196449 IVD196447:IVD196449 JEZ196447:JEZ196449 JOV196447:JOV196449 JYR196447:JYR196449 KIN196447:KIN196449 KSJ196447:KSJ196449 LCF196447:LCF196449 LMB196447:LMB196449 LVX196447:LVX196449 MFT196447:MFT196449 MPP196447:MPP196449 MZL196447:MZL196449 NJH196447:NJH196449 NTD196447:NTD196449 OCZ196447:OCZ196449 OMV196447:OMV196449 OWR196447:OWR196449 PGN196447:PGN196449 PQJ196447:PQJ196449 QAF196447:QAF196449 QKB196447:QKB196449 QTX196447:QTX196449 RDT196447:RDT196449 RNP196447:RNP196449 RXL196447:RXL196449 SHH196447:SHH196449 SRD196447:SRD196449 TAZ196447:TAZ196449 TKV196447:TKV196449 TUR196447:TUR196449 UEN196447:UEN196449 UOJ196447:UOJ196449 UYF196447:UYF196449 VIB196447:VIB196449 VRX196447:VRX196449 WBT196447:WBT196449 WLP196447:WLP196449 WVL196447:WVL196449 IZ261983:IZ261985 SV261983:SV261985 ACR261983:ACR261985 AMN261983:AMN261985 AWJ261983:AWJ261985 BGF261983:BGF261985 BQB261983:BQB261985 BZX261983:BZX261985 CJT261983:CJT261985 CTP261983:CTP261985 DDL261983:DDL261985 DNH261983:DNH261985 DXD261983:DXD261985 EGZ261983:EGZ261985 EQV261983:EQV261985 FAR261983:FAR261985 FKN261983:FKN261985 FUJ261983:FUJ261985 GEF261983:GEF261985 GOB261983:GOB261985 GXX261983:GXX261985 HHT261983:HHT261985 HRP261983:HRP261985 IBL261983:IBL261985 ILH261983:ILH261985 IVD261983:IVD261985 JEZ261983:JEZ261985 JOV261983:JOV261985 JYR261983:JYR261985 KIN261983:KIN261985 KSJ261983:KSJ261985 LCF261983:LCF261985 LMB261983:LMB261985 LVX261983:LVX261985 MFT261983:MFT261985 MPP261983:MPP261985 MZL261983:MZL261985 NJH261983:NJH261985 NTD261983:NTD261985 OCZ261983:OCZ261985 OMV261983:OMV261985 OWR261983:OWR261985 PGN261983:PGN261985 PQJ261983:PQJ261985 QAF261983:QAF261985 QKB261983:QKB261985 QTX261983:QTX261985 RDT261983:RDT261985 RNP261983:RNP261985 RXL261983:RXL261985 SHH261983:SHH261985 SRD261983:SRD261985 TAZ261983:TAZ261985 TKV261983:TKV261985 TUR261983:TUR261985 UEN261983:UEN261985 UOJ261983:UOJ261985 UYF261983:UYF261985 VIB261983:VIB261985 VRX261983:VRX261985 WBT261983:WBT261985 WLP261983:WLP261985 WVL261983:WVL261985 IZ327519:IZ327521 SV327519:SV327521 ACR327519:ACR327521 AMN327519:AMN327521 AWJ327519:AWJ327521 BGF327519:BGF327521 BQB327519:BQB327521 BZX327519:BZX327521 CJT327519:CJT327521 CTP327519:CTP327521 DDL327519:DDL327521 DNH327519:DNH327521 DXD327519:DXD327521 EGZ327519:EGZ327521 EQV327519:EQV327521 FAR327519:FAR327521 FKN327519:FKN327521 FUJ327519:FUJ327521 GEF327519:GEF327521 GOB327519:GOB327521 GXX327519:GXX327521 HHT327519:HHT327521 HRP327519:HRP327521 IBL327519:IBL327521 ILH327519:ILH327521 IVD327519:IVD327521 JEZ327519:JEZ327521 JOV327519:JOV327521 JYR327519:JYR327521 KIN327519:KIN327521 KSJ327519:KSJ327521 LCF327519:LCF327521 LMB327519:LMB327521 LVX327519:LVX327521 MFT327519:MFT327521 MPP327519:MPP327521 MZL327519:MZL327521 NJH327519:NJH327521 NTD327519:NTD327521 OCZ327519:OCZ327521 OMV327519:OMV327521 OWR327519:OWR327521 PGN327519:PGN327521 PQJ327519:PQJ327521 QAF327519:QAF327521 QKB327519:QKB327521 QTX327519:QTX327521 RDT327519:RDT327521 RNP327519:RNP327521 RXL327519:RXL327521 SHH327519:SHH327521 SRD327519:SRD327521 TAZ327519:TAZ327521 TKV327519:TKV327521 TUR327519:TUR327521 UEN327519:UEN327521 UOJ327519:UOJ327521 UYF327519:UYF327521 VIB327519:VIB327521 VRX327519:VRX327521 WBT327519:WBT327521 WLP327519:WLP327521 WVL327519:WVL327521 IZ393055:IZ393057 SV393055:SV393057 ACR393055:ACR393057 AMN393055:AMN393057 AWJ393055:AWJ393057 BGF393055:BGF393057 BQB393055:BQB393057 BZX393055:BZX393057 CJT393055:CJT393057 CTP393055:CTP393057 DDL393055:DDL393057 DNH393055:DNH393057 DXD393055:DXD393057 EGZ393055:EGZ393057 EQV393055:EQV393057 FAR393055:FAR393057 FKN393055:FKN393057 FUJ393055:FUJ393057 GEF393055:GEF393057 GOB393055:GOB393057 GXX393055:GXX393057 HHT393055:HHT393057 HRP393055:HRP393057 IBL393055:IBL393057 ILH393055:ILH393057 IVD393055:IVD393057 JEZ393055:JEZ393057 JOV393055:JOV393057 JYR393055:JYR393057 KIN393055:KIN393057 KSJ393055:KSJ393057 LCF393055:LCF393057 LMB393055:LMB393057 LVX393055:LVX393057 MFT393055:MFT393057 MPP393055:MPP393057 MZL393055:MZL393057 NJH393055:NJH393057 NTD393055:NTD393057 OCZ393055:OCZ393057 OMV393055:OMV393057 OWR393055:OWR393057 PGN393055:PGN393057 PQJ393055:PQJ393057 QAF393055:QAF393057 QKB393055:QKB393057 QTX393055:QTX393057 RDT393055:RDT393057 RNP393055:RNP393057 RXL393055:RXL393057 SHH393055:SHH393057 SRD393055:SRD393057 TAZ393055:TAZ393057 TKV393055:TKV393057 TUR393055:TUR393057 UEN393055:UEN393057 UOJ393055:UOJ393057 UYF393055:UYF393057 VIB393055:VIB393057 VRX393055:VRX393057 WBT393055:WBT393057 WLP393055:WLP393057 WVL393055:WVL393057 IZ458591:IZ458593 SV458591:SV458593 ACR458591:ACR458593 AMN458591:AMN458593 AWJ458591:AWJ458593 BGF458591:BGF458593 BQB458591:BQB458593 BZX458591:BZX458593 CJT458591:CJT458593 CTP458591:CTP458593 DDL458591:DDL458593 DNH458591:DNH458593 DXD458591:DXD458593 EGZ458591:EGZ458593 EQV458591:EQV458593 FAR458591:FAR458593 FKN458591:FKN458593 FUJ458591:FUJ458593 GEF458591:GEF458593 GOB458591:GOB458593 GXX458591:GXX458593 HHT458591:HHT458593 HRP458591:HRP458593 IBL458591:IBL458593 ILH458591:ILH458593 IVD458591:IVD458593 JEZ458591:JEZ458593 JOV458591:JOV458593 JYR458591:JYR458593 KIN458591:KIN458593 KSJ458591:KSJ458593 LCF458591:LCF458593 LMB458591:LMB458593 LVX458591:LVX458593 MFT458591:MFT458593 MPP458591:MPP458593 MZL458591:MZL458593 NJH458591:NJH458593 NTD458591:NTD458593 OCZ458591:OCZ458593 OMV458591:OMV458593 OWR458591:OWR458593 PGN458591:PGN458593 PQJ458591:PQJ458593 QAF458591:QAF458593 QKB458591:QKB458593 QTX458591:QTX458593 RDT458591:RDT458593 RNP458591:RNP458593 RXL458591:RXL458593 SHH458591:SHH458593 SRD458591:SRD458593 TAZ458591:TAZ458593 TKV458591:TKV458593 TUR458591:TUR458593 UEN458591:UEN458593 UOJ458591:UOJ458593 UYF458591:UYF458593 VIB458591:VIB458593 VRX458591:VRX458593 WBT458591:WBT458593 WLP458591:WLP458593 WVL458591:WVL458593 IZ524127:IZ524129 SV524127:SV524129 ACR524127:ACR524129 AMN524127:AMN524129 AWJ524127:AWJ524129 BGF524127:BGF524129 BQB524127:BQB524129 BZX524127:BZX524129 CJT524127:CJT524129 CTP524127:CTP524129 DDL524127:DDL524129 DNH524127:DNH524129 DXD524127:DXD524129 EGZ524127:EGZ524129 EQV524127:EQV524129 FAR524127:FAR524129 FKN524127:FKN524129 FUJ524127:FUJ524129 GEF524127:GEF524129 GOB524127:GOB524129 GXX524127:GXX524129 HHT524127:HHT524129 HRP524127:HRP524129 IBL524127:IBL524129 ILH524127:ILH524129 IVD524127:IVD524129 JEZ524127:JEZ524129 JOV524127:JOV524129 JYR524127:JYR524129 KIN524127:KIN524129 KSJ524127:KSJ524129 LCF524127:LCF524129 LMB524127:LMB524129 LVX524127:LVX524129 MFT524127:MFT524129 MPP524127:MPP524129 MZL524127:MZL524129 NJH524127:NJH524129 NTD524127:NTD524129 OCZ524127:OCZ524129 OMV524127:OMV524129 OWR524127:OWR524129 PGN524127:PGN524129 PQJ524127:PQJ524129 QAF524127:QAF524129 QKB524127:QKB524129 QTX524127:QTX524129 RDT524127:RDT524129 RNP524127:RNP524129 RXL524127:RXL524129 SHH524127:SHH524129 SRD524127:SRD524129 TAZ524127:TAZ524129 TKV524127:TKV524129 TUR524127:TUR524129 UEN524127:UEN524129 UOJ524127:UOJ524129 UYF524127:UYF524129 VIB524127:VIB524129 VRX524127:VRX524129 WBT524127:WBT524129 WLP524127:WLP524129 WVL524127:WVL524129 IZ589663:IZ589665 SV589663:SV589665 ACR589663:ACR589665 AMN589663:AMN589665 AWJ589663:AWJ589665 BGF589663:BGF589665 BQB589663:BQB589665 BZX589663:BZX589665 CJT589663:CJT589665 CTP589663:CTP589665 DDL589663:DDL589665 DNH589663:DNH589665 DXD589663:DXD589665 EGZ589663:EGZ589665 EQV589663:EQV589665 FAR589663:FAR589665 FKN589663:FKN589665 FUJ589663:FUJ589665 GEF589663:GEF589665 GOB589663:GOB589665 GXX589663:GXX589665 HHT589663:HHT589665 HRP589663:HRP589665 IBL589663:IBL589665 ILH589663:ILH589665 IVD589663:IVD589665 JEZ589663:JEZ589665 JOV589663:JOV589665 JYR589663:JYR589665 KIN589663:KIN589665 KSJ589663:KSJ589665 LCF589663:LCF589665 LMB589663:LMB589665 LVX589663:LVX589665 MFT589663:MFT589665 MPP589663:MPP589665 MZL589663:MZL589665 NJH589663:NJH589665 NTD589663:NTD589665 OCZ589663:OCZ589665 OMV589663:OMV589665 OWR589663:OWR589665 PGN589663:PGN589665 PQJ589663:PQJ589665 QAF589663:QAF589665 QKB589663:QKB589665 QTX589663:QTX589665 RDT589663:RDT589665 RNP589663:RNP589665 RXL589663:RXL589665 SHH589663:SHH589665 SRD589663:SRD589665 TAZ589663:TAZ589665 TKV589663:TKV589665 TUR589663:TUR589665 UEN589663:UEN589665 UOJ589663:UOJ589665 UYF589663:UYF589665 VIB589663:VIB589665 VRX589663:VRX589665 WBT589663:WBT589665 WLP589663:WLP589665 WVL589663:WVL589665 IZ655199:IZ655201 SV655199:SV655201 ACR655199:ACR655201 AMN655199:AMN655201 AWJ655199:AWJ655201 BGF655199:BGF655201 BQB655199:BQB655201 BZX655199:BZX655201 CJT655199:CJT655201 CTP655199:CTP655201 DDL655199:DDL655201 DNH655199:DNH655201 DXD655199:DXD655201 EGZ655199:EGZ655201 EQV655199:EQV655201 FAR655199:FAR655201 FKN655199:FKN655201 FUJ655199:FUJ655201 GEF655199:GEF655201 GOB655199:GOB655201 GXX655199:GXX655201 HHT655199:HHT655201 HRP655199:HRP655201 IBL655199:IBL655201 ILH655199:ILH655201 IVD655199:IVD655201 JEZ655199:JEZ655201 JOV655199:JOV655201 JYR655199:JYR655201 KIN655199:KIN655201 KSJ655199:KSJ655201 LCF655199:LCF655201 LMB655199:LMB655201 LVX655199:LVX655201 MFT655199:MFT655201 MPP655199:MPP655201 MZL655199:MZL655201 NJH655199:NJH655201 NTD655199:NTD655201 OCZ655199:OCZ655201 OMV655199:OMV655201 OWR655199:OWR655201 PGN655199:PGN655201 PQJ655199:PQJ655201 QAF655199:QAF655201 QKB655199:QKB655201 QTX655199:QTX655201 RDT655199:RDT655201 RNP655199:RNP655201 RXL655199:RXL655201 SHH655199:SHH655201 SRD655199:SRD655201 TAZ655199:TAZ655201 TKV655199:TKV655201 TUR655199:TUR655201 UEN655199:UEN655201 UOJ655199:UOJ655201 UYF655199:UYF655201 VIB655199:VIB655201 VRX655199:VRX655201 WBT655199:WBT655201 WLP655199:WLP655201 WVL655199:WVL655201 IZ720735:IZ720737 SV720735:SV720737 ACR720735:ACR720737 AMN720735:AMN720737 AWJ720735:AWJ720737 BGF720735:BGF720737 BQB720735:BQB720737 BZX720735:BZX720737 CJT720735:CJT720737 CTP720735:CTP720737 DDL720735:DDL720737 DNH720735:DNH720737 DXD720735:DXD720737 EGZ720735:EGZ720737 EQV720735:EQV720737 FAR720735:FAR720737 FKN720735:FKN720737 FUJ720735:FUJ720737 GEF720735:GEF720737 GOB720735:GOB720737 GXX720735:GXX720737 HHT720735:HHT720737 HRP720735:HRP720737 IBL720735:IBL720737 ILH720735:ILH720737 IVD720735:IVD720737 JEZ720735:JEZ720737 JOV720735:JOV720737 JYR720735:JYR720737 KIN720735:KIN720737 KSJ720735:KSJ720737 LCF720735:LCF720737 LMB720735:LMB720737 LVX720735:LVX720737 MFT720735:MFT720737 MPP720735:MPP720737 MZL720735:MZL720737 NJH720735:NJH720737 NTD720735:NTD720737 OCZ720735:OCZ720737 OMV720735:OMV720737 OWR720735:OWR720737 PGN720735:PGN720737 PQJ720735:PQJ720737 QAF720735:QAF720737 QKB720735:QKB720737 QTX720735:QTX720737 RDT720735:RDT720737 RNP720735:RNP720737 RXL720735:RXL720737 SHH720735:SHH720737 SRD720735:SRD720737 TAZ720735:TAZ720737 TKV720735:TKV720737 TUR720735:TUR720737 UEN720735:UEN720737 UOJ720735:UOJ720737 UYF720735:UYF720737 VIB720735:VIB720737 VRX720735:VRX720737 WBT720735:WBT720737 WLP720735:WLP720737 WVL720735:WVL720737 IZ786271:IZ786273 SV786271:SV786273 ACR786271:ACR786273 AMN786271:AMN786273 AWJ786271:AWJ786273 BGF786271:BGF786273 BQB786271:BQB786273 BZX786271:BZX786273 CJT786271:CJT786273 CTP786271:CTP786273 DDL786271:DDL786273 DNH786271:DNH786273 DXD786271:DXD786273 EGZ786271:EGZ786273 EQV786271:EQV786273 FAR786271:FAR786273 FKN786271:FKN786273 FUJ786271:FUJ786273 GEF786271:GEF786273 GOB786271:GOB786273 GXX786271:GXX786273 HHT786271:HHT786273 HRP786271:HRP786273 IBL786271:IBL786273 ILH786271:ILH786273 IVD786271:IVD786273 JEZ786271:JEZ786273 JOV786271:JOV786273 JYR786271:JYR786273 KIN786271:KIN786273 KSJ786271:KSJ786273 LCF786271:LCF786273 LMB786271:LMB786273 LVX786271:LVX786273 MFT786271:MFT786273 MPP786271:MPP786273 MZL786271:MZL786273 NJH786271:NJH786273 NTD786271:NTD786273 OCZ786271:OCZ786273 OMV786271:OMV786273 OWR786271:OWR786273 PGN786271:PGN786273 PQJ786271:PQJ786273 QAF786271:QAF786273 QKB786271:QKB786273 QTX786271:QTX786273 RDT786271:RDT786273 RNP786271:RNP786273 RXL786271:RXL786273 SHH786271:SHH786273 SRD786271:SRD786273 TAZ786271:TAZ786273 TKV786271:TKV786273 TUR786271:TUR786273 UEN786271:UEN786273 UOJ786271:UOJ786273 UYF786271:UYF786273 VIB786271:VIB786273 VRX786271:VRX786273 WBT786271:WBT786273 WLP786271:WLP786273 WVL786271:WVL786273 IZ851807:IZ851809 SV851807:SV851809 ACR851807:ACR851809 AMN851807:AMN851809 AWJ851807:AWJ851809 BGF851807:BGF851809 BQB851807:BQB851809 BZX851807:BZX851809 CJT851807:CJT851809 CTP851807:CTP851809 DDL851807:DDL851809 DNH851807:DNH851809 DXD851807:DXD851809 EGZ851807:EGZ851809 EQV851807:EQV851809 FAR851807:FAR851809 FKN851807:FKN851809 FUJ851807:FUJ851809 GEF851807:GEF851809 GOB851807:GOB851809 GXX851807:GXX851809 HHT851807:HHT851809 HRP851807:HRP851809 IBL851807:IBL851809 ILH851807:ILH851809 IVD851807:IVD851809 JEZ851807:JEZ851809 JOV851807:JOV851809 JYR851807:JYR851809 KIN851807:KIN851809 KSJ851807:KSJ851809 LCF851807:LCF851809 LMB851807:LMB851809 LVX851807:LVX851809 MFT851807:MFT851809 MPP851807:MPP851809 MZL851807:MZL851809 NJH851807:NJH851809 NTD851807:NTD851809 OCZ851807:OCZ851809 OMV851807:OMV851809 OWR851807:OWR851809 PGN851807:PGN851809 PQJ851807:PQJ851809 QAF851807:QAF851809 QKB851807:QKB851809 QTX851807:QTX851809 RDT851807:RDT851809 RNP851807:RNP851809 RXL851807:RXL851809 SHH851807:SHH851809 SRD851807:SRD851809 TAZ851807:TAZ851809 TKV851807:TKV851809 TUR851807:TUR851809 UEN851807:UEN851809 UOJ851807:UOJ851809 UYF851807:UYF851809 VIB851807:VIB851809 VRX851807:VRX851809 WBT851807:WBT851809 WLP851807:WLP851809 WVL851807:WVL851809 IZ917343:IZ917345 SV917343:SV917345 ACR917343:ACR917345 AMN917343:AMN917345 AWJ917343:AWJ917345 BGF917343:BGF917345 BQB917343:BQB917345 BZX917343:BZX917345 CJT917343:CJT917345 CTP917343:CTP917345 DDL917343:DDL917345 DNH917343:DNH917345 DXD917343:DXD917345 EGZ917343:EGZ917345 EQV917343:EQV917345 FAR917343:FAR917345 FKN917343:FKN917345 FUJ917343:FUJ917345 GEF917343:GEF917345 GOB917343:GOB917345 GXX917343:GXX917345 HHT917343:HHT917345 HRP917343:HRP917345 IBL917343:IBL917345 ILH917343:ILH917345 IVD917343:IVD917345 JEZ917343:JEZ917345 JOV917343:JOV917345 JYR917343:JYR917345 KIN917343:KIN917345 KSJ917343:KSJ917345 LCF917343:LCF917345 LMB917343:LMB917345 LVX917343:LVX917345 MFT917343:MFT917345 MPP917343:MPP917345 MZL917343:MZL917345 NJH917343:NJH917345 NTD917343:NTD917345 OCZ917343:OCZ917345 OMV917343:OMV917345 OWR917343:OWR917345 PGN917343:PGN917345 PQJ917343:PQJ917345 QAF917343:QAF917345 QKB917343:QKB917345 QTX917343:QTX917345 RDT917343:RDT917345 RNP917343:RNP917345 RXL917343:RXL917345 SHH917343:SHH917345 SRD917343:SRD917345 TAZ917343:TAZ917345 TKV917343:TKV917345 TUR917343:TUR917345 UEN917343:UEN917345 UOJ917343:UOJ917345 UYF917343:UYF917345 VIB917343:VIB917345 VRX917343:VRX917345 WBT917343:WBT917345 WLP917343:WLP917345 WVL917343:WVL917345 IZ982879:IZ982881 SV982879:SV982881 ACR982879:ACR982881 AMN982879:AMN982881 AWJ982879:AWJ982881 BGF982879:BGF982881 BQB982879:BQB982881 BZX982879:BZX982881 CJT982879:CJT982881 CTP982879:CTP982881 DDL982879:DDL982881 DNH982879:DNH982881 DXD982879:DXD982881 EGZ982879:EGZ982881 EQV982879:EQV982881 FAR982879:FAR982881 FKN982879:FKN982881 FUJ982879:FUJ982881 GEF982879:GEF982881 GOB982879:GOB982881 GXX982879:GXX982881 HHT982879:HHT982881 HRP982879:HRP982881 IBL982879:IBL982881 ILH982879:ILH982881 IVD982879:IVD982881 JEZ982879:JEZ982881 JOV982879:JOV982881 JYR982879:JYR982881 KIN982879:KIN982881 KSJ982879:KSJ982881 LCF982879:LCF982881 LMB982879:LMB982881 LVX982879:LVX982881 MFT982879:MFT982881 MPP982879:MPP982881 MZL982879:MZL982881 NJH982879:NJH982881 NTD982879:NTD982881 OCZ982879:OCZ982881 OMV982879:OMV982881 OWR982879:OWR982881 PGN982879:PGN982881 PQJ982879:PQJ982881 QAF982879:QAF982881 QKB982879:QKB982881 QTX982879:QTX982881 RDT982879:RDT982881 RNP982879:RNP982881 RXL982879:RXL982881 SHH982879:SHH982881 SRD982879:SRD982881 TAZ982879:TAZ982881 TKV982879:TKV982881 TUR982879:TUR982881 UEN982879:UEN982881 UOJ982879:UOJ982881 UYF982879:UYF982881 VIB982879:VIB982881 VRX982879:VRX982881 WBT982879:WBT982881 WLP982879:WLP982881 WVL982879:WVL982881 IZ65356 SV65356 ACR65356 AMN65356 AWJ65356 BGF65356 BQB65356 BZX65356 CJT65356 CTP65356 DDL65356 DNH65356 DXD65356 EGZ65356 EQV65356 FAR65356 FKN65356 FUJ65356 GEF65356 GOB65356 GXX65356 HHT65356 HRP65356 IBL65356 ILH65356 IVD65356 JEZ65356 JOV65356 JYR65356 KIN65356 KSJ65356 LCF65356 LMB65356 LVX65356 MFT65356 MPP65356 MZL65356 NJH65356 NTD65356 OCZ65356 OMV65356 OWR65356 PGN65356 PQJ65356 QAF65356 QKB65356 QTX65356 RDT65356 RNP65356 RXL65356 SHH65356 SRD65356 TAZ65356 TKV65356 TUR65356 UEN65356 UOJ65356 UYF65356 VIB65356 VRX65356 WBT65356 WLP65356 WVL65356 IZ130892 SV130892 ACR130892 AMN130892 AWJ130892 BGF130892 BQB130892 BZX130892 CJT130892 CTP130892 DDL130892 DNH130892 DXD130892 EGZ130892 EQV130892 FAR130892 FKN130892 FUJ130892 GEF130892 GOB130892 GXX130892 HHT130892 HRP130892 IBL130892 ILH130892 IVD130892 JEZ130892 JOV130892 JYR130892 KIN130892 KSJ130892 LCF130892 LMB130892 LVX130892 MFT130892 MPP130892 MZL130892 NJH130892 NTD130892 OCZ130892 OMV130892 OWR130892 PGN130892 PQJ130892 QAF130892 QKB130892 QTX130892 RDT130892 RNP130892 RXL130892 SHH130892 SRD130892 TAZ130892 TKV130892 TUR130892 UEN130892 UOJ130892 UYF130892 VIB130892 VRX130892 WBT130892 WLP130892 WVL130892 IZ196428 SV196428 ACR196428 AMN196428 AWJ196428 BGF196428 BQB196428 BZX196428 CJT196428 CTP196428 DDL196428 DNH196428 DXD196428 EGZ196428 EQV196428 FAR196428 FKN196428 FUJ196428 GEF196428 GOB196428 GXX196428 HHT196428 HRP196428 IBL196428 ILH196428 IVD196428 JEZ196428 JOV196428 JYR196428 KIN196428 KSJ196428 LCF196428 LMB196428 LVX196428 MFT196428 MPP196428 MZL196428 NJH196428 NTD196428 OCZ196428 OMV196428 OWR196428 PGN196428 PQJ196428 QAF196428 QKB196428 QTX196428 RDT196428 RNP196428 RXL196428 SHH196428 SRD196428 TAZ196428 TKV196428 TUR196428 UEN196428 UOJ196428 UYF196428 VIB196428 VRX196428 WBT196428 WLP196428 WVL196428 IZ261964 SV261964 ACR261964 AMN261964 AWJ261964 BGF261964 BQB261964 BZX261964 CJT261964 CTP261964 DDL261964 DNH261964 DXD261964 EGZ261964 EQV261964 FAR261964 FKN261964 FUJ261964 GEF261964 GOB261964 GXX261964 HHT261964 HRP261964 IBL261964 ILH261964 IVD261964 JEZ261964 JOV261964 JYR261964 KIN261964 KSJ261964 LCF261964 LMB261964 LVX261964 MFT261964 MPP261964 MZL261964 NJH261964 NTD261964 OCZ261964 OMV261964 OWR261964 PGN261964 PQJ261964 QAF261964 QKB261964 QTX261964 RDT261964 RNP261964 RXL261964 SHH261964 SRD261964 TAZ261964 TKV261964 TUR261964 UEN261964 UOJ261964 UYF261964 VIB261964 VRX261964 WBT261964 WLP261964 WVL261964 IZ327500 SV327500 ACR327500 AMN327500 AWJ327500 BGF327500 BQB327500 BZX327500 CJT327500 CTP327500 DDL327500 DNH327500 DXD327500 EGZ327500 EQV327500 FAR327500 FKN327500 FUJ327500 GEF327500 GOB327500 GXX327500 HHT327500 HRP327500 IBL327500 ILH327500 IVD327500 JEZ327500 JOV327500 JYR327500 KIN327500 KSJ327500 LCF327500 LMB327500 LVX327500 MFT327500 MPP327500 MZL327500 NJH327500 NTD327500 OCZ327500 OMV327500 OWR327500 PGN327500 PQJ327500 QAF327500 QKB327500 QTX327500 RDT327500 RNP327500 RXL327500 SHH327500 SRD327500 TAZ327500 TKV327500 TUR327500 UEN327500 UOJ327500 UYF327500 VIB327500 VRX327500 WBT327500 WLP327500 WVL327500 IZ393036 SV393036 ACR393036 AMN393036 AWJ393036 BGF393036 BQB393036 BZX393036 CJT393036 CTP393036 DDL393036 DNH393036 DXD393036 EGZ393036 EQV393036 FAR393036 FKN393036 FUJ393036 GEF393036 GOB393036 GXX393036 HHT393036 HRP393036 IBL393036 ILH393036 IVD393036 JEZ393036 JOV393036 JYR393036 KIN393036 KSJ393036 LCF393036 LMB393036 LVX393036 MFT393036 MPP393036 MZL393036 NJH393036 NTD393036 OCZ393036 OMV393036 OWR393036 PGN393036 PQJ393036 QAF393036 QKB393036 QTX393036 RDT393036 RNP393036 RXL393036 SHH393036 SRD393036 TAZ393036 TKV393036 TUR393036 UEN393036 UOJ393036 UYF393036 VIB393036 VRX393036 WBT393036 WLP393036 WVL393036 IZ458572 SV458572 ACR458572 AMN458572 AWJ458572 BGF458572 BQB458572 BZX458572 CJT458572 CTP458572 DDL458572 DNH458572 DXD458572 EGZ458572 EQV458572 FAR458572 FKN458572 FUJ458572 GEF458572 GOB458572 GXX458572 HHT458572 HRP458572 IBL458572 ILH458572 IVD458572 JEZ458572 JOV458572 JYR458572 KIN458572 KSJ458572 LCF458572 LMB458572 LVX458572 MFT458572 MPP458572 MZL458572 NJH458572 NTD458572 OCZ458572 OMV458572 OWR458572 PGN458572 PQJ458572 QAF458572 QKB458572 QTX458572 RDT458572 RNP458572 RXL458572 SHH458572 SRD458572 TAZ458572 TKV458572 TUR458572 UEN458572 UOJ458572 UYF458572 VIB458572 VRX458572 WBT458572 WLP458572 WVL458572 IZ524108 SV524108 ACR524108 AMN524108 AWJ524108 BGF524108 BQB524108 BZX524108 CJT524108 CTP524108 DDL524108 DNH524108 DXD524108 EGZ524108 EQV524108 FAR524108 FKN524108 FUJ524108 GEF524108 GOB524108 GXX524108 HHT524108 HRP524108 IBL524108 ILH524108 IVD524108 JEZ524108 JOV524108 JYR524108 KIN524108 KSJ524108 LCF524108 LMB524108 LVX524108 MFT524108 MPP524108 MZL524108 NJH524108 NTD524108 OCZ524108 OMV524108 OWR524108 PGN524108 PQJ524108 QAF524108 QKB524108 QTX524108 RDT524108 RNP524108 RXL524108 SHH524108 SRD524108 TAZ524108 TKV524108 TUR524108 UEN524108 UOJ524108 UYF524108 VIB524108 VRX524108 WBT524108 WLP524108 WVL524108 IZ589644 SV589644 ACR589644 AMN589644 AWJ589644 BGF589644 BQB589644 BZX589644 CJT589644 CTP589644 DDL589644 DNH589644 DXD589644 EGZ589644 EQV589644 FAR589644 FKN589644 FUJ589644 GEF589644 GOB589644 GXX589644 HHT589644 HRP589644 IBL589644 ILH589644 IVD589644 JEZ589644 JOV589644 JYR589644 KIN589644 KSJ589644 LCF589644 LMB589644 LVX589644 MFT589644 MPP589644 MZL589644 NJH589644 NTD589644 OCZ589644 OMV589644 OWR589644 PGN589644 PQJ589644 QAF589644 QKB589644 QTX589644 RDT589644 RNP589644 RXL589644 SHH589644 SRD589644 TAZ589644 TKV589644 TUR589644 UEN589644 UOJ589644 UYF589644 VIB589644 VRX589644 WBT589644 WLP589644 WVL589644 IZ655180 SV655180 ACR655180 AMN655180 AWJ655180 BGF655180 BQB655180 BZX655180 CJT655180 CTP655180 DDL655180 DNH655180 DXD655180 EGZ655180 EQV655180 FAR655180 FKN655180 FUJ655180 GEF655180 GOB655180 GXX655180 HHT655180 HRP655180 IBL655180 ILH655180 IVD655180 JEZ655180 JOV655180 JYR655180 KIN655180 KSJ655180 LCF655180 LMB655180 LVX655180 MFT655180 MPP655180 MZL655180 NJH655180 NTD655180 OCZ655180 OMV655180 OWR655180 PGN655180 PQJ655180 QAF655180 QKB655180 QTX655180 RDT655180 RNP655180 RXL655180 SHH655180 SRD655180 TAZ655180 TKV655180 TUR655180 UEN655180 UOJ655180 UYF655180 VIB655180 VRX655180 WBT655180 WLP655180 WVL655180 IZ720716 SV720716 ACR720716 AMN720716 AWJ720716 BGF720716 BQB720716 BZX720716 CJT720716 CTP720716 DDL720716 DNH720716 DXD720716 EGZ720716 EQV720716 FAR720716 FKN720716 FUJ720716 GEF720716 GOB720716 GXX720716 HHT720716 HRP720716 IBL720716 ILH720716 IVD720716 JEZ720716 JOV720716 JYR720716 KIN720716 KSJ720716 LCF720716 LMB720716 LVX720716 MFT720716 MPP720716 MZL720716 NJH720716 NTD720716 OCZ720716 OMV720716 OWR720716 PGN720716 PQJ720716 QAF720716 QKB720716 QTX720716 RDT720716 RNP720716 RXL720716 SHH720716 SRD720716 TAZ720716 TKV720716 TUR720716 UEN720716 UOJ720716 UYF720716 VIB720716 VRX720716 WBT720716 WLP720716 WVL720716 IZ786252 SV786252 ACR786252 AMN786252 AWJ786252 BGF786252 BQB786252 BZX786252 CJT786252 CTP786252 DDL786252 DNH786252 DXD786252 EGZ786252 EQV786252 FAR786252 FKN786252 FUJ786252 GEF786252 GOB786252 GXX786252 HHT786252 HRP786252 IBL786252 ILH786252 IVD786252 JEZ786252 JOV786252 JYR786252 KIN786252 KSJ786252 LCF786252 LMB786252 LVX786252 MFT786252 MPP786252 MZL786252 NJH786252 NTD786252 OCZ786252 OMV786252 OWR786252 PGN786252 PQJ786252 QAF786252 QKB786252 QTX786252 RDT786252 RNP786252 RXL786252 SHH786252 SRD786252 TAZ786252 TKV786252 TUR786252 UEN786252 UOJ786252 UYF786252 VIB786252 VRX786252 WBT786252 WLP786252 WVL786252 IZ851788 SV851788 ACR851788 AMN851788 AWJ851788 BGF851788 BQB851788 BZX851788 CJT851788 CTP851788 DDL851788 DNH851788 DXD851788 EGZ851788 EQV851788 FAR851788 FKN851788 FUJ851788 GEF851788 GOB851788 GXX851788 HHT851788 HRP851788 IBL851788 ILH851788 IVD851788 JEZ851788 JOV851788 JYR851788 KIN851788 KSJ851788 LCF851788 LMB851788 LVX851788 MFT851788 MPP851788 MZL851788 NJH851788 NTD851788 OCZ851788 OMV851788 OWR851788 PGN851788 PQJ851788 QAF851788 QKB851788 QTX851788 RDT851788 RNP851788 RXL851788 SHH851788 SRD851788 TAZ851788 TKV851788 TUR851788 UEN851788 UOJ851788 UYF851788 VIB851788 VRX851788 WBT851788 WLP851788 WVL851788 IZ917324 SV917324 ACR917324 AMN917324 AWJ917324 BGF917324 BQB917324 BZX917324 CJT917324 CTP917324 DDL917324 DNH917324 DXD917324 EGZ917324 EQV917324 FAR917324 FKN917324 FUJ917324 GEF917324 GOB917324 GXX917324 HHT917324 HRP917324 IBL917324 ILH917324 IVD917324 JEZ917324 JOV917324 JYR917324 KIN917324 KSJ917324 LCF917324 LMB917324 LVX917324 MFT917324 MPP917324 MZL917324 NJH917324 NTD917324 OCZ917324 OMV917324 OWR917324 PGN917324 PQJ917324 QAF917324 QKB917324 QTX917324 RDT917324 RNP917324 RXL917324 SHH917324 SRD917324 TAZ917324 TKV917324 TUR917324 UEN917324 UOJ917324 UYF917324 VIB917324 VRX917324 WBT917324 WLP917324 WVL917324 IZ982860 SV982860 ACR982860 AMN982860 AWJ982860 BGF982860 BQB982860 BZX982860 CJT982860 CTP982860 DDL982860 DNH982860 DXD982860 EGZ982860 EQV982860 FAR982860 FKN982860 FUJ982860 GEF982860 GOB982860 GXX982860 HHT982860 HRP982860 IBL982860 ILH982860 IVD982860 JEZ982860 JOV982860 JYR982860 KIN982860 KSJ982860 LCF982860 LMB982860 LVX982860 MFT982860 MPP982860 MZL982860 NJH982860 NTD982860 OCZ982860 OMV982860 OWR982860 PGN982860 PQJ982860 QAF982860 QKB982860 QTX982860 RDT982860 RNP982860 RXL982860 SHH982860 SRD982860 TAZ982860 TKV982860 TUR982860 UEN982860 UOJ982860 UYF982860 VIB982860 VRX982860 WBT982860 WLP982860 WVL982860 IZ65403:IZ65404 SV65403:SV65404 ACR65403:ACR65404 AMN65403:AMN65404 AWJ65403:AWJ65404 BGF65403:BGF65404 BQB65403:BQB65404 BZX65403:BZX65404 CJT65403:CJT65404 CTP65403:CTP65404 DDL65403:DDL65404 DNH65403:DNH65404 DXD65403:DXD65404 EGZ65403:EGZ65404 EQV65403:EQV65404 FAR65403:FAR65404 FKN65403:FKN65404 FUJ65403:FUJ65404 GEF65403:GEF65404 GOB65403:GOB65404 GXX65403:GXX65404 HHT65403:HHT65404 HRP65403:HRP65404 IBL65403:IBL65404 ILH65403:ILH65404 IVD65403:IVD65404 JEZ65403:JEZ65404 JOV65403:JOV65404 JYR65403:JYR65404 KIN65403:KIN65404 KSJ65403:KSJ65404 LCF65403:LCF65404 LMB65403:LMB65404 LVX65403:LVX65404 MFT65403:MFT65404 MPP65403:MPP65404 MZL65403:MZL65404 NJH65403:NJH65404 NTD65403:NTD65404 OCZ65403:OCZ65404 OMV65403:OMV65404 OWR65403:OWR65404 PGN65403:PGN65404 PQJ65403:PQJ65404 QAF65403:QAF65404 QKB65403:QKB65404 QTX65403:QTX65404 RDT65403:RDT65404 RNP65403:RNP65404 RXL65403:RXL65404 SHH65403:SHH65404 SRD65403:SRD65404 TAZ65403:TAZ65404 TKV65403:TKV65404 TUR65403:TUR65404 UEN65403:UEN65404 UOJ65403:UOJ65404 UYF65403:UYF65404 VIB65403:VIB65404 VRX65403:VRX65404 WBT65403:WBT65404 WLP65403:WLP65404 WVL65403:WVL65404 IZ130939:IZ130940 SV130939:SV130940 ACR130939:ACR130940 AMN130939:AMN130940 AWJ130939:AWJ130940 BGF130939:BGF130940 BQB130939:BQB130940 BZX130939:BZX130940 CJT130939:CJT130940 CTP130939:CTP130940 DDL130939:DDL130940 DNH130939:DNH130940 DXD130939:DXD130940 EGZ130939:EGZ130940 EQV130939:EQV130940 FAR130939:FAR130940 FKN130939:FKN130940 FUJ130939:FUJ130940 GEF130939:GEF130940 GOB130939:GOB130940 GXX130939:GXX130940 HHT130939:HHT130940 HRP130939:HRP130940 IBL130939:IBL130940 ILH130939:ILH130940 IVD130939:IVD130940 JEZ130939:JEZ130940 JOV130939:JOV130940 JYR130939:JYR130940 KIN130939:KIN130940 KSJ130939:KSJ130940 LCF130939:LCF130940 LMB130939:LMB130940 LVX130939:LVX130940 MFT130939:MFT130940 MPP130939:MPP130940 MZL130939:MZL130940 NJH130939:NJH130940 NTD130939:NTD130940 OCZ130939:OCZ130940 OMV130939:OMV130940 OWR130939:OWR130940 PGN130939:PGN130940 PQJ130939:PQJ130940 QAF130939:QAF130940 QKB130939:QKB130940 QTX130939:QTX130940 RDT130939:RDT130940 RNP130939:RNP130940 RXL130939:RXL130940 SHH130939:SHH130940 SRD130939:SRD130940 TAZ130939:TAZ130940 TKV130939:TKV130940 TUR130939:TUR130940 UEN130939:UEN130940 UOJ130939:UOJ130940 UYF130939:UYF130940 VIB130939:VIB130940 VRX130939:VRX130940 WBT130939:WBT130940 WLP130939:WLP130940 WVL130939:WVL130940 IZ196475:IZ196476 SV196475:SV196476 ACR196475:ACR196476 AMN196475:AMN196476 AWJ196475:AWJ196476 BGF196475:BGF196476 BQB196475:BQB196476 BZX196475:BZX196476 CJT196475:CJT196476 CTP196475:CTP196476 DDL196475:DDL196476 DNH196475:DNH196476 DXD196475:DXD196476 EGZ196475:EGZ196476 EQV196475:EQV196476 FAR196475:FAR196476 FKN196475:FKN196476 FUJ196475:FUJ196476 GEF196475:GEF196476 GOB196475:GOB196476 GXX196475:GXX196476 HHT196475:HHT196476 HRP196475:HRP196476 IBL196475:IBL196476 ILH196475:ILH196476 IVD196475:IVD196476 JEZ196475:JEZ196476 JOV196475:JOV196476 JYR196475:JYR196476 KIN196475:KIN196476 KSJ196475:KSJ196476 LCF196475:LCF196476 LMB196475:LMB196476 LVX196475:LVX196476 MFT196475:MFT196476 MPP196475:MPP196476 MZL196475:MZL196476 NJH196475:NJH196476 NTD196475:NTD196476 OCZ196475:OCZ196476 OMV196475:OMV196476 OWR196475:OWR196476 PGN196475:PGN196476 PQJ196475:PQJ196476 QAF196475:QAF196476 QKB196475:QKB196476 QTX196475:QTX196476 RDT196475:RDT196476 RNP196475:RNP196476 RXL196475:RXL196476 SHH196475:SHH196476 SRD196475:SRD196476 TAZ196475:TAZ196476 TKV196475:TKV196476 TUR196475:TUR196476 UEN196475:UEN196476 UOJ196475:UOJ196476 UYF196475:UYF196476 VIB196475:VIB196476 VRX196475:VRX196476 WBT196475:WBT196476 WLP196475:WLP196476 WVL196475:WVL196476 IZ262011:IZ262012 SV262011:SV262012 ACR262011:ACR262012 AMN262011:AMN262012 AWJ262011:AWJ262012 BGF262011:BGF262012 BQB262011:BQB262012 BZX262011:BZX262012 CJT262011:CJT262012 CTP262011:CTP262012 DDL262011:DDL262012 DNH262011:DNH262012 DXD262011:DXD262012 EGZ262011:EGZ262012 EQV262011:EQV262012 FAR262011:FAR262012 FKN262011:FKN262012 FUJ262011:FUJ262012 GEF262011:GEF262012 GOB262011:GOB262012 GXX262011:GXX262012 HHT262011:HHT262012 HRP262011:HRP262012 IBL262011:IBL262012 ILH262011:ILH262012 IVD262011:IVD262012 JEZ262011:JEZ262012 JOV262011:JOV262012 JYR262011:JYR262012 KIN262011:KIN262012 KSJ262011:KSJ262012 LCF262011:LCF262012 LMB262011:LMB262012 LVX262011:LVX262012 MFT262011:MFT262012 MPP262011:MPP262012 MZL262011:MZL262012 NJH262011:NJH262012 NTD262011:NTD262012 OCZ262011:OCZ262012 OMV262011:OMV262012 OWR262011:OWR262012 PGN262011:PGN262012 PQJ262011:PQJ262012 QAF262011:QAF262012 QKB262011:QKB262012 QTX262011:QTX262012 RDT262011:RDT262012 RNP262011:RNP262012 RXL262011:RXL262012 SHH262011:SHH262012 SRD262011:SRD262012 TAZ262011:TAZ262012 TKV262011:TKV262012 TUR262011:TUR262012 UEN262011:UEN262012 UOJ262011:UOJ262012 UYF262011:UYF262012 VIB262011:VIB262012 VRX262011:VRX262012 WBT262011:WBT262012 WLP262011:WLP262012 WVL262011:WVL262012 IZ327547:IZ327548 SV327547:SV327548 ACR327547:ACR327548 AMN327547:AMN327548 AWJ327547:AWJ327548 BGF327547:BGF327548 BQB327547:BQB327548 BZX327547:BZX327548 CJT327547:CJT327548 CTP327547:CTP327548 DDL327547:DDL327548 DNH327547:DNH327548 DXD327547:DXD327548 EGZ327547:EGZ327548 EQV327547:EQV327548 FAR327547:FAR327548 FKN327547:FKN327548 FUJ327547:FUJ327548 GEF327547:GEF327548 GOB327547:GOB327548 GXX327547:GXX327548 HHT327547:HHT327548 HRP327547:HRP327548 IBL327547:IBL327548 ILH327547:ILH327548 IVD327547:IVD327548 JEZ327547:JEZ327548 JOV327547:JOV327548 JYR327547:JYR327548 KIN327547:KIN327548 KSJ327547:KSJ327548 LCF327547:LCF327548 LMB327547:LMB327548 LVX327547:LVX327548 MFT327547:MFT327548 MPP327547:MPP327548 MZL327547:MZL327548 NJH327547:NJH327548 NTD327547:NTD327548 OCZ327547:OCZ327548 OMV327547:OMV327548 OWR327547:OWR327548 PGN327547:PGN327548 PQJ327547:PQJ327548 QAF327547:QAF327548 QKB327547:QKB327548 QTX327547:QTX327548 RDT327547:RDT327548 RNP327547:RNP327548 RXL327547:RXL327548 SHH327547:SHH327548 SRD327547:SRD327548 TAZ327547:TAZ327548 TKV327547:TKV327548 TUR327547:TUR327548 UEN327547:UEN327548 UOJ327547:UOJ327548 UYF327547:UYF327548 VIB327547:VIB327548 VRX327547:VRX327548 WBT327547:WBT327548 WLP327547:WLP327548 WVL327547:WVL327548 IZ393083:IZ393084 SV393083:SV393084 ACR393083:ACR393084 AMN393083:AMN393084 AWJ393083:AWJ393084 BGF393083:BGF393084 BQB393083:BQB393084 BZX393083:BZX393084 CJT393083:CJT393084 CTP393083:CTP393084 DDL393083:DDL393084 DNH393083:DNH393084 DXD393083:DXD393084 EGZ393083:EGZ393084 EQV393083:EQV393084 FAR393083:FAR393084 FKN393083:FKN393084 FUJ393083:FUJ393084 GEF393083:GEF393084 GOB393083:GOB393084 GXX393083:GXX393084 HHT393083:HHT393084 HRP393083:HRP393084 IBL393083:IBL393084 ILH393083:ILH393084 IVD393083:IVD393084 JEZ393083:JEZ393084 JOV393083:JOV393084 JYR393083:JYR393084 KIN393083:KIN393084 KSJ393083:KSJ393084 LCF393083:LCF393084 LMB393083:LMB393084 LVX393083:LVX393084 MFT393083:MFT393084 MPP393083:MPP393084 MZL393083:MZL393084 NJH393083:NJH393084 NTD393083:NTD393084 OCZ393083:OCZ393084 OMV393083:OMV393084 OWR393083:OWR393084 PGN393083:PGN393084 PQJ393083:PQJ393084 QAF393083:QAF393084 QKB393083:QKB393084 QTX393083:QTX393084 RDT393083:RDT393084 RNP393083:RNP393084 RXL393083:RXL393084 SHH393083:SHH393084 SRD393083:SRD393084 TAZ393083:TAZ393084 TKV393083:TKV393084 TUR393083:TUR393084 UEN393083:UEN393084 UOJ393083:UOJ393084 UYF393083:UYF393084 VIB393083:VIB393084 VRX393083:VRX393084 WBT393083:WBT393084 WLP393083:WLP393084 WVL393083:WVL393084 IZ458619:IZ458620 SV458619:SV458620 ACR458619:ACR458620 AMN458619:AMN458620 AWJ458619:AWJ458620 BGF458619:BGF458620 BQB458619:BQB458620 BZX458619:BZX458620 CJT458619:CJT458620 CTP458619:CTP458620 DDL458619:DDL458620 DNH458619:DNH458620 DXD458619:DXD458620 EGZ458619:EGZ458620 EQV458619:EQV458620 FAR458619:FAR458620 FKN458619:FKN458620 FUJ458619:FUJ458620 GEF458619:GEF458620 GOB458619:GOB458620 GXX458619:GXX458620 HHT458619:HHT458620 HRP458619:HRP458620 IBL458619:IBL458620 ILH458619:ILH458620 IVD458619:IVD458620 JEZ458619:JEZ458620 JOV458619:JOV458620 JYR458619:JYR458620 KIN458619:KIN458620 KSJ458619:KSJ458620 LCF458619:LCF458620 LMB458619:LMB458620 LVX458619:LVX458620 MFT458619:MFT458620 MPP458619:MPP458620 MZL458619:MZL458620 NJH458619:NJH458620 NTD458619:NTD458620 OCZ458619:OCZ458620 OMV458619:OMV458620 OWR458619:OWR458620 PGN458619:PGN458620 PQJ458619:PQJ458620 QAF458619:QAF458620 QKB458619:QKB458620 QTX458619:QTX458620 RDT458619:RDT458620 RNP458619:RNP458620 RXL458619:RXL458620 SHH458619:SHH458620 SRD458619:SRD458620 TAZ458619:TAZ458620 TKV458619:TKV458620 TUR458619:TUR458620 UEN458619:UEN458620 UOJ458619:UOJ458620 UYF458619:UYF458620 VIB458619:VIB458620 VRX458619:VRX458620 WBT458619:WBT458620 WLP458619:WLP458620 WVL458619:WVL458620 IZ524155:IZ524156 SV524155:SV524156 ACR524155:ACR524156 AMN524155:AMN524156 AWJ524155:AWJ524156 BGF524155:BGF524156 BQB524155:BQB524156 BZX524155:BZX524156 CJT524155:CJT524156 CTP524155:CTP524156 DDL524155:DDL524156 DNH524155:DNH524156 DXD524155:DXD524156 EGZ524155:EGZ524156 EQV524155:EQV524156 FAR524155:FAR524156 FKN524155:FKN524156 FUJ524155:FUJ524156 GEF524155:GEF524156 GOB524155:GOB524156 GXX524155:GXX524156 HHT524155:HHT524156 HRP524155:HRP524156 IBL524155:IBL524156 ILH524155:ILH524156 IVD524155:IVD524156 JEZ524155:JEZ524156 JOV524155:JOV524156 JYR524155:JYR524156 KIN524155:KIN524156 KSJ524155:KSJ524156 LCF524155:LCF524156 LMB524155:LMB524156 LVX524155:LVX524156 MFT524155:MFT524156 MPP524155:MPP524156 MZL524155:MZL524156 NJH524155:NJH524156 NTD524155:NTD524156 OCZ524155:OCZ524156 OMV524155:OMV524156 OWR524155:OWR524156 PGN524155:PGN524156 PQJ524155:PQJ524156 QAF524155:QAF524156 QKB524155:QKB524156 QTX524155:QTX524156 RDT524155:RDT524156 RNP524155:RNP524156 RXL524155:RXL524156 SHH524155:SHH524156 SRD524155:SRD524156 TAZ524155:TAZ524156 TKV524155:TKV524156 TUR524155:TUR524156 UEN524155:UEN524156 UOJ524155:UOJ524156 UYF524155:UYF524156 VIB524155:VIB524156 VRX524155:VRX524156 WBT524155:WBT524156 WLP524155:WLP524156 WVL524155:WVL524156 IZ589691:IZ589692 SV589691:SV589692 ACR589691:ACR589692 AMN589691:AMN589692 AWJ589691:AWJ589692 BGF589691:BGF589692 BQB589691:BQB589692 BZX589691:BZX589692 CJT589691:CJT589692 CTP589691:CTP589692 DDL589691:DDL589692 DNH589691:DNH589692 DXD589691:DXD589692 EGZ589691:EGZ589692 EQV589691:EQV589692 FAR589691:FAR589692 FKN589691:FKN589692 FUJ589691:FUJ589692 GEF589691:GEF589692 GOB589691:GOB589692 GXX589691:GXX589692 HHT589691:HHT589692 HRP589691:HRP589692 IBL589691:IBL589692 ILH589691:ILH589692 IVD589691:IVD589692 JEZ589691:JEZ589692 JOV589691:JOV589692 JYR589691:JYR589692 KIN589691:KIN589692 KSJ589691:KSJ589692 LCF589691:LCF589692 LMB589691:LMB589692 LVX589691:LVX589692 MFT589691:MFT589692 MPP589691:MPP589692 MZL589691:MZL589692 NJH589691:NJH589692 NTD589691:NTD589692 OCZ589691:OCZ589692 OMV589691:OMV589692 OWR589691:OWR589692 PGN589691:PGN589692 PQJ589691:PQJ589692 QAF589691:QAF589692 QKB589691:QKB589692 QTX589691:QTX589692 RDT589691:RDT589692 RNP589691:RNP589692 RXL589691:RXL589692 SHH589691:SHH589692 SRD589691:SRD589692 TAZ589691:TAZ589692 TKV589691:TKV589692 TUR589691:TUR589692 UEN589691:UEN589692 UOJ589691:UOJ589692 UYF589691:UYF589692 VIB589691:VIB589692 VRX589691:VRX589692 WBT589691:WBT589692 WLP589691:WLP589692 WVL589691:WVL589692 IZ655227:IZ655228 SV655227:SV655228 ACR655227:ACR655228 AMN655227:AMN655228 AWJ655227:AWJ655228 BGF655227:BGF655228 BQB655227:BQB655228 BZX655227:BZX655228 CJT655227:CJT655228 CTP655227:CTP655228 DDL655227:DDL655228 DNH655227:DNH655228 DXD655227:DXD655228 EGZ655227:EGZ655228 EQV655227:EQV655228 FAR655227:FAR655228 FKN655227:FKN655228 FUJ655227:FUJ655228 GEF655227:GEF655228 GOB655227:GOB655228 GXX655227:GXX655228 HHT655227:HHT655228 HRP655227:HRP655228 IBL655227:IBL655228 ILH655227:ILH655228 IVD655227:IVD655228 JEZ655227:JEZ655228 JOV655227:JOV655228 JYR655227:JYR655228 KIN655227:KIN655228 KSJ655227:KSJ655228 LCF655227:LCF655228 LMB655227:LMB655228 LVX655227:LVX655228 MFT655227:MFT655228 MPP655227:MPP655228 MZL655227:MZL655228 NJH655227:NJH655228 NTD655227:NTD655228 OCZ655227:OCZ655228 OMV655227:OMV655228 OWR655227:OWR655228 PGN655227:PGN655228 PQJ655227:PQJ655228 QAF655227:QAF655228 QKB655227:QKB655228 QTX655227:QTX655228 RDT655227:RDT655228 RNP655227:RNP655228 RXL655227:RXL655228 SHH655227:SHH655228 SRD655227:SRD655228 TAZ655227:TAZ655228 TKV655227:TKV655228 TUR655227:TUR655228 UEN655227:UEN655228 UOJ655227:UOJ655228 UYF655227:UYF655228 VIB655227:VIB655228 VRX655227:VRX655228 WBT655227:WBT655228 WLP655227:WLP655228 WVL655227:WVL655228 IZ720763:IZ720764 SV720763:SV720764 ACR720763:ACR720764 AMN720763:AMN720764 AWJ720763:AWJ720764 BGF720763:BGF720764 BQB720763:BQB720764 BZX720763:BZX720764 CJT720763:CJT720764 CTP720763:CTP720764 DDL720763:DDL720764 DNH720763:DNH720764 DXD720763:DXD720764 EGZ720763:EGZ720764 EQV720763:EQV720764 FAR720763:FAR720764 FKN720763:FKN720764 FUJ720763:FUJ720764 GEF720763:GEF720764 GOB720763:GOB720764 GXX720763:GXX720764 HHT720763:HHT720764 HRP720763:HRP720764 IBL720763:IBL720764 ILH720763:ILH720764 IVD720763:IVD720764 JEZ720763:JEZ720764 JOV720763:JOV720764 JYR720763:JYR720764 KIN720763:KIN720764 KSJ720763:KSJ720764 LCF720763:LCF720764 LMB720763:LMB720764 LVX720763:LVX720764 MFT720763:MFT720764 MPP720763:MPP720764 MZL720763:MZL720764 NJH720763:NJH720764 NTD720763:NTD720764 OCZ720763:OCZ720764 OMV720763:OMV720764 OWR720763:OWR720764 PGN720763:PGN720764 PQJ720763:PQJ720764 QAF720763:QAF720764 QKB720763:QKB720764 QTX720763:QTX720764 RDT720763:RDT720764 RNP720763:RNP720764 RXL720763:RXL720764 SHH720763:SHH720764 SRD720763:SRD720764 TAZ720763:TAZ720764 TKV720763:TKV720764 TUR720763:TUR720764 UEN720763:UEN720764 UOJ720763:UOJ720764 UYF720763:UYF720764 VIB720763:VIB720764 VRX720763:VRX720764 WBT720763:WBT720764 WLP720763:WLP720764 WVL720763:WVL720764 IZ786299:IZ786300 SV786299:SV786300 ACR786299:ACR786300 AMN786299:AMN786300 AWJ786299:AWJ786300 BGF786299:BGF786300 BQB786299:BQB786300 BZX786299:BZX786300 CJT786299:CJT786300 CTP786299:CTP786300 DDL786299:DDL786300 DNH786299:DNH786300 DXD786299:DXD786300 EGZ786299:EGZ786300 EQV786299:EQV786300 FAR786299:FAR786300 FKN786299:FKN786300 FUJ786299:FUJ786300 GEF786299:GEF786300 GOB786299:GOB786300 GXX786299:GXX786300 HHT786299:HHT786300 HRP786299:HRP786300 IBL786299:IBL786300 ILH786299:ILH786300 IVD786299:IVD786300 JEZ786299:JEZ786300 JOV786299:JOV786300 JYR786299:JYR786300 KIN786299:KIN786300 KSJ786299:KSJ786300 LCF786299:LCF786300 LMB786299:LMB786300 LVX786299:LVX786300 MFT786299:MFT786300 MPP786299:MPP786300 MZL786299:MZL786300 NJH786299:NJH786300 NTD786299:NTD786300 OCZ786299:OCZ786300 OMV786299:OMV786300 OWR786299:OWR786300 PGN786299:PGN786300 PQJ786299:PQJ786300 QAF786299:QAF786300 QKB786299:QKB786300 QTX786299:QTX786300 RDT786299:RDT786300 RNP786299:RNP786300 RXL786299:RXL786300 SHH786299:SHH786300 SRD786299:SRD786300 TAZ786299:TAZ786300 TKV786299:TKV786300 TUR786299:TUR786300 UEN786299:UEN786300 UOJ786299:UOJ786300 UYF786299:UYF786300 VIB786299:VIB786300 VRX786299:VRX786300 WBT786299:WBT786300 WLP786299:WLP786300 WVL786299:WVL786300 IZ851835:IZ851836 SV851835:SV851836 ACR851835:ACR851836 AMN851835:AMN851836 AWJ851835:AWJ851836 BGF851835:BGF851836 BQB851835:BQB851836 BZX851835:BZX851836 CJT851835:CJT851836 CTP851835:CTP851836 DDL851835:DDL851836 DNH851835:DNH851836 DXD851835:DXD851836 EGZ851835:EGZ851836 EQV851835:EQV851836 FAR851835:FAR851836 FKN851835:FKN851836 FUJ851835:FUJ851836 GEF851835:GEF851836 GOB851835:GOB851836 GXX851835:GXX851836 HHT851835:HHT851836 HRP851835:HRP851836 IBL851835:IBL851836 ILH851835:ILH851836 IVD851835:IVD851836 JEZ851835:JEZ851836 JOV851835:JOV851836 JYR851835:JYR851836 KIN851835:KIN851836 KSJ851835:KSJ851836 LCF851835:LCF851836 LMB851835:LMB851836 LVX851835:LVX851836 MFT851835:MFT851836 MPP851835:MPP851836 MZL851835:MZL851836 NJH851835:NJH851836 NTD851835:NTD851836 OCZ851835:OCZ851836 OMV851835:OMV851836 OWR851835:OWR851836 PGN851835:PGN851836 PQJ851835:PQJ851836 QAF851835:QAF851836 QKB851835:QKB851836 QTX851835:QTX851836 RDT851835:RDT851836 RNP851835:RNP851836 RXL851835:RXL851836 SHH851835:SHH851836 SRD851835:SRD851836 TAZ851835:TAZ851836 TKV851835:TKV851836 TUR851835:TUR851836 UEN851835:UEN851836 UOJ851835:UOJ851836 UYF851835:UYF851836 VIB851835:VIB851836 VRX851835:VRX851836 WBT851835:WBT851836 WLP851835:WLP851836 WVL851835:WVL851836 IZ917371:IZ917372 SV917371:SV917372 ACR917371:ACR917372 AMN917371:AMN917372 AWJ917371:AWJ917372 BGF917371:BGF917372 BQB917371:BQB917372 BZX917371:BZX917372 CJT917371:CJT917372 CTP917371:CTP917372 DDL917371:DDL917372 DNH917371:DNH917372 DXD917371:DXD917372 EGZ917371:EGZ917372 EQV917371:EQV917372 FAR917371:FAR917372 FKN917371:FKN917372 FUJ917371:FUJ917372 GEF917371:GEF917372 GOB917371:GOB917372 GXX917371:GXX917372 HHT917371:HHT917372 HRP917371:HRP917372 IBL917371:IBL917372 ILH917371:ILH917372 IVD917371:IVD917372 JEZ917371:JEZ917372 JOV917371:JOV917372 JYR917371:JYR917372 KIN917371:KIN917372 KSJ917371:KSJ917372 LCF917371:LCF917372 LMB917371:LMB917372 LVX917371:LVX917372 MFT917371:MFT917372 MPP917371:MPP917372 MZL917371:MZL917372 NJH917371:NJH917372 NTD917371:NTD917372 OCZ917371:OCZ917372 OMV917371:OMV917372 OWR917371:OWR917372 PGN917371:PGN917372 PQJ917371:PQJ917372 QAF917371:QAF917372 QKB917371:QKB917372 QTX917371:QTX917372 RDT917371:RDT917372 RNP917371:RNP917372 RXL917371:RXL917372 SHH917371:SHH917372 SRD917371:SRD917372 TAZ917371:TAZ917372 TKV917371:TKV917372 TUR917371:TUR917372 UEN917371:UEN917372 UOJ917371:UOJ917372 UYF917371:UYF917372 VIB917371:VIB917372 VRX917371:VRX917372 WBT917371:WBT917372 WLP917371:WLP917372 WVL917371:WVL917372 IZ982907:IZ982908 SV982907:SV982908 ACR982907:ACR982908 AMN982907:AMN982908 AWJ982907:AWJ982908 BGF982907:BGF982908 BQB982907:BQB982908 BZX982907:BZX982908 CJT982907:CJT982908 CTP982907:CTP982908 DDL982907:DDL982908 DNH982907:DNH982908 DXD982907:DXD982908 EGZ982907:EGZ982908 EQV982907:EQV982908 FAR982907:FAR982908 FKN982907:FKN982908 FUJ982907:FUJ982908 GEF982907:GEF982908 GOB982907:GOB982908 GXX982907:GXX982908 HHT982907:HHT982908 HRP982907:HRP982908 IBL982907:IBL982908 ILH982907:ILH982908 IVD982907:IVD982908 JEZ982907:JEZ982908 JOV982907:JOV982908 JYR982907:JYR982908 KIN982907:KIN982908 KSJ982907:KSJ982908 LCF982907:LCF982908 LMB982907:LMB982908 LVX982907:LVX982908 MFT982907:MFT982908 MPP982907:MPP982908 MZL982907:MZL982908 NJH982907:NJH982908 NTD982907:NTD982908 OCZ982907:OCZ982908 OMV982907:OMV982908 OWR982907:OWR982908 PGN982907:PGN982908 PQJ982907:PQJ982908 QAF982907:QAF982908 QKB982907:QKB982908 QTX982907:QTX982908 RDT982907:RDT982908 RNP982907:RNP982908 RXL982907:RXL982908 SHH982907:SHH982908 SRD982907:SRD982908 TAZ982907:TAZ982908 TKV982907:TKV982908 TUR982907:TUR982908 UEN982907:UEN982908 UOJ982907:UOJ982908 UYF982907:UYF982908 VIB982907:VIB982908 VRX982907:VRX982908 WBT982907:WBT982908 WLP982907:WLP982908 WVL982907:WVL982908 IZ65435:IZ65471 SV65435:SV65471 ACR65435:ACR65471 AMN65435:AMN65471 AWJ65435:AWJ65471 BGF65435:BGF65471 BQB65435:BQB65471 BZX65435:BZX65471 CJT65435:CJT65471 CTP65435:CTP65471 DDL65435:DDL65471 DNH65435:DNH65471 DXD65435:DXD65471 EGZ65435:EGZ65471 EQV65435:EQV65471 FAR65435:FAR65471 FKN65435:FKN65471 FUJ65435:FUJ65471 GEF65435:GEF65471 GOB65435:GOB65471 GXX65435:GXX65471 HHT65435:HHT65471 HRP65435:HRP65471 IBL65435:IBL65471 ILH65435:ILH65471 IVD65435:IVD65471 JEZ65435:JEZ65471 JOV65435:JOV65471 JYR65435:JYR65471 KIN65435:KIN65471 KSJ65435:KSJ65471 LCF65435:LCF65471 LMB65435:LMB65471 LVX65435:LVX65471 MFT65435:MFT65471 MPP65435:MPP65471 MZL65435:MZL65471 NJH65435:NJH65471 NTD65435:NTD65471 OCZ65435:OCZ65471 OMV65435:OMV65471 OWR65435:OWR65471 PGN65435:PGN65471 PQJ65435:PQJ65471 QAF65435:QAF65471 QKB65435:QKB65471 QTX65435:QTX65471 RDT65435:RDT65471 RNP65435:RNP65471 RXL65435:RXL65471 SHH65435:SHH65471 SRD65435:SRD65471 TAZ65435:TAZ65471 TKV65435:TKV65471 TUR65435:TUR65471 UEN65435:UEN65471 UOJ65435:UOJ65471 UYF65435:UYF65471 VIB65435:VIB65471 VRX65435:VRX65471 WBT65435:WBT65471 WLP65435:WLP65471 WVL65435:WVL65471 IZ130971:IZ131007 SV130971:SV131007 ACR130971:ACR131007 AMN130971:AMN131007 AWJ130971:AWJ131007 BGF130971:BGF131007 BQB130971:BQB131007 BZX130971:BZX131007 CJT130971:CJT131007 CTP130971:CTP131007 DDL130971:DDL131007 DNH130971:DNH131007 DXD130971:DXD131007 EGZ130971:EGZ131007 EQV130971:EQV131007 FAR130971:FAR131007 FKN130971:FKN131007 FUJ130971:FUJ131007 GEF130971:GEF131007 GOB130971:GOB131007 GXX130971:GXX131007 HHT130971:HHT131007 HRP130971:HRP131007 IBL130971:IBL131007 ILH130971:ILH131007 IVD130971:IVD131007 JEZ130971:JEZ131007 JOV130971:JOV131007 JYR130971:JYR131007 KIN130971:KIN131007 KSJ130971:KSJ131007 LCF130971:LCF131007 LMB130971:LMB131007 LVX130971:LVX131007 MFT130971:MFT131007 MPP130971:MPP131007 MZL130971:MZL131007 NJH130971:NJH131007 NTD130971:NTD131007 OCZ130971:OCZ131007 OMV130971:OMV131007 OWR130971:OWR131007 PGN130971:PGN131007 PQJ130971:PQJ131007 QAF130971:QAF131007 QKB130971:QKB131007 QTX130971:QTX131007 RDT130971:RDT131007 RNP130971:RNP131007 RXL130971:RXL131007 SHH130971:SHH131007 SRD130971:SRD131007 TAZ130971:TAZ131007 TKV130971:TKV131007 TUR130971:TUR131007 UEN130971:UEN131007 UOJ130971:UOJ131007 UYF130971:UYF131007 VIB130971:VIB131007 VRX130971:VRX131007 WBT130971:WBT131007 WLP130971:WLP131007 WVL130971:WVL131007 IZ196507:IZ196543 SV196507:SV196543 ACR196507:ACR196543 AMN196507:AMN196543 AWJ196507:AWJ196543 BGF196507:BGF196543 BQB196507:BQB196543 BZX196507:BZX196543 CJT196507:CJT196543 CTP196507:CTP196543 DDL196507:DDL196543 DNH196507:DNH196543 DXD196507:DXD196543 EGZ196507:EGZ196543 EQV196507:EQV196543 FAR196507:FAR196543 FKN196507:FKN196543 FUJ196507:FUJ196543 GEF196507:GEF196543 GOB196507:GOB196543 GXX196507:GXX196543 HHT196507:HHT196543 HRP196507:HRP196543 IBL196507:IBL196543 ILH196507:ILH196543 IVD196507:IVD196543 JEZ196507:JEZ196543 JOV196507:JOV196543 JYR196507:JYR196543 KIN196507:KIN196543 KSJ196507:KSJ196543 LCF196507:LCF196543 LMB196507:LMB196543 LVX196507:LVX196543 MFT196507:MFT196543 MPP196507:MPP196543 MZL196507:MZL196543 NJH196507:NJH196543 NTD196507:NTD196543 OCZ196507:OCZ196543 OMV196507:OMV196543 OWR196507:OWR196543 PGN196507:PGN196543 PQJ196507:PQJ196543 QAF196507:QAF196543 QKB196507:QKB196543 QTX196507:QTX196543 RDT196507:RDT196543 RNP196507:RNP196543 RXL196507:RXL196543 SHH196507:SHH196543 SRD196507:SRD196543 TAZ196507:TAZ196543 TKV196507:TKV196543 TUR196507:TUR196543 UEN196507:UEN196543 UOJ196507:UOJ196543 UYF196507:UYF196543 VIB196507:VIB196543 VRX196507:VRX196543 WBT196507:WBT196543 WLP196507:WLP196543 WVL196507:WVL196543 IZ262043:IZ262079 SV262043:SV262079 ACR262043:ACR262079 AMN262043:AMN262079 AWJ262043:AWJ262079 BGF262043:BGF262079 BQB262043:BQB262079 BZX262043:BZX262079 CJT262043:CJT262079 CTP262043:CTP262079 DDL262043:DDL262079 DNH262043:DNH262079 DXD262043:DXD262079 EGZ262043:EGZ262079 EQV262043:EQV262079 FAR262043:FAR262079 FKN262043:FKN262079 FUJ262043:FUJ262079 GEF262043:GEF262079 GOB262043:GOB262079 GXX262043:GXX262079 HHT262043:HHT262079 HRP262043:HRP262079 IBL262043:IBL262079 ILH262043:ILH262079 IVD262043:IVD262079 JEZ262043:JEZ262079 JOV262043:JOV262079 JYR262043:JYR262079 KIN262043:KIN262079 KSJ262043:KSJ262079 LCF262043:LCF262079 LMB262043:LMB262079 LVX262043:LVX262079 MFT262043:MFT262079 MPP262043:MPP262079 MZL262043:MZL262079 NJH262043:NJH262079 NTD262043:NTD262079 OCZ262043:OCZ262079 OMV262043:OMV262079 OWR262043:OWR262079 PGN262043:PGN262079 PQJ262043:PQJ262079 QAF262043:QAF262079 QKB262043:QKB262079 QTX262043:QTX262079 RDT262043:RDT262079 RNP262043:RNP262079 RXL262043:RXL262079 SHH262043:SHH262079 SRD262043:SRD262079 TAZ262043:TAZ262079 TKV262043:TKV262079 TUR262043:TUR262079 UEN262043:UEN262079 UOJ262043:UOJ262079 UYF262043:UYF262079 VIB262043:VIB262079 VRX262043:VRX262079 WBT262043:WBT262079 WLP262043:WLP262079 WVL262043:WVL262079 IZ327579:IZ327615 SV327579:SV327615 ACR327579:ACR327615 AMN327579:AMN327615 AWJ327579:AWJ327615 BGF327579:BGF327615 BQB327579:BQB327615 BZX327579:BZX327615 CJT327579:CJT327615 CTP327579:CTP327615 DDL327579:DDL327615 DNH327579:DNH327615 DXD327579:DXD327615 EGZ327579:EGZ327615 EQV327579:EQV327615 FAR327579:FAR327615 FKN327579:FKN327615 FUJ327579:FUJ327615 GEF327579:GEF327615 GOB327579:GOB327615 GXX327579:GXX327615 HHT327579:HHT327615 HRP327579:HRP327615 IBL327579:IBL327615 ILH327579:ILH327615 IVD327579:IVD327615 JEZ327579:JEZ327615 JOV327579:JOV327615 JYR327579:JYR327615 KIN327579:KIN327615 KSJ327579:KSJ327615 LCF327579:LCF327615 LMB327579:LMB327615 LVX327579:LVX327615 MFT327579:MFT327615 MPP327579:MPP327615 MZL327579:MZL327615 NJH327579:NJH327615 NTD327579:NTD327615 OCZ327579:OCZ327615 OMV327579:OMV327615 OWR327579:OWR327615 PGN327579:PGN327615 PQJ327579:PQJ327615 QAF327579:QAF327615 QKB327579:QKB327615 QTX327579:QTX327615 RDT327579:RDT327615 RNP327579:RNP327615 RXL327579:RXL327615 SHH327579:SHH327615 SRD327579:SRD327615 TAZ327579:TAZ327615 TKV327579:TKV327615 TUR327579:TUR327615 UEN327579:UEN327615 UOJ327579:UOJ327615 UYF327579:UYF327615 VIB327579:VIB327615 VRX327579:VRX327615 WBT327579:WBT327615 WLP327579:WLP327615 WVL327579:WVL327615 IZ393115:IZ393151 SV393115:SV393151 ACR393115:ACR393151 AMN393115:AMN393151 AWJ393115:AWJ393151 BGF393115:BGF393151 BQB393115:BQB393151 BZX393115:BZX393151 CJT393115:CJT393151 CTP393115:CTP393151 DDL393115:DDL393151 DNH393115:DNH393151 DXD393115:DXD393151 EGZ393115:EGZ393151 EQV393115:EQV393151 FAR393115:FAR393151 FKN393115:FKN393151 FUJ393115:FUJ393151 GEF393115:GEF393151 GOB393115:GOB393151 GXX393115:GXX393151 HHT393115:HHT393151 HRP393115:HRP393151 IBL393115:IBL393151 ILH393115:ILH393151 IVD393115:IVD393151 JEZ393115:JEZ393151 JOV393115:JOV393151 JYR393115:JYR393151 KIN393115:KIN393151 KSJ393115:KSJ393151 LCF393115:LCF393151 LMB393115:LMB393151 LVX393115:LVX393151 MFT393115:MFT393151 MPP393115:MPP393151 MZL393115:MZL393151 NJH393115:NJH393151 NTD393115:NTD393151 OCZ393115:OCZ393151 OMV393115:OMV393151 OWR393115:OWR393151 PGN393115:PGN393151 PQJ393115:PQJ393151 QAF393115:QAF393151 QKB393115:QKB393151 QTX393115:QTX393151 RDT393115:RDT393151 RNP393115:RNP393151 RXL393115:RXL393151 SHH393115:SHH393151 SRD393115:SRD393151 TAZ393115:TAZ393151 TKV393115:TKV393151 TUR393115:TUR393151 UEN393115:UEN393151 UOJ393115:UOJ393151 UYF393115:UYF393151 VIB393115:VIB393151 VRX393115:VRX393151 WBT393115:WBT393151 WLP393115:WLP393151 WVL393115:WVL393151 IZ458651:IZ458687 SV458651:SV458687 ACR458651:ACR458687 AMN458651:AMN458687 AWJ458651:AWJ458687 BGF458651:BGF458687 BQB458651:BQB458687 BZX458651:BZX458687 CJT458651:CJT458687 CTP458651:CTP458687 DDL458651:DDL458687 DNH458651:DNH458687 DXD458651:DXD458687 EGZ458651:EGZ458687 EQV458651:EQV458687 FAR458651:FAR458687 FKN458651:FKN458687 FUJ458651:FUJ458687 GEF458651:GEF458687 GOB458651:GOB458687 GXX458651:GXX458687 HHT458651:HHT458687 HRP458651:HRP458687 IBL458651:IBL458687 ILH458651:ILH458687 IVD458651:IVD458687 JEZ458651:JEZ458687 JOV458651:JOV458687 JYR458651:JYR458687 KIN458651:KIN458687 KSJ458651:KSJ458687 LCF458651:LCF458687 LMB458651:LMB458687 LVX458651:LVX458687 MFT458651:MFT458687 MPP458651:MPP458687 MZL458651:MZL458687 NJH458651:NJH458687 NTD458651:NTD458687 OCZ458651:OCZ458687 OMV458651:OMV458687 OWR458651:OWR458687 PGN458651:PGN458687 PQJ458651:PQJ458687 QAF458651:QAF458687 QKB458651:QKB458687 QTX458651:QTX458687 RDT458651:RDT458687 RNP458651:RNP458687 RXL458651:RXL458687 SHH458651:SHH458687 SRD458651:SRD458687 TAZ458651:TAZ458687 TKV458651:TKV458687 TUR458651:TUR458687 UEN458651:UEN458687 UOJ458651:UOJ458687 UYF458651:UYF458687 VIB458651:VIB458687 VRX458651:VRX458687 WBT458651:WBT458687 WLP458651:WLP458687 WVL458651:WVL458687 IZ524187:IZ524223 SV524187:SV524223 ACR524187:ACR524223 AMN524187:AMN524223 AWJ524187:AWJ524223 BGF524187:BGF524223 BQB524187:BQB524223 BZX524187:BZX524223 CJT524187:CJT524223 CTP524187:CTP524223 DDL524187:DDL524223 DNH524187:DNH524223 DXD524187:DXD524223 EGZ524187:EGZ524223 EQV524187:EQV524223 FAR524187:FAR524223 FKN524187:FKN524223 FUJ524187:FUJ524223 GEF524187:GEF524223 GOB524187:GOB524223 GXX524187:GXX524223 HHT524187:HHT524223 HRP524187:HRP524223 IBL524187:IBL524223 ILH524187:ILH524223 IVD524187:IVD524223 JEZ524187:JEZ524223 JOV524187:JOV524223 JYR524187:JYR524223 KIN524187:KIN524223 KSJ524187:KSJ524223 LCF524187:LCF524223 LMB524187:LMB524223 LVX524187:LVX524223 MFT524187:MFT524223 MPP524187:MPP524223 MZL524187:MZL524223 NJH524187:NJH524223 NTD524187:NTD524223 OCZ524187:OCZ524223 OMV524187:OMV524223 OWR524187:OWR524223 PGN524187:PGN524223 PQJ524187:PQJ524223 QAF524187:QAF524223 QKB524187:QKB524223 QTX524187:QTX524223 RDT524187:RDT524223 RNP524187:RNP524223 RXL524187:RXL524223 SHH524187:SHH524223 SRD524187:SRD524223 TAZ524187:TAZ524223 TKV524187:TKV524223 TUR524187:TUR524223 UEN524187:UEN524223 UOJ524187:UOJ524223 UYF524187:UYF524223 VIB524187:VIB524223 VRX524187:VRX524223 WBT524187:WBT524223 WLP524187:WLP524223 WVL524187:WVL524223 IZ589723:IZ589759 SV589723:SV589759 ACR589723:ACR589759 AMN589723:AMN589759 AWJ589723:AWJ589759 BGF589723:BGF589759 BQB589723:BQB589759 BZX589723:BZX589759 CJT589723:CJT589759 CTP589723:CTP589759 DDL589723:DDL589759 DNH589723:DNH589759 DXD589723:DXD589759 EGZ589723:EGZ589759 EQV589723:EQV589759 FAR589723:FAR589759 FKN589723:FKN589759 FUJ589723:FUJ589759 GEF589723:GEF589759 GOB589723:GOB589759 GXX589723:GXX589759 HHT589723:HHT589759 HRP589723:HRP589759 IBL589723:IBL589759 ILH589723:ILH589759 IVD589723:IVD589759 JEZ589723:JEZ589759 JOV589723:JOV589759 JYR589723:JYR589759 KIN589723:KIN589759 KSJ589723:KSJ589759 LCF589723:LCF589759 LMB589723:LMB589759 LVX589723:LVX589759 MFT589723:MFT589759 MPP589723:MPP589759 MZL589723:MZL589759 NJH589723:NJH589759 NTD589723:NTD589759 OCZ589723:OCZ589759 OMV589723:OMV589759 OWR589723:OWR589759 PGN589723:PGN589759 PQJ589723:PQJ589759 QAF589723:QAF589759 QKB589723:QKB589759 QTX589723:QTX589759 RDT589723:RDT589759 RNP589723:RNP589759 RXL589723:RXL589759 SHH589723:SHH589759 SRD589723:SRD589759 TAZ589723:TAZ589759 TKV589723:TKV589759 TUR589723:TUR589759 UEN589723:UEN589759 UOJ589723:UOJ589759 UYF589723:UYF589759 VIB589723:VIB589759 VRX589723:VRX589759 WBT589723:WBT589759 WLP589723:WLP589759 WVL589723:WVL589759 IZ655259:IZ655295 SV655259:SV655295 ACR655259:ACR655295 AMN655259:AMN655295 AWJ655259:AWJ655295 BGF655259:BGF655295 BQB655259:BQB655295 BZX655259:BZX655295 CJT655259:CJT655295 CTP655259:CTP655295 DDL655259:DDL655295 DNH655259:DNH655295 DXD655259:DXD655295 EGZ655259:EGZ655295 EQV655259:EQV655295 FAR655259:FAR655295 FKN655259:FKN655295 FUJ655259:FUJ655295 GEF655259:GEF655295 GOB655259:GOB655295 GXX655259:GXX655295 HHT655259:HHT655295 HRP655259:HRP655295 IBL655259:IBL655295 ILH655259:ILH655295 IVD655259:IVD655295 JEZ655259:JEZ655295 JOV655259:JOV655295 JYR655259:JYR655295 KIN655259:KIN655295 KSJ655259:KSJ655295 LCF655259:LCF655295 LMB655259:LMB655295 LVX655259:LVX655295 MFT655259:MFT655295 MPP655259:MPP655295 MZL655259:MZL655295 NJH655259:NJH655295 NTD655259:NTD655295 OCZ655259:OCZ655295 OMV655259:OMV655295 OWR655259:OWR655295 PGN655259:PGN655295 PQJ655259:PQJ655295 QAF655259:QAF655295 QKB655259:QKB655295 QTX655259:QTX655295 RDT655259:RDT655295 RNP655259:RNP655295 RXL655259:RXL655295 SHH655259:SHH655295 SRD655259:SRD655295 TAZ655259:TAZ655295 TKV655259:TKV655295 TUR655259:TUR655295 UEN655259:UEN655295 UOJ655259:UOJ655295 UYF655259:UYF655295 VIB655259:VIB655295 VRX655259:VRX655295 WBT655259:WBT655295 WLP655259:WLP655295 WVL655259:WVL655295 IZ720795:IZ720831 SV720795:SV720831 ACR720795:ACR720831 AMN720795:AMN720831 AWJ720795:AWJ720831 BGF720795:BGF720831 BQB720795:BQB720831 BZX720795:BZX720831 CJT720795:CJT720831 CTP720795:CTP720831 DDL720795:DDL720831 DNH720795:DNH720831 DXD720795:DXD720831 EGZ720795:EGZ720831 EQV720795:EQV720831 FAR720795:FAR720831 FKN720795:FKN720831 FUJ720795:FUJ720831 GEF720795:GEF720831 GOB720795:GOB720831 GXX720795:GXX720831 HHT720795:HHT720831 HRP720795:HRP720831 IBL720795:IBL720831 ILH720795:ILH720831 IVD720795:IVD720831 JEZ720795:JEZ720831 JOV720795:JOV720831 JYR720795:JYR720831 KIN720795:KIN720831 KSJ720795:KSJ720831 LCF720795:LCF720831 LMB720795:LMB720831 LVX720795:LVX720831 MFT720795:MFT720831 MPP720795:MPP720831 MZL720795:MZL720831 NJH720795:NJH720831 NTD720795:NTD720831 OCZ720795:OCZ720831 OMV720795:OMV720831 OWR720795:OWR720831 PGN720795:PGN720831 PQJ720795:PQJ720831 QAF720795:QAF720831 QKB720795:QKB720831 QTX720795:QTX720831 RDT720795:RDT720831 RNP720795:RNP720831 RXL720795:RXL720831 SHH720795:SHH720831 SRD720795:SRD720831 TAZ720795:TAZ720831 TKV720795:TKV720831 TUR720795:TUR720831 UEN720795:UEN720831 UOJ720795:UOJ720831 UYF720795:UYF720831 VIB720795:VIB720831 VRX720795:VRX720831 WBT720795:WBT720831 WLP720795:WLP720831 WVL720795:WVL720831 IZ786331:IZ786367 SV786331:SV786367 ACR786331:ACR786367 AMN786331:AMN786367 AWJ786331:AWJ786367 BGF786331:BGF786367 BQB786331:BQB786367 BZX786331:BZX786367 CJT786331:CJT786367 CTP786331:CTP786367 DDL786331:DDL786367 DNH786331:DNH786367 DXD786331:DXD786367 EGZ786331:EGZ786367 EQV786331:EQV786367 FAR786331:FAR786367 FKN786331:FKN786367 FUJ786331:FUJ786367 GEF786331:GEF786367 GOB786331:GOB786367 GXX786331:GXX786367 HHT786331:HHT786367 HRP786331:HRP786367 IBL786331:IBL786367 ILH786331:ILH786367 IVD786331:IVD786367 JEZ786331:JEZ786367 JOV786331:JOV786367 JYR786331:JYR786367 KIN786331:KIN786367 KSJ786331:KSJ786367 LCF786331:LCF786367 LMB786331:LMB786367 LVX786331:LVX786367 MFT786331:MFT786367 MPP786331:MPP786367 MZL786331:MZL786367 NJH786331:NJH786367 NTD786331:NTD786367 OCZ786331:OCZ786367 OMV786331:OMV786367 OWR786331:OWR786367 PGN786331:PGN786367 PQJ786331:PQJ786367 QAF786331:QAF786367 QKB786331:QKB786367 QTX786331:QTX786367 RDT786331:RDT786367 RNP786331:RNP786367 RXL786331:RXL786367 SHH786331:SHH786367 SRD786331:SRD786367 TAZ786331:TAZ786367 TKV786331:TKV786367 TUR786331:TUR786367 UEN786331:UEN786367 UOJ786331:UOJ786367 UYF786331:UYF786367 VIB786331:VIB786367 VRX786331:VRX786367 WBT786331:WBT786367 WLP786331:WLP786367 WVL786331:WVL786367 IZ851867:IZ851903 SV851867:SV851903 ACR851867:ACR851903 AMN851867:AMN851903 AWJ851867:AWJ851903 BGF851867:BGF851903 BQB851867:BQB851903 BZX851867:BZX851903 CJT851867:CJT851903 CTP851867:CTP851903 DDL851867:DDL851903 DNH851867:DNH851903 DXD851867:DXD851903 EGZ851867:EGZ851903 EQV851867:EQV851903 FAR851867:FAR851903 FKN851867:FKN851903 FUJ851867:FUJ851903 GEF851867:GEF851903 GOB851867:GOB851903 GXX851867:GXX851903 HHT851867:HHT851903 HRP851867:HRP851903 IBL851867:IBL851903 ILH851867:ILH851903 IVD851867:IVD851903 JEZ851867:JEZ851903 JOV851867:JOV851903 JYR851867:JYR851903 KIN851867:KIN851903 KSJ851867:KSJ851903 LCF851867:LCF851903 LMB851867:LMB851903 LVX851867:LVX851903 MFT851867:MFT851903 MPP851867:MPP851903 MZL851867:MZL851903 NJH851867:NJH851903 NTD851867:NTD851903 OCZ851867:OCZ851903 OMV851867:OMV851903 OWR851867:OWR851903 PGN851867:PGN851903 PQJ851867:PQJ851903 QAF851867:QAF851903 QKB851867:QKB851903 QTX851867:QTX851903 RDT851867:RDT851903 RNP851867:RNP851903 RXL851867:RXL851903 SHH851867:SHH851903 SRD851867:SRD851903 TAZ851867:TAZ851903 TKV851867:TKV851903 TUR851867:TUR851903 UEN851867:UEN851903 UOJ851867:UOJ851903 UYF851867:UYF851903 VIB851867:VIB851903 VRX851867:VRX851903 WBT851867:WBT851903 WLP851867:WLP851903 WVL851867:WVL851903 IZ917403:IZ917439 SV917403:SV917439 ACR917403:ACR917439 AMN917403:AMN917439 AWJ917403:AWJ917439 BGF917403:BGF917439 BQB917403:BQB917439 BZX917403:BZX917439 CJT917403:CJT917439 CTP917403:CTP917439 DDL917403:DDL917439 DNH917403:DNH917439 DXD917403:DXD917439 EGZ917403:EGZ917439 EQV917403:EQV917439 FAR917403:FAR917439 FKN917403:FKN917439 FUJ917403:FUJ917439 GEF917403:GEF917439 GOB917403:GOB917439 GXX917403:GXX917439 HHT917403:HHT917439 HRP917403:HRP917439 IBL917403:IBL917439 ILH917403:ILH917439 IVD917403:IVD917439 JEZ917403:JEZ917439 JOV917403:JOV917439 JYR917403:JYR917439 KIN917403:KIN917439 KSJ917403:KSJ917439 LCF917403:LCF917439 LMB917403:LMB917439 LVX917403:LVX917439 MFT917403:MFT917439 MPP917403:MPP917439 MZL917403:MZL917439 NJH917403:NJH917439 NTD917403:NTD917439 OCZ917403:OCZ917439 OMV917403:OMV917439 OWR917403:OWR917439 PGN917403:PGN917439 PQJ917403:PQJ917439 QAF917403:QAF917439 QKB917403:QKB917439 QTX917403:QTX917439 RDT917403:RDT917439 RNP917403:RNP917439 RXL917403:RXL917439 SHH917403:SHH917439 SRD917403:SRD917439 TAZ917403:TAZ917439 TKV917403:TKV917439 TUR917403:TUR917439 UEN917403:UEN917439 UOJ917403:UOJ917439 UYF917403:UYF917439 VIB917403:VIB917439 VRX917403:VRX917439 WBT917403:WBT917439 WLP917403:WLP917439 WVL917403:WVL917439 IZ982939:IZ982975 SV982939:SV982975 ACR982939:ACR982975 AMN982939:AMN982975 AWJ982939:AWJ982975 BGF982939:BGF982975 BQB982939:BQB982975 BZX982939:BZX982975 CJT982939:CJT982975 CTP982939:CTP982975 DDL982939:DDL982975 DNH982939:DNH982975 DXD982939:DXD982975 EGZ982939:EGZ982975 EQV982939:EQV982975 FAR982939:FAR982975 FKN982939:FKN982975 FUJ982939:FUJ982975 GEF982939:GEF982975 GOB982939:GOB982975 GXX982939:GXX982975 HHT982939:HHT982975 HRP982939:HRP982975 IBL982939:IBL982975 ILH982939:ILH982975 IVD982939:IVD982975 JEZ982939:JEZ982975 JOV982939:JOV982975 JYR982939:JYR982975 KIN982939:KIN982975 KSJ982939:KSJ982975 LCF982939:LCF982975 LMB982939:LMB982975 LVX982939:LVX982975 MFT982939:MFT982975 MPP982939:MPP982975 MZL982939:MZL982975 NJH982939:NJH982975 NTD982939:NTD982975 OCZ982939:OCZ982975 OMV982939:OMV982975 OWR982939:OWR982975 PGN982939:PGN982975 PQJ982939:PQJ982975 QAF982939:QAF982975 QKB982939:QKB982975 QTX982939:QTX982975 RDT982939:RDT982975 RNP982939:RNP982975 RXL982939:RXL982975 SHH982939:SHH982975 SRD982939:SRD982975 TAZ982939:TAZ982975 TKV982939:TKV982975 TUR982939:TUR982975 UEN982939:UEN982975 UOJ982939:UOJ982975 UYF982939:UYF982975 VIB982939:VIB982975 VRX982939:VRX982975 WBT982939:WBT982975 WLP982939:WLP982975 WVL982939:WVL982975 E982939:E982975 E917403:E917439 E851867:E851903 E786331:E786367 E720795:E720831 E655259:E655295 E589723:E589759 E524187:E524223 E458651:E458687 E393115:E393151 E327579:E327615 E262043:E262079 E196507:E196543 E130971:E131007 E65435:E65471 E982907:E982908 E917371:E917372 E851835:E851836 E786299:E786300 E720763:E720764 E655227:E655228 E589691:E589692 E524155:E524156 E458619:E458620 E393083:E393084 E327547:E327548 E262011:E262012 E196475:E196476 E130939:E130940 E65403:E65404 E982860 E917324 E851788 E786252 E720716 E655180 E589644 E524108 E458572 E393036 E327500 E261964 E196428 E130892 E65356 E982879:E982881 E917343:E917345 E851807:E851809 E786271:E786273 E720735:E720737 E655199:E655201 E589663:E589665 E524127:E524129 E458591:E458593 E393055:E393057 E327519:E327521 E261983:E261985 E196447:E196449 E130911:E130913 E65375:E65377 E982887 E917351 E851815 E786279 E720743 E655207 E589671 E524135 E458599 E393063 E327527 E261991 E196455 E130919 E65383 E982903 E917367 E851831 E786295 E720759 E655223 E589687 E524151 E458615 E393079 E327543 E262007 E196471 E130935 E65399 E982929 E917393 E851857 E786321 E720785 E655249 E589713 E524177 E458641 E393105 E327569 E262033 E196497 E130961 E65425 E982924 E917388 E851852 E786316 E720780 E655244 E589708 E524172 E458636 E393100 E327564 E262028 E196492 E130956 E65420">
      <formula1>"建档立卡贫困家庭学生,低保家庭学生,特困供养学生,烈士子女,孤儿,残疾学生,低收入困难家庭学生,困境儿童"</formula1>
    </dataValidation>
    <dataValidation type="list" allowBlank="1" showInputMessage="1" showErrorMessage="1" sqref="IZ65378:IZ65382 SV65378:SV65382 ACR65378:ACR65382 AMN65378:AMN65382 AWJ65378:AWJ65382 BGF65378:BGF65382 BQB65378:BQB65382 BZX65378:BZX65382 CJT65378:CJT65382 CTP65378:CTP65382 DDL65378:DDL65382 DNH65378:DNH65382 DXD65378:DXD65382 EGZ65378:EGZ65382 EQV65378:EQV65382 FAR65378:FAR65382 FKN65378:FKN65382 FUJ65378:FUJ65382 GEF65378:GEF65382 GOB65378:GOB65382 GXX65378:GXX65382 HHT65378:HHT65382 HRP65378:HRP65382 IBL65378:IBL65382 ILH65378:ILH65382 IVD65378:IVD65382 JEZ65378:JEZ65382 JOV65378:JOV65382 JYR65378:JYR65382 KIN65378:KIN65382 KSJ65378:KSJ65382 LCF65378:LCF65382 LMB65378:LMB65382 LVX65378:LVX65382 MFT65378:MFT65382 MPP65378:MPP65382 MZL65378:MZL65382 NJH65378:NJH65382 NTD65378:NTD65382 OCZ65378:OCZ65382 OMV65378:OMV65382 OWR65378:OWR65382 PGN65378:PGN65382 PQJ65378:PQJ65382 QAF65378:QAF65382 QKB65378:QKB65382 QTX65378:QTX65382 RDT65378:RDT65382 RNP65378:RNP65382 RXL65378:RXL65382 SHH65378:SHH65382 SRD65378:SRD65382 TAZ65378:TAZ65382 TKV65378:TKV65382 TUR65378:TUR65382 UEN65378:UEN65382 UOJ65378:UOJ65382 UYF65378:UYF65382 VIB65378:VIB65382 VRX65378:VRX65382 WBT65378:WBT65382 WLP65378:WLP65382 WVL65378:WVL65382 IZ130914:IZ130918 SV130914:SV130918 ACR130914:ACR130918 AMN130914:AMN130918 AWJ130914:AWJ130918 BGF130914:BGF130918 BQB130914:BQB130918 BZX130914:BZX130918 CJT130914:CJT130918 CTP130914:CTP130918 DDL130914:DDL130918 DNH130914:DNH130918 DXD130914:DXD130918 EGZ130914:EGZ130918 EQV130914:EQV130918 FAR130914:FAR130918 FKN130914:FKN130918 FUJ130914:FUJ130918 GEF130914:GEF130918 GOB130914:GOB130918 GXX130914:GXX130918 HHT130914:HHT130918 HRP130914:HRP130918 IBL130914:IBL130918 ILH130914:ILH130918 IVD130914:IVD130918 JEZ130914:JEZ130918 JOV130914:JOV130918 JYR130914:JYR130918 KIN130914:KIN130918 KSJ130914:KSJ130918 LCF130914:LCF130918 LMB130914:LMB130918 LVX130914:LVX130918 MFT130914:MFT130918 MPP130914:MPP130918 MZL130914:MZL130918 NJH130914:NJH130918 NTD130914:NTD130918 OCZ130914:OCZ130918 OMV130914:OMV130918 OWR130914:OWR130918 PGN130914:PGN130918 PQJ130914:PQJ130918 QAF130914:QAF130918 QKB130914:QKB130918 QTX130914:QTX130918 RDT130914:RDT130918 RNP130914:RNP130918 RXL130914:RXL130918 SHH130914:SHH130918 SRD130914:SRD130918 TAZ130914:TAZ130918 TKV130914:TKV130918 TUR130914:TUR130918 UEN130914:UEN130918 UOJ130914:UOJ130918 UYF130914:UYF130918 VIB130914:VIB130918 VRX130914:VRX130918 WBT130914:WBT130918 WLP130914:WLP130918 WVL130914:WVL130918 IZ196450:IZ196454 SV196450:SV196454 ACR196450:ACR196454 AMN196450:AMN196454 AWJ196450:AWJ196454 BGF196450:BGF196454 BQB196450:BQB196454 BZX196450:BZX196454 CJT196450:CJT196454 CTP196450:CTP196454 DDL196450:DDL196454 DNH196450:DNH196454 DXD196450:DXD196454 EGZ196450:EGZ196454 EQV196450:EQV196454 FAR196450:FAR196454 FKN196450:FKN196454 FUJ196450:FUJ196454 GEF196450:GEF196454 GOB196450:GOB196454 GXX196450:GXX196454 HHT196450:HHT196454 HRP196450:HRP196454 IBL196450:IBL196454 ILH196450:ILH196454 IVD196450:IVD196454 JEZ196450:JEZ196454 JOV196450:JOV196454 JYR196450:JYR196454 KIN196450:KIN196454 KSJ196450:KSJ196454 LCF196450:LCF196454 LMB196450:LMB196454 LVX196450:LVX196454 MFT196450:MFT196454 MPP196450:MPP196454 MZL196450:MZL196454 NJH196450:NJH196454 NTD196450:NTD196454 OCZ196450:OCZ196454 OMV196450:OMV196454 OWR196450:OWR196454 PGN196450:PGN196454 PQJ196450:PQJ196454 QAF196450:QAF196454 QKB196450:QKB196454 QTX196450:QTX196454 RDT196450:RDT196454 RNP196450:RNP196454 RXL196450:RXL196454 SHH196450:SHH196454 SRD196450:SRD196454 TAZ196450:TAZ196454 TKV196450:TKV196454 TUR196450:TUR196454 UEN196450:UEN196454 UOJ196450:UOJ196454 UYF196450:UYF196454 VIB196450:VIB196454 VRX196450:VRX196454 WBT196450:WBT196454 WLP196450:WLP196454 WVL196450:WVL196454 IZ261986:IZ261990 SV261986:SV261990 ACR261986:ACR261990 AMN261986:AMN261990 AWJ261986:AWJ261990 BGF261986:BGF261990 BQB261986:BQB261990 BZX261986:BZX261990 CJT261986:CJT261990 CTP261986:CTP261990 DDL261986:DDL261990 DNH261986:DNH261990 DXD261986:DXD261990 EGZ261986:EGZ261990 EQV261986:EQV261990 FAR261986:FAR261990 FKN261986:FKN261990 FUJ261986:FUJ261990 GEF261986:GEF261990 GOB261986:GOB261990 GXX261986:GXX261990 HHT261986:HHT261990 HRP261986:HRP261990 IBL261986:IBL261990 ILH261986:ILH261990 IVD261986:IVD261990 JEZ261986:JEZ261990 JOV261986:JOV261990 JYR261986:JYR261990 KIN261986:KIN261990 KSJ261986:KSJ261990 LCF261986:LCF261990 LMB261986:LMB261990 LVX261986:LVX261990 MFT261986:MFT261990 MPP261986:MPP261990 MZL261986:MZL261990 NJH261986:NJH261990 NTD261986:NTD261990 OCZ261986:OCZ261990 OMV261986:OMV261990 OWR261986:OWR261990 PGN261986:PGN261990 PQJ261986:PQJ261990 QAF261986:QAF261990 QKB261986:QKB261990 QTX261986:QTX261990 RDT261986:RDT261990 RNP261986:RNP261990 RXL261986:RXL261990 SHH261986:SHH261990 SRD261986:SRD261990 TAZ261986:TAZ261990 TKV261986:TKV261990 TUR261986:TUR261990 UEN261986:UEN261990 UOJ261986:UOJ261990 UYF261986:UYF261990 VIB261986:VIB261990 VRX261986:VRX261990 WBT261986:WBT261990 WLP261986:WLP261990 WVL261986:WVL261990 IZ327522:IZ327526 SV327522:SV327526 ACR327522:ACR327526 AMN327522:AMN327526 AWJ327522:AWJ327526 BGF327522:BGF327526 BQB327522:BQB327526 BZX327522:BZX327526 CJT327522:CJT327526 CTP327522:CTP327526 DDL327522:DDL327526 DNH327522:DNH327526 DXD327522:DXD327526 EGZ327522:EGZ327526 EQV327522:EQV327526 FAR327522:FAR327526 FKN327522:FKN327526 FUJ327522:FUJ327526 GEF327522:GEF327526 GOB327522:GOB327526 GXX327522:GXX327526 HHT327522:HHT327526 HRP327522:HRP327526 IBL327522:IBL327526 ILH327522:ILH327526 IVD327522:IVD327526 JEZ327522:JEZ327526 JOV327522:JOV327526 JYR327522:JYR327526 KIN327522:KIN327526 KSJ327522:KSJ327526 LCF327522:LCF327526 LMB327522:LMB327526 LVX327522:LVX327526 MFT327522:MFT327526 MPP327522:MPP327526 MZL327522:MZL327526 NJH327522:NJH327526 NTD327522:NTD327526 OCZ327522:OCZ327526 OMV327522:OMV327526 OWR327522:OWR327526 PGN327522:PGN327526 PQJ327522:PQJ327526 QAF327522:QAF327526 QKB327522:QKB327526 QTX327522:QTX327526 RDT327522:RDT327526 RNP327522:RNP327526 RXL327522:RXL327526 SHH327522:SHH327526 SRD327522:SRD327526 TAZ327522:TAZ327526 TKV327522:TKV327526 TUR327522:TUR327526 UEN327522:UEN327526 UOJ327522:UOJ327526 UYF327522:UYF327526 VIB327522:VIB327526 VRX327522:VRX327526 WBT327522:WBT327526 WLP327522:WLP327526 WVL327522:WVL327526 IZ393058:IZ393062 SV393058:SV393062 ACR393058:ACR393062 AMN393058:AMN393062 AWJ393058:AWJ393062 BGF393058:BGF393062 BQB393058:BQB393062 BZX393058:BZX393062 CJT393058:CJT393062 CTP393058:CTP393062 DDL393058:DDL393062 DNH393058:DNH393062 DXD393058:DXD393062 EGZ393058:EGZ393062 EQV393058:EQV393062 FAR393058:FAR393062 FKN393058:FKN393062 FUJ393058:FUJ393062 GEF393058:GEF393062 GOB393058:GOB393062 GXX393058:GXX393062 HHT393058:HHT393062 HRP393058:HRP393062 IBL393058:IBL393062 ILH393058:ILH393062 IVD393058:IVD393062 JEZ393058:JEZ393062 JOV393058:JOV393062 JYR393058:JYR393062 KIN393058:KIN393062 KSJ393058:KSJ393062 LCF393058:LCF393062 LMB393058:LMB393062 LVX393058:LVX393062 MFT393058:MFT393062 MPP393058:MPP393062 MZL393058:MZL393062 NJH393058:NJH393062 NTD393058:NTD393062 OCZ393058:OCZ393062 OMV393058:OMV393062 OWR393058:OWR393062 PGN393058:PGN393062 PQJ393058:PQJ393062 QAF393058:QAF393062 QKB393058:QKB393062 QTX393058:QTX393062 RDT393058:RDT393062 RNP393058:RNP393062 RXL393058:RXL393062 SHH393058:SHH393062 SRD393058:SRD393062 TAZ393058:TAZ393062 TKV393058:TKV393062 TUR393058:TUR393062 UEN393058:UEN393062 UOJ393058:UOJ393062 UYF393058:UYF393062 VIB393058:VIB393062 VRX393058:VRX393062 WBT393058:WBT393062 WLP393058:WLP393062 WVL393058:WVL393062 IZ458594:IZ458598 SV458594:SV458598 ACR458594:ACR458598 AMN458594:AMN458598 AWJ458594:AWJ458598 BGF458594:BGF458598 BQB458594:BQB458598 BZX458594:BZX458598 CJT458594:CJT458598 CTP458594:CTP458598 DDL458594:DDL458598 DNH458594:DNH458598 DXD458594:DXD458598 EGZ458594:EGZ458598 EQV458594:EQV458598 FAR458594:FAR458598 FKN458594:FKN458598 FUJ458594:FUJ458598 GEF458594:GEF458598 GOB458594:GOB458598 GXX458594:GXX458598 HHT458594:HHT458598 HRP458594:HRP458598 IBL458594:IBL458598 ILH458594:ILH458598 IVD458594:IVD458598 JEZ458594:JEZ458598 JOV458594:JOV458598 JYR458594:JYR458598 KIN458594:KIN458598 KSJ458594:KSJ458598 LCF458594:LCF458598 LMB458594:LMB458598 LVX458594:LVX458598 MFT458594:MFT458598 MPP458594:MPP458598 MZL458594:MZL458598 NJH458594:NJH458598 NTD458594:NTD458598 OCZ458594:OCZ458598 OMV458594:OMV458598 OWR458594:OWR458598 PGN458594:PGN458598 PQJ458594:PQJ458598 QAF458594:QAF458598 QKB458594:QKB458598 QTX458594:QTX458598 RDT458594:RDT458598 RNP458594:RNP458598 RXL458594:RXL458598 SHH458594:SHH458598 SRD458594:SRD458598 TAZ458594:TAZ458598 TKV458594:TKV458598 TUR458594:TUR458598 UEN458594:UEN458598 UOJ458594:UOJ458598 UYF458594:UYF458598 VIB458594:VIB458598 VRX458594:VRX458598 WBT458594:WBT458598 WLP458594:WLP458598 WVL458594:WVL458598 IZ524130:IZ524134 SV524130:SV524134 ACR524130:ACR524134 AMN524130:AMN524134 AWJ524130:AWJ524134 BGF524130:BGF524134 BQB524130:BQB524134 BZX524130:BZX524134 CJT524130:CJT524134 CTP524130:CTP524134 DDL524130:DDL524134 DNH524130:DNH524134 DXD524130:DXD524134 EGZ524130:EGZ524134 EQV524130:EQV524134 FAR524130:FAR524134 FKN524130:FKN524134 FUJ524130:FUJ524134 GEF524130:GEF524134 GOB524130:GOB524134 GXX524130:GXX524134 HHT524130:HHT524134 HRP524130:HRP524134 IBL524130:IBL524134 ILH524130:ILH524134 IVD524130:IVD524134 JEZ524130:JEZ524134 JOV524130:JOV524134 JYR524130:JYR524134 KIN524130:KIN524134 KSJ524130:KSJ524134 LCF524130:LCF524134 LMB524130:LMB524134 LVX524130:LVX524134 MFT524130:MFT524134 MPP524130:MPP524134 MZL524130:MZL524134 NJH524130:NJH524134 NTD524130:NTD524134 OCZ524130:OCZ524134 OMV524130:OMV524134 OWR524130:OWR524134 PGN524130:PGN524134 PQJ524130:PQJ524134 QAF524130:QAF524134 QKB524130:QKB524134 QTX524130:QTX524134 RDT524130:RDT524134 RNP524130:RNP524134 RXL524130:RXL524134 SHH524130:SHH524134 SRD524130:SRD524134 TAZ524130:TAZ524134 TKV524130:TKV524134 TUR524130:TUR524134 UEN524130:UEN524134 UOJ524130:UOJ524134 UYF524130:UYF524134 VIB524130:VIB524134 VRX524130:VRX524134 WBT524130:WBT524134 WLP524130:WLP524134 WVL524130:WVL524134 IZ589666:IZ589670 SV589666:SV589670 ACR589666:ACR589670 AMN589666:AMN589670 AWJ589666:AWJ589670 BGF589666:BGF589670 BQB589666:BQB589670 BZX589666:BZX589670 CJT589666:CJT589670 CTP589666:CTP589670 DDL589666:DDL589670 DNH589666:DNH589670 DXD589666:DXD589670 EGZ589666:EGZ589670 EQV589666:EQV589670 FAR589666:FAR589670 FKN589666:FKN589670 FUJ589666:FUJ589670 GEF589666:GEF589670 GOB589666:GOB589670 GXX589666:GXX589670 HHT589666:HHT589670 HRP589666:HRP589670 IBL589666:IBL589670 ILH589666:ILH589670 IVD589666:IVD589670 JEZ589666:JEZ589670 JOV589666:JOV589670 JYR589666:JYR589670 KIN589666:KIN589670 KSJ589666:KSJ589670 LCF589666:LCF589670 LMB589666:LMB589670 LVX589666:LVX589670 MFT589666:MFT589670 MPP589666:MPP589670 MZL589666:MZL589670 NJH589666:NJH589670 NTD589666:NTD589670 OCZ589666:OCZ589670 OMV589666:OMV589670 OWR589666:OWR589670 PGN589666:PGN589670 PQJ589666:PQJ589670 QAF589666:QAF589670 QKB589666:QKB589670 QTX589666:QTX589670 RDT589666:RDT589670 RNP589666:RNP589670 RXL589666:RXL589670 SHH589666:SHH589670 SRD589666:SRD589670 TAZ589666:TAZ589670 TKV589666:TKV589670 TUR589666:TUR589670 UEN589666:UEN589670 UOJ589666:UOJ589670 UYF589666:UYF589670 VIB589666:VIB589670 VRX589666:VRX589670 WBT589666:WBT589670 WLP589666:WLP589670 WVL589666:WVL589670 IZ655202:IZ655206 SV655202:SV655206 ACR655202:ACR655206 AMN655202:AMN655206 AWJ655202:AWJ655206 BGF655202:BGF655206 BQB655202:BQB655206 BZX655202:BZX655206 CJT655202:CJT655206 CTP655202:CTP655206 DDL655202:DDL655206 DNH655202:DNH655206 DXD655202:DXD655206 EGZ655202:EGZ655206 EQV655202:EQV655206 FAR655202:FAR655206 FKN655202:FKN655206 FUJ655202:FUJ655206 GEF655202:GEF655206 GOB655202:GOB655206 GXX655202:GXX655206 HHT655202:HHT655206 HRP655202:HRP655206 IBL655202:IBL655206 ILH655202:ILH655206 IVD655202:IVD655206 JEZ655202:JEZ655206 JOV655202:JOV655206 JYR655202:JYR655206 KIN655202:KIN655206 KSJ655202:KSJ655206 LCF655202:LCF655206 LMB655202:LMB655206 LVX655202:LVX655206 MFT655202:MFT655206 MPP655202:MPP655206 MZL655202:MZL655206 NJH655202:NJH655206 NTD655202:NTD655206 OCZ655202:OCZ655206 OMV655202:OMV655206 OWR655202:OWR655206 PGN655202:PGN655206 PQJ655202:PQJ655206 QAF655202:QAF655206 QKB655202:QKB655206 QTX655202:QTX655206 RDT655202:RDT655206 RNP655202:RNP655206 RXL655202:RXL655206 SHH655202:SHH655206 SRD655202:SRD655206 TAZ655202:TAZ655206 TKV655202:TKV655206 TUR655202:TUR655206 UEN655202:UEN655206 UOJ655202:UOJ655206 UYF655202:UYF655206 VIB655202:VIB655206 VRX655202:VRX655206 WBT655202:WBT655206 WLP655202:WLP655206 WVL655202:WVL655206 IZ720738:IZ720742 SV720738:SV720742 ACR720738:ACR720742 AMN720738:AMN720742 AWJ720738:AWJ720742 BGF720738:BGF720742 BQB720738:BQB720742 BZX720738:BZX720742 CJT720738:CJT720742 CTP720738:CTP720742 DDL720738:DDL720742 DNH720738:DNH720742 DXD720738:DXD720742 EGZ720738:EGZ720742 EQV720738:EQV720742 FAR720738:FAR720742 FKN720738:FKN720742 FUJ720738:FUJ720742 GEF720738:GEF720742 GOB720738:GOB720742 GXX720738:GXX720742 HHT720738:HHT720742 HRP720738:HRP720742 IBL720738:IBL720742 ILH720738:ILH720742 IVD720738:IVD720742 JEZ720738:JEZ720742 JOV720738:JOV720742 JYR720738:JYR720742 KIN720738:KIN720742 KSJ720738:KSJ720742 LCF720738:LCF720742 LMB720738:LMB720742 LVX720738:LVX720742 MFT720738:MFT720742 MPP720738:MPP720742 MZL720738:MZL720742 NJH720738:NJH720742 NTD720738:NTD720742 OCZ720738:OCZ720742 OMV720738:OMV720742 OWR720738:OWR720742 PGN720738:PGN720742 PQJ720738:PQJ720742 QAF720738:QAF720742 QKB720738:QKB720742 QTX720738:QTX720742 RDT720738:RDT720742 RNP720738:RNP720742 RXL720738:RXL720742 SHH720738:SHH720742 SRD720738:SRD720742 TAZ720738:TAZ720742 TKV720738:TKV720742 TUR720738:TUR720742 UEN720738:UEN720742 UOJ720738:UOJ720742 UYF720738:UYF720742 VIB720738:VIB720742 VRX720738:VRX720742 WBT720738:WBT720742 WLP720738:WLP720742 WVL720738:WVL720742 IZ786274:IZ786278 SV786274:SV786278 ACR786274:ACR786278 AMN786274:AMN786278 AWJ786274:AWJ786278 BGF786274:BGF786278 BQB786274:BQB786278 BZX786274:BZX786278 CJT786274:CJT786278 CTP786274:CTP786278 DDL786274:DDL786278 DNH786274:DNH786278 DXD786274:DXD786278 EGZ786274:EGZ786278 EQV786274:EQV786278 FAR786274:FAR786278 FKN786274:FKN786278 FUJ786274:FUJ786278 GEF786274:GEF786278 GOB786274:GOB786278 GXX786274:GXX786278 HHT786274:HHT786278 HRP786274:HRP786278 IBL786274:IBL786278 ILH786274:ILH786278 IVD786274:IVD786278 JEZ786274:JEZ786278 JOV786274:JOV786278 JYR786274:JYR786278 KIN786274:KIN786278 KSJ786274:KSJ786278 LCF786274:LCF786278 LMB786274:LMB786278 LVX786274:LVX786278 MFT786274:MFT786278 MPP786274:MPP786278 MZL786274:MZL786278 NJH786274:NJH786278 NTD786274:NTD786278 OCZ786274:OCZ786278 OMV786274:OMV786278 OWR786274:OWR786278 PGN786274:PGN786278 PQJ786274:PQJ786278 QAF786274:QAF786278 QKB786274:QKB786278 QTX786274:QTX786278 RDT786274:RDT786278 RNP786274:RNP786278 RXL786274:RXL786278 SHH786274:SHH786278 SRD786274:SRD786278 TAZ786274:TAZ786278 TKV786274:TKV786278 TUR786274:TUR786278 UEN786274:UEN786278 UOJ786274:UOJ786278 UYF786274:UYF786278 VIB786274:VIB786278 VRX786274:VRX786278 WBT786274:WBT786278 WLP786274:WLP786278 WVL786274:WVL786278 IZ851810:IZ851814 SV851810:SV851814 ACR851810:ACR851814 AMN851810:AMN851814 AWJ851810:AWJ851814 BGF851810:BGF851814 BQB851810:BQB851814 BZX851810:BZX851814 CJT851810:CJT851814 CTP851810:CTP851814 DDL851810:DDL851814 DNH851810:DNH851814 DXD851810:DXD851814 EGZ851810:EGZ851814 EQV851810:EQV851814 FAR851810:FAR851814 FKN851810:FKN851814 FUJ851810:FUJ851814 GEF851810:GEF851814 GOB851810:GOB851814 GXX851810:GXX851814 HHT851810:HHT851814 HRP851810:HRP851814 IBL851810:IBL851814 ILH851810:ILH851814 IVD851810:IVD851814 JEZ851810:JEZ851814 JOV851810:JOV851814 JYR851810:JYR851814 KIN851810:KIN851814 KSJ851810:KSJ851814 LCF851810:LCF851814 LMB851810:LMB851814 LVX851810:LVX851814 MFT851810:MFT851814 MPP851810:MPP851814 MZL851810:MZL851814 NJH851810:NJH851814 NTD851810:NTD851814 OCZ851810:OCZ851814 OMV851810:OMV851814 OWR851810:OWR851814 PGN851810:PGN851814 PQJ851810:PQJ851814 QAF851810:QAF851814 QKB851810:QKB851814 QTX851810:QTX851814 RDT851810:RDT851814 RNP851810:RNP851814 RXL851810:RXL851814 SHH851810:SHH851814 SRD851810:SRD851814 TAZ851810:TAZ851814 TKV851810:TKV851814 TUR851810:TUR851814 UEN851810:UEN851814 UOJ851810:UOJ851814 UYF851810:UYF851814 VIB851810:VIB851814 VRX851810:VRX851814 WBT851810:WBT851814 WLP851810:WLP851814 WVL851810:WVL851814 IZ917346:IZ917350 SV917346:SV917350 ACR917346:ACR917350 AMN917346:AMN917350 AWJ917346:AWJ917350 BGF917346:BGF917350 BQB917346:BQB917350 BZX917346:BZX917350 CJT917346:CJT917350 CTP917346:CTP917350 DDL917346:DDL917350 DNH917346:DNH917350 DXD917346:DXD917350 EGZ917346:EGZ917350 EQV917346:EQV917350 FAR917346:FAR917350 FKN917346:FKN917350 FUJ917346:FUJ917350 GEF917346:GEF917350 GOB917346:GOB917350 GXX917346:GXX917350 HHT917346:HHT917350 HRP917346:HRP917350 IBL917346:IBL917350 ILH917346:ILH917350 IVD917346:IVD917350 JEZ917346:JEZ917350 JOV917346:JOV917350 JYR917346:JYR917350 KIN917346:KIN917350 KSJ917346:KSJ917350 LCF917346:LCF917350 LMB917346:LMB917350 LVX917346:LVX917350 MFT917346:MFT917350 MPP917346:MPP917350 MZL917346:MZL917350 NJH917346:NJH917350 NTD917346:NTD917350 OCZ917346:OCZ917350 OMV917346:OMV917350 OWR917346:OWR917350 PGN917346:PGN917350 PQJ917346:PQJ917350 QAF917346:QAF917350 QKB917346:QKB917350 QTX917346:QTX917350 RDT917346:RDT917350 RNP917346:RNP917350 RXL917346:RXL917350 SHH917346:SHH917350 SRD917346:SRD917350 TAZ917346:TAZ917350 TKV917346:TKV917350 TUR917346:TUR917350 UEN917346:UEN917350 UOJ917346:UOJ917350 UYF917346:UYF917350 VIB917346:VIB917350 VRX917346:VRX917350 WBT917346:WBT917350 WLP917346:WLP917350 WVL917346:WVL917350 IZ982882:IZ982886 SV982882:SV982886 ACR982882:ACR982886 AMN982882:AMN982886 AWJ982882:AWJ982886 BGF982882:BGF982886 BQB982882:BQB982886 BZX982882:BZX982886 CJT982882:CJT982886 CTP982882:CTP982886 DDL982882:DDL982886 DNH982882:DNH982886 DXD982882:DXD982886 EGZ982882:EGZ982886 EQV982882:EQV982886 FAR982882:FAR982886 FKN982882:FKN982886 FUJ982882:FUJ982886 GEF982882:GEF982886 GOB982882:GOB982886 GXX982882:GXX982886 HHT982882:HHT982886 HRP982882:HRP982886 IBL982882:IBL982886 ILH982882:ILH982886 IVD982882:IVD982886 JEZ982882:JEZ982886 JOV982882:JOV982886 JYR982882:JYR982886 KIN982882:KIN982886 KSJ982882:KSJ982886 LCF982882:LCF982886 LMB982882:LMB982886 LVX982882:LVX982886 MFT982882:MFT982886 MPP982882:MPP982886 MZL982882:MZL982886 NJH982882:NJH982886 NTD982882:NTD982886 OCZ982882:OCZ982886 OMV982882:OMV982886 OWR982882:OWR982886 PGN982882:PGN982886 PQJ982882:PQJ982886 QAF982882:QAF982886 QKB982882:QKB982886 QTX982882:QTX982886 RDT982882:RDT982886 RNP982882:RNP982886 RXL982882:RXL982886 SHH982882:SHH982886 SRD982882:SRD982886 TAZ982882:TAZ982886 TKV982882:TKV982886 TUR982882:TUR982886 UEN982882:UEN982886 UOJ982882:UOJ982886 UYF982882:UYF982886 VIB982882:VIB982886 VRX982882:VRX982886 WBT982882:WBT982886 WLP982882:WLP982886 WVL982882:WVL982886 IZ65405:IZ65419 SV65405:SV65419 ACR65405:ACR65419 AMN65405:AMN65419 AWJ65405:AWJ65419 BGF65405:BGF65419 BQB65405:BQB65419 BZX65405:BZX65419 CJT65405:CJT65419 CTP65405:CTP65419 DDL65405:DDL65419 DNH65405:DNH65419 DXD65405:DXD65419 EGZ65405:EGZ65419 EQV65405:EQV65419 FAR65405:FAR65419 FKN65405:FKN65419 FUJ65405:FUJ65419 GEF65405:GEF65419 GOB65405:GOB65419 GXX65405:GXX65419 HHT65405:HHT65419 HRP65405:HRP65419 IBL65405:IBL65419 ILH65405:ILH65419 IVD65405:IVD65419 JEZ65405:JEZ65419 JOV65405:JOV65419 JYR65405:JYR65419 KIN65405:KIN65419 KSJ65405:KSJ65419 LCF65405:LCF65419 LMB65405:LMB65419 LVX65405:LVX65419 MFT65405:MFT65419 MPP65405:MPP65419 MZL65405:MZL65419 NJH65405:NJH65419 NTD65405:NTD65419 OCZ65405:OCZ65419 OMV65405:OMV65419 OWR65405:OWR65419 PGN65405:PGN65419 PQJ65405:PQJ65419 QAF65405:QAF65419 QKB65405:QKB65419 QTX65405:QTX65419 RDT65405:RDT65419 RNP65405:RNP65419 RXL65405:RXL65419 SHH65405:SHH65419 SRD65405:SRD65419 TAZ65405:TAZ65419 TKV65405:TKV65419 TUR65405:TUR65419 UEN65405:UEN65419 UOJ65405:UOJ65419 UYF65405:UYF65419 VIB65405:VIB65419 VRX65405:VRX65419 WBT65405:WBT65419 WLP65405:WLP65419 WVL65405:WVL65419 IZ130941:IZ130955 SV130941:SV130955 ACR130941:ACR130955 AMN130941:AMN130955 AWJ130941:AWJ130955 BGF130941:BGF130955 BQB130941:BQB130955 BZX130941:BZX130955 CJT130941:CJT130955 CTP130941:CTP130955 DDL130941:DDL130955 DNH130941:DNH130955 DXD130941:DXD130955 EGZ130941:EGZ130955 EQV130941:EQV130955 FAR130941:FAR130955 FKN130941:FKN130955 FUJ130941:FUJ130955 GEF130941:GEF130955 GOB130941:GOB130955 GXX130941:GXX130955 HHT130941:HHT130955 HRP130941:HRP130955 IBL130941:IBL130955 ILH130941:ILH130955 IVD130941:IVD130955 JEZ130941:JEZ130955 JOV130941:JOV130955 JYR130941:JYR130955 KIN130941:KIN130955 KSJ130941:KSJ130955 LCF130941:LCF130955 LMB130941:LMB130955 LVX130941:LVX130955 MFT130941:MFT130955 MPP130941:MPP130955 MZL130941:MZL130955 NJH130941:NJH130955 NTD130941:NTD130955 OCZ130941:OCZ130955 OMV130941:OMV130955 OWR130941:OWR130955 PGN130941:PGN130955 PQJ130941:PQJ130955 QAF130941:QAF130955 QKB130941:QKB130955 QTX130941:QTX130955 RDT130941:RDT130955 RNP130941:RNP130955 RXL130941:RXL130955 SHH130941:SHH130955 SRD130941:SRD130955 TAZ130941:TAZ130955 TKV130941:TKV130955 TUR130941:TUR130955 UEN130941:UEN130955 UOJ130941:UOJ130955 UYF130941:UYF130955 VIB130941:VIB130955 VRX130941:VRX130955 WBT130941:WBT130955 WLP130941:WLP130955 WVL130941:WVL130955 IZ196477:IZ196491 SV196477:SV196491 ACR196477:ACR196491 AMN196477:AMN196491 AWJ196477:AWJ196491 BGF196477:BGF196491 BQB196477:BQB196491 BZX196477:BZX196491 CJT196477:CJT196491 CTP196477:CTP196491 DDL196477:DDL196491 DNH196477:DNH196491 DXD196477:DXD196491 EGZ196477:EGZ196491 EQV196477:EQV196491 FAR196477:FAR196491 FKN196477:FKN196491 FUJ196477:FUJ196491 GEF196477:GEF196491 GOB196477:GOB196491 GXX196477:GXX196491 HHT196477:HHT196491 HRP196477:HRP196491 IBL196477:IBL196491 ILH196477:ILH196491 IVD196477:IVD196491 JEZ196477:JEZ196491 JOV196477:JOV196491 JYR196477:JYR196491 KIN196477:KIN196491 KSJ196477:KSJ196491 LCF196477:LCF196491 LMB196477:LMB196491 LVX196477:LVX196491 MFT196477:MFT196491 MPP196477:MPP196491 MZL196477:MZL196491 NJH196477:NJH196491 NTD196477:NTD196491 OCZ196477:OCZ196491 OMV196477:OMV196491 OWR196477:OWR196491 PGN196477:PGN196491 PQJ196477:PQJ196491 QAF196477:QAF196491 QKB196477:QKB196491 QTX196477:QTX196491 RDT196477:RDT196491 RNP196477:RNP196491 RXL196477:RXL196491 SHH196477:SHH196491 SRD196477:SRD196491 TAZ196477:TAZ196491 TKV196477:TKV196491 TUR196477:TUR196491 UEN196477:UEN196491 UOJ196477:UOJ196491 UYF196477:UYF196491 VIB196477:VIB196491 VRX196477:VRX196491 WBT196477:WBT196491 WLP196477:WLP196491 WVL196477:WVL196491 IZ262013:IZ262027 SV262013:SV262027 ACR262013:ACR262027 AMN262013:AMN262027 AWJ262013:AWJ262027 BGF262013:BGF262027 BQB262013:BQB262027 BZX262013:BZX262027 CJT262013:CJT262027 CTP262013:CTP262027 DDL262013:DDL262027 DNH262013:DNH262027 DXD262013:DXD262027 EGZ262013:EGZ262027 EQV262013:EQV262027 FAR262013:FAR262027 FKN262013:FKN262027 FUJ262013:FUJ262027 GEF262013:GEF262027 GOB262013:GOB262027 GXX262013:GXX262027 HHT262013:HHT262027 HRP262013:HRP262027 IBL262013:IBL262027 ILH262013:ILH262027 IVD262013:IVD262027 JEZ262013:JEZ262027 JOV262013:JOV262027 JYR262013:JYR262027 KIN262013:KIN262027 KSJ262013:KSJ262027 LCF262013:LCF262027 LMB262013:LMB262027 LVX262013:LVX262027 MFT262013:MFT262027 MPP262013:MPP262027 MZL262013:MZL262027 NJH262013:NJH262027 NTD262013:NTD262027 OCZ262013:OCZ262027 OMV262013:OMV262027 OWR262013:OWR262027 PGN262013:PGN262027 PQJ262013:PQJ262027 QAF262013:QAF262027 QKB262013:QKB262027 QTX262013:QTX262027 RDT262013:RDT262027 RNP262013:RNP262027 RXL262013:RXL262027 SHH262013:SHH262027 SRD262013:SRD262027 TAZ262013:TAZ262027 TKV262013:TKV262027 TUR262013:TUR262027 UEN262013:UEN262027 UOJ262013:UOJ262027 UYF262013:UYF262027 VIB262013:VIB262027 VRX262013:VRX262027 WBT262013:WBT262027 WLP262013:WLP262027 WVL262013:WVL262027 IZ327549:IZ327563 SV327549:SV327563 ACR327549:ACR327563 AMN327549:AMN327563 AWJ327549:AWJ327563 BGF327549:BGF327563 BQB327549:BQB327563 BZX327549:BZX327563 CJT327549:CJT327563 CTP327549:CTP327563 DDL327549:DDL327563 DNH327549:DNH327563 DXD327549:DXD327563 EGZ327549:EGZ327563 EQV327549:EQV327563 FAR327549:FAR327563 FKN327549:FKN327563 FUJ327549:FUJ327563 GEF327549:GEF327563 GOB327549:GOB327563 GXX327549:GXX327563 HHT327549:HHT327563 HRP327549:HRP327563 IBL327549:IBL327563 ILH327549:ILH327563 IVD327549:IVD327563 JEZ327549:JEZ327563 JOV327549:JOV327563 JYR327549:JYR327563 KIN327549:KIN327563 KSJ327549:KSJ327563 LCF327549:LCF327563 LMB327549:LMB327563 LVX327549:LVX327563 MFT327549:MFT327563 MPP327549:MPP327563 MZL327549:MZL327563 NJH327549:NJH327563 NTD327549:NTD327563 OCZ327549:OCZ327563 OMV327549:OMV327563 OWR327549:OWR327563 PGN327549:PGN327563 PQJ327549:PQJ327563 QAF327549:QAF327563 QKB327549:QKB327563 QTX327549:QTX327563 RDT327549:RDT327563 RNP327549:RNP327563 RXL327549:RXL327563 SHH327549:SHH327563 SRD327549:SRD327563 TAZ327549:TAZ327563 TKV327549:TKV327563 TUR327549:TUR327563 UEN327549:UEN327563 UOJ327549:UOJ327563 UYF327549:UYF327563 VIB327549:VIB327563 VRX327549:VRX327563 WBT327549:WBT327563 WLP327549:WLP327563 WVL327549:WVL327563 IZ393085:IZ393099 SV393085:SV393099 ACR393085:ACR393099 AMN393085:AMN393099 AWJ393085:AWJ393099 BGF393085:BGF393099 BQB393085:BQB393099 BZX393085:BZX393099 CJT393085:CJT393099 CTP393085:CTP393099 DDL393085:DDL393099 DNH393085:DNH393099 DXD393085:DXD393099 EGZ393085:EGZ393099 EQV393085:EQV393099 FAR393085:FAR393099 FKN393085:FKN393099 FUJ393085:FUJ393099 GEF393085:GEF393099 GOB393085:GOB393099 GXX393085:GXX393099 HHT393085:HHT393099 HRP393085:HRP393099 IBL393085:IBL393099 ILH393085:ILH393099 IVD393085:IVD393099 JEZ393085:JEZ393099 JOV393085:JOV393099 JYR393085:JYR393099 KIN393085:KIN393099 KSJ393085:KSJ393099 LCF393085:LCF393099 LMB393085:LMB393099 LVX393085:LVX393099 MFT393085:MFT393099 MPP393085:MPP393099 MZL393085:MZL393099 NJH393085:NJH393099 NTD393085:NTD393099 OCZ393085:OCZ393099 OMV393085:OMV393099 OWR393085:OWR393099 PGN393085:PGN393099 PQJ393085:PQJ393099 QAF393085:QAF393099 QKB393085:QKB393099 QTX393085:QTX393099 RDT393085:RDT393099 RNP393085:RNP393099 RXL393085:RXL393099 SHH393085:SHH393099 SRD393085:SRD393099 TAZ393085:TAZ393099 TKV393085:TKV393099 TUR393085:TUR393099 UEN393085:UEN393099 UOJ393085:UOJ393099 UYF393085:UYF393099 VIB393085:VIB393099 VRX393085:VRX393099 WBT393085:WBT393099 WLP393085:WLP393099 WVL393085:WVL393099 IZ458621:IZ458635 SV458621:SV458635 ACR458621:ACR458635 AMN458621:AMN458635 AWJ458621:AWJ458635 BGF458621:BGF458635 BQB458621:BQB458635 BZX458621:BZX458635 CJT458621:CJT458635 CTP458621:CTP458635 DDL458621:DDL458635 DNH458621:DNH458635 DXD458621:DXD458635 EGZ458621:EGZ458635 EQV458621:EQV458635 FAR458621:FAR458635 FKN458621:FKN458635 FUJ458621:FUJ458635 GEF458621:GEF458635 GOB458621:GOB458635 GXX458621:GXX458635 HHT458621:HHT458635 HRP458621:HRP458635 IBL458621:IBL458635 ILH458621:ILH458635 IVD458621:IVD458635 JEZ458621:JEZ458635 JOV458621:JOV458635 JYR458621:JYR458635 KIN458621:KIN458635 KSJ458621:KSJ458635 LCF458621:LCF458635 LMB458621:LMB458635 LVX458621:LVX458635 MFT458621:MFT458635 MPP458621:MPP458635 MZL458621:MZL458635 NJH458621:NJH458635 NTD458621:NTD458635 OCZ458621:OCZ458635 OMV458621:OMV458635 OWR458621:OWR458635 PGN458621:PGN458635 PQJ458621:PQJ458635 QAF458621:QAF458635 QKB458621:QKB458635 QTX458621:QTX458635 RDT458621:RDT458635 RNP458621:RNP458635 RXL458621:RXL458635 SHH458621:SHH458635 SRD458621:SRD458635 TAZ458621:TAZ458635 TKV458621:TKV458635 TUR458621:TUR458635 UEN458621:UEN458635 UOJ458621:UOJ458635 UYF458621:UYF458635 VIB458621:VIB458635 VRX458621:VRX458635 WBT458621:WBT458635 WLP458621:WLP458635 WVL458621:WVL458635 IZ524157:IZ524171 SV524157:SV524171 ACR524157:ACR524171 AMN524157:AMN524171 AWJ524157:AWJ524171 BGF524157:BGF524171 BQB524157:BQB524171 BZX524157:BZX524171 CJT524157:CJT524171 CTP524157:CTP524171 DDL524157:DDL524171 DNH524157:DNH524171 DXD524157:DXD524171 EGZ524157:EGZ524171 EQV524157:EQV524171 FAR524157:FAR524171 FKN524157:FKN524171 FUJ524157:FUJ524171 GEF524157:GEF524171 GOB524157:GOB524171 GXX524157:GXX524171 HHT524157:HHT524171 HRP524157:HRP524171 IBL524157:IBL524171 ILH524157:ILH524171 IVD524157:IVD524171 JEZ524157:JEZ524171 JOV524157:JOV524171 JYR524157:JYR524171 KIN524157:KIN524171 KSJ524157:KSJ524171 LCF524157:LCF524171 LMB524157:LMB524171 LVX524157:LVX524171 MFT524157:MFT524171 MPP524157:MPP524171 MZL524157:MZL524171 NJH524157:NJH524171 NTD524157:NTD524171 OCZ524157:OCZ524171 OMV524157:OMV524171 OWR524157:OWR524171 PGN524157:PGN524171 PQJ524157:PQJ524171 QAF524157:QAF524171 QKB524157:QKB524171 QTX524157:QTX524171 RDT524157:RDT524171 RNP524157:RNP524171 RXL524157:RXL524171 SHH524157:SHH524171 SRD524157:SRD524171 TAZ524157:TAZ524171 TKV524157:TKV524171 TUR524157:TUR524171 UEN524157:UEN524171 UOJ524157:UOJ524171 UYF524157:UYF524171 VIB524157:VIB524171 VRX524157:VRX524171 WBT524157:WBT524171 WLP524157:WLP524171 WVL524157:WVL524171 IZ589693:IZ589707 SV589693:SV589707 ACR589693:ACR589707 AMN589693:AMN589707 AWJ589693:AWJ589707 BGF589693:BGF589707 BQB589693:BQB589707 BZX589693:BZX589707 CJT589693:CJT589707 CTP589693:CTP589707 DDL589693:DDL589707 DNH589693:DNH589707 DXD589693:DXD589707 EGZ589693:EGZ589707 EQV589693:EQV589707 FAR589693:FAR589707 FKN589693:FKN589707 FUJ589693:FUJ589707 GEF589693:GEF589707 GOB589693:GOB589707 GXX589693:GXX589707 HHT589693:HHT589707 HRP589693:HRP589707 IBL589693:IBL589707 ILH589693:ILH589707 IVD589693:IVD589707 JEZ589693:JEZ589707 JOV589693:JOV589707 JYR589693:JYR589707 KIN589693:KIN589707 KSJ589693:KSJ589707 LCF589693:LCF589707 LMB589693:LMB589707 LVX589693:LVX589707 MFT589693:MFT589707 MPP589693:MPP589707 MZL589693:MZL589707 NJH589693:NJH589707 NTD589693:NTD589707 OCZ589693:OCZ589707 OMV589693:OMV589707 OWR589693:OWR589707 PGN589693:PGN589707 PQJ589693:PQJ589707 QAF589693:QAF589707 QKB589693:QKB589707 QTX589693:QTX589707 RDT589693:RDT589707 RNP589693:RNP589707 RXL589693:RXL589707 SHH589693:SHH589707 SRD589693:SRD589707 TAZ589693:TAZ589707 TKV589693:TKV589707 TUR589693:TUR589707 UEN589693:UEN589707 UOJ589693:UOJ589707 UYF589693:UYF589707 VIB589693:VIB589707 VRX589693:VRX589707 WBT589693:WBT589707 WLP589693:WLP589707 WVL589693:WVL589707 IZ655229:IZ655243 SV655229:SV655243 ACR655229:ACR655243 AMN655229:AMN655243 AWJ655229:AWJ655243 BGF655229:BGF655243 BQB655229:BQB655243 BZX655229:BZX655243 CJT655229:CJT655243 CTP655229:CTP655243 DDL655229:DDL655243 DNH655229:DNH655243 DXD655229:DXD655243 EGZ655229:EGZ655243 EQV655229:EQV655243 FAR655229:FAR655243 FKN655229:FKN655243 FUJ655229:FUJ655243 GEF655229:GEF655243 GOB655229:GOB655243 GXX655229:GXX655243 HHT655229:HHT655243 HRP655229:HRP655243 IBL655229:IBL655243 ILH655229:ILH655243 IVD655229:IVD655243 JEZ655229:JEZ655243 JOV655229:JOV655243 JYR655229:JYR655243 KIN655229:KIN655243 KSJ655229:KSJ655243 LCF655229:LCF655243 LMB655229:LMB655243 LVX655229:LVX655243 MFT655229:MFT655243 MPP655229:MPP655243 MZL655229:MZL655243 NJH655229:NJH655243 NTD655229:NTD655243 OCZ655229:OCZ655243 OMV655229:OMV655243 OWR655229:OWR655243 PGN655229:PGN655243 PQJ655229:PQJ655243 QAF655229:QAF655243 QKB655229:QKB655243 QTX655229:QTX655243 RDT655229:RDT655243 RNP655229:RNP655243 RXL655229:RXL655243 SHH655229:SHH655243 SRD655229:SRD655243 TAZ655229:TAZ655243 TKV655229:TKV655243 TUR655229:TUR655243 UEN655229:UEN655243 UOJ655229:UOJ655243 UYF655229:UYF655243 VIB655229:VIB655243 VRX655229:VRX655243 WBT655229:WBT655243 WLP655229:WLP655243 WVL655229:WVL655243 IZ720765:IZ720779 SV720765:SV720779 ACR720765:ACR720779 AMN720765:AMN720779 AWJ720765:AWJ720779 BGF720765:BGF720779 BQB720765:BQB720779 BZX720765:BZX720779 CJT720765:CJT720779 CTP720765:CTP720779 DDL720765:DDL720779 DNH720765:DNH720779 DXD720765:DXD720779 EGZ720765:EGZ720779 EQV720765:EQV720779 FAR720765:FAR720779 FKN720765:FKN720779 FUJ720765:FUJ720779 GEF720765:GEF720779 GOB720765:GOB720779 GXX720765:GXX720779 HHT720765:HHT720779 HRP720765:HRP720779 IBL720765:IBL720779 ILH720765:ILH720779 IVD720765:IVD720779 JEZ720765:JEZ720779 JOV720765:JOV720779 JYR720765:JYR720779 KIN720765:KIN720779 KSJ720765:KSJ720779 LCF720765:LCF720779 LMB720765:LMB720779 LVX720765:LVX720779 MFT720765:MFT720779 MPP720765:MPP720779 MZL720765:MZL720779 NJH720765:NJH720779 NTD720765:NTD720779 OCZ720765:OCZ720779 OMV720765:OMV720779 OWR720765:OWR720779 PGN720765:PGN720779 PQJ720765:PQJ720779 QAF720765:QAF720779 QKB720765:QKB720779 QTX720765:QTX720779 RDT720765:RDT720779 RNP720765:RNP720779 RXL720765:RXL720779 SHH720765:SHH720779 SRD720765:SRD720779 TAZ720765:TAZ720779 TKV720765:TKV720779 TUR720765:TUR720779 UEN720765:UEN720779 UOJ720765:UOJ720779 UYF720765:UYF720779 VIB720765:VIB720779 VRX720765:VRX720779 WBT720765:WBT720779 WLP720765:WLP720779 WVL720765:WVL720779 IZ786301:IZ786315 SV786301:SV786315 ACR786301:ACR786315 AMN786301:AMN786315 AWJ786301:AWJ786315 BGF786301:BGF786315 BQB786301:BQB786315 BZX786301:BZX786315 CJT786301:CJT786315 CTP786301:CTP786315 DDL786301:DDL786315 DNH786301:DNH786315 DXD786301:DXD786315 EGZ786301:EGZ786315 EQV786301:EQV786315 FAR786301:FAR786315 FKN786301:FKN786315 FUJ786301:FUJ786315 GEF786301:GEF786315 GOB786301:GOB786315 GXX786301:GXX786315 HHT786301:HHT786315 HRP786301:HRP786315 IBL786301:IBL786315 ILH786301:ILH786315 IVD786301:IVD786315 JEZ786301:JEZ786315 JOV786301:JOV786315 JYR786301:JYR786315 KIN786301:KIN786315 KSJ786301:KSJ786315 LCF786301:LCF786315 LMB786301:LMB786315 LVX786301:LVX786315 MFT786301:MFT786315 MPP786301:MPP786315 MZL786301:MZL786315 NJH786301:NJH786315 NTD786301:NTD786315 OCZ786301:OCZ786315 OMV786301:OMV786315 OWR786301:OWR786315 PGN786301:PGN786315 PQJ786301:PQJ786315 QAF786301:QAF786315 QKB786301:QKB786315 QTX786301:QTX786315 RDT786301:RDT786315 RNP786301:RNP786315 RXL786301:RXL786315 SHH786301:SHH786315 SRD786301:SRD786315 TAZ786301:TAZ786315 TKV786301:TKV786315 TUR786301:TUR786315 UEN786301:UEN786315 UOJ786301:UOJ786315 UYF786301:UYF786315 VIB786301:VIB786315 VRX786301:VRX786315 WBT786301:WBT786315 WLP786301:WLP786315 WVL786301:WVL786315 IZ851837:IZ851851 SV851837:SV851851 ACR851837:ACR851851 AMN851837:AMN851851 AWJ851837:AWJ851851 BGF851837:BGF851851 BQB851837:BQB851851 BZX851837:BZX851851 CJT851837:CJT851851 CTP851837:CTP851851 DDL851837:DDL851851 DNH851837:DNH851851 DXD851837:DXD851851 EGZ851837:EGZ851851 EQV851837:EQV851851 FAR851837:FAR851851 FKN851837:FKN851851 FUJ851837:FUJ851851 GEF851837:GEF851851 GOB851837:GOB851851 GXX851837:GXX851851 HHT851837:HHT851851 HRP851837:HRP851851 IBL851837:IBL851851 ILH851837:ILH851851 IVD851837:IVD851851 JEZ851837:JEZ851851 JOV851837:JOV851851 JYR851837:JYR851851 KIN851837:KIN851851 KSJ851837:KSJ851851 LCF851837:LCF851851 LMB851837:LMB851851 LVX851837:LVX851851 MFT851837:MFT851851 MPP851837:MPP851851 MZL851837:MZL851851 NJH851837:NJH851851 NTD851837:NTD851851 OCZ851837:OCZ851851 OMV851837:OMV851851 OWR851837:OWR851851 PGN851837:PGN851851 PQJ851837:PQJ851851 QAF851837:QAF851851 QKB851837:QKB851851 QTX851837:QTX851851 RDT851837:RDT851851 RNP851837:RNP851851 RXL851837:RXL851851 SHH851837:SHH851851 SRD851837:SRD851851 TAZ851837:TAZ851851 TKV851837:TKV851851 TUR851837:TUR851851 UEN851837:UEN851851 UOJ851837:UOJ851851 UYF851837:UYF851851 VIB851837:VIB851851 VRX851837:VRX851851 WBT851837:WBT851851 WLP851837:WLP851851 WVL851837:WVL851851 IZ917373:IZ917387 SV917373:SV917387 ACR917373:ACR917387 AMN917373:AMN917387 AWJ917373:AWJ917387 BGF917373:BGF917387 BQB917373:BQB917387 BZX917373:BZX917387 CJT917373:CJT917387 CTP917373:CTP917387 DDL917373:DDL917387 DNH917373:DNH917387 DXD917373:DXD917387 EGZ917373:EGZ917387 EQV917373:EQV917387 FAR917373:FAR917387 FKN917373:FKN917387 FUJ917373:FUJ917387 GEF917373:GEF917387 GOB917373:GOB917387 GXX917373:GXX917387 HHT917373:HHT917387 HRP917373:HRP917387 IBL917373:IBL917387 ILH917373:ILH917387 IVD917373:IVD917387 JEZ917373:JEZ917387 JOV917373:JOV917387 JYR917373:JYR917387 KIN917373:KIN917387 KSJ917373:KSJ917387 LCF917373:LCF917387 LMB917373:LMB917387 LVX917373:LVX917387 MFT917373:MFT917387 MPP917373:MPP917387 MZL917373:MZL917387 NJH917373:NJH917387 NTD917373:NTD917387 OCZ917373:OCZ917387 OMV917373:OMV917387 OWR917373:OWR917387 PGN917373:PGN917387 PQJ917373:PQJ917387 QAF917373:QAF917387 QKB917373:QKB917387 QTX917373:QTX917387 RDT917373:RDT917387 RNP917373:RNP917387 RXL917373:RXL917387 SHH917373:SHH917387 SRD917373:SRD917387 TAZ917373:TAZ917387 TKV917373:TKV917387 TUR917373:TUR917387 UEN917373:UEN917387 UOJ917373:UOJ917387 UYF917373:UYF917387 VIB917373:VIB917387 VRX917373:VRX917387 WBT917373:WBT917387 WLP917373:WLP917387 WVL917373:WVL917387 IZ982909:IZ982923 SV982909:SV982923 ACR982909:ACR982923 AMN982909:AMN982923 AWJ982909:AWJ982923 BGF982909:BGF982923 BQB982909:BQB982923 BZX982909:BZX982923 CJT982909:CJT982923 CTP982909:CTP982923 DDL982909:DDL982923 DNH982909:DNH982923 DXD982909:DXD982923 EGZ982909:EGZ982923 EQV982909:EQV982923 FAR982909:FAR982923 FKN982909:FKN982923 FUJ982909:FUJ982923 GEF982909:GEF982923 GOB982909:GOB982923 GXX982909:GXX982923 HHT982909:HHT982923 HRP982909:HRP982923 IBL982909:IBL982923 ILH982909:ILH982923 IVD982909:IVD982923 JEZ982909:JEZ982923 JOV982909:JOV982923 JYR982909:JYR982923 KIN982909:KIN982923 KSJ982909:KSJ982923 LCF982909:LCF982923 LMB982909:LMB982923 LVX982909:LVX982923 MFT982909:MFT982923 MPP982909:MPP982923 MZL982909:MZL982923 NJH982909:NJH982923 NTD982909:NTD982923 OCZ982909:OCZ982923 OMV982909:OMV982923 OWR982909:OWR982923 PGN982909:PGN982923 PQJ982909:PQJ982923 QAF982909:QAF982923 QKB982909:QKB982923 QTX982909:QTX982923 RDT982909:RDT982923 RNP982909:RNP982923 RXL982909:RXL982923 SHH982909:SHH982923 SRD982909:SRD982923 TAZ982909:TAZ982923 TKV982909:TKV982923 TUR982909:TUR982923 UEN982909:UEN982923 UOJ982909:UOJ982923 UYF982909:UYF982923 VIB982909:VIB982923 VRX982909:VRX982923 WBT982909:WBT982923 WLP982909:WLP982923 WVL982909:WVL982923 IZ65426:IZ65434 SV65426:SV65434 ACR65426:ACR65434 AMN65426:AMN65434 AWJ65426:AWJ65434 BGF65426:BGF65434 BQB65426:BQB65434 BZX65426:BZX65434 CJT65426:CJT65434 CTP65426:CTP65434 DDL65426:DDL65434 DNH65426:DNH65434 DXD65426:DXD65434 EGZ65426:EGZ65434 EQV65426:EQV65434 FAR65426:FAR65434 FKN65426:FKN65434 FUJ65426:FUJ65434 GEF65426:GEF65434 GOB65426:GOB65434 GXX65426:GXX65434 HHT65426:HHT65434 HRP65426:HRP65434 IBL65426:IBL65434 ILH65426:ILH65434 IVD65426:IVD65434 JEZ65426:JEZ65434 JOV65426:JOV65434 JYR65426:JYR65434 KIN65426:KIN65434 KSJ65426:KSJ65434 LCF65426:LCF65434 LMB65426:LMB65434 LVX65426:LVX65434 MFT65426:MFT65434 MPP65426:MPP65434 MZL65426:MZL65434 NJH65426:NJH65434 NTD65426:NTD65434 OCZ65426:OCZ65434 OMV65426:OMV65434 OWR65426:OWR65434 PGN65426:PGN65434 PQJ65426:PQJ65434 QAF65426:QAF65434 QKB65426:QKB65434 QTX65426:QTX65434 RDT65426:RDT65434 RNP65426:RNP65434 RXL65426:RXL65434 SHH65426:SHH65434 SRD65426:SRD65434 TAZ65426:TAZ65434 TKV65426:TKV65434 TUR65426:TUR65434 UEN65426:UEN65434 UOJ65426:UOJ65434 UYF65426:UYF65434 VIB65426:VIB65434 VRX65426:VRX65434 WBT65426:WBT65434 WLP65426:WLP65434 WVL65426:WVL65434 IZ130962:IZ130970 SV130962:SV130970 ACR130962:ACR130970 AMN130962:AMN130970 AWJ130962:AWJ130970 BGF130962:BGF130970 BQB130962:BQB130970 BZX130962:BZX130970 CJT130962:CJT130970 CTP130962:CTP130970 DDL130962:DDL130970 DNH130962:DNH130970 DXD130962:DXD130970 EGZ130962:EGZ130970 EQV130962:EQV130970 FAR130962:FAR130970 FKN130962:FKN130970 FUJ130962:FUJ130970 GEF130962:GEF130970 GOB130962:GOB130970 GXX130962:GXX130970 HHT130962:HHT130970 HRP130962:HRP130970 IBL130962:IBL130970 ILH130962:ILH130970 IVD130962:IVD130970 JEZ130962:JEZ130970 JOV130962:JOV130970 JYR130962:JYR130970 KIN130962:KIN130970 KSJ130962:KSJ130970 LCF130962:LCF130970 LMB130962:LMB130970 LVX130962:LVX130970 MFT130962:MFT130970 MPP130962:MPP130970 MZL130962:MZL130970 NJH130962:NJH130970 NTD130962:NTD130970 OCZ130962:OCZ130970 OMV130962:OMV130970 OWR130962:OWR130970 PGN130962:PGN130970 PQJ130962:PQJ130970 QAF130962:QAF130970 QKB130962:QKB130970 QTX130962:QTX130970 RDT130962:RDT130970 RNP130962:RNP130970 RXL130962:RXL130970 SHH130962:SHH130970 SRD130962:SRD130970 TAZ130962:TAZ130970 TKV130962:TKV130970 TUR130962:TUR130970 UEN130962:UEN130970 UOJ130962:UOJ130970 UYF130962:UYF130970 VIB130962:VIB130970 VRX130962:VRX130970 WBT130962:WBT130970 WLP130962:WLP130970 WVL130962:WVL130970 IZ196498:IZ196506 SV196498:SV196506 ACR196498:ACR196506 AMN196498:AMN196506 AWJ196498:AWJ196506 BGF196498:BGF196506 BQB196498:BQB196506 BZX196498:BZX196506 CJT196498:CJT196506 CTP196498:CTP196506 DDL196498:DDL196506 DNH196498:DNH196506 DXD196498:DXD196506 EGZ196498:EGZ196506 EQV196498:EQV196506 FAR196498:FAR196506 FKN196498:FKN196506 FUJ196498:FUJ196506 GEF196498:GEF196506 GOB196498:GOB196506 GXX196498:GXX196506 HHT196498:HHT196506 HRP196498:HRP196506 IBL196498:IBL196506 ILH196498:ILH196506 IVD196498:IVD196506 JEZ196498:JEZ196506 JOV196498:JOV196506 JYR196498:JYR196506 KIN196498:KIN196506 KSJ196498:KSJ196506 LCF196498:LCF196506 LMB196498:LMB196506 LVX196498:LVX196506 MFT196498:MFT196506 MPP196498:MPP196506 MZL196498:MZL196506 NJH196498:NJH196506 NTD196498:NTD196506 OCZ196498:OCZ196506 OMV196498:OMV196506 OWR196498:OWR196506 PGN196498:PGN196506 PQJ196498:PQJ196506 QAF196498:QAF196506 QKB196498:QKB196506 QTX196498:QTX196506 RDT196498:RDT196506 RNP196498:RNP196506 RXL196498:RXL196506 SHH196498:SHH196506 SRD196498:SRD196506 TAZ196498:TAZ196506 TKV196498:TKV196506 TUR196498:TUR196506 UEN196498:UEN196506 UOJ196498:UOJ196506 UYF196498:UYF196506 VIB196498:VIB196506 VRX196498:VRX196506 WBT196498:WBT196506 WLP196498:WLP196506 WVL196498:WVL196506 IZ262034:IZ262042 SV262034:SV262042 ACR262034:ACR262042 AMN262034:AMN262042 AWJ262034:AWJ262042 BGF262034:BGF262042 BQB262034:BQB262042 BZX262034:BZX262042 CJT262034:CJT262042 CTP262034:CTP262042 DDL262034:DDL262042 DNH262034:DNH262042 DXD262034:DXD262042 EGZ262034:EGZ262042 EQV262034:EQV262042 FAR262034:FAR262042 FKN262034:FKN262042 FUJ262034:FUJ262042 GEF262034:GEF262042 GOB262034:GOB262042 GXX262034:GXX262042 HHT262034:HHT262042 HRP262034:HRP262042 IBL262034:IBL262042 ILH262034:ILH262042 IVD262034:IVD262042 JEZ262034:JEZ262042 JOV262034:JOV262042 JYR262034:JYR262042 KIN262034:KIN262042 KSJ262034:KSJ262042 LCF262034:LCF262042 LMB262034:LMB262042 LVX262034:LVX262042 MFT262034:MFT262042 MPP262034:MPP262042 MZL262034:MZL262042 NJH262034:NJH262042 NTD262034:NTD262042 OCZ262034:OCZ262042 OMV262034:OMV262042 OWR262034:OWR262042 PGN262034:PGN262042 PQJ262034:PQJ262042 QAF262034:QAF262042 QKB262034:QKB262042 QTX262034:QTX262042 RDT262034:RDT262042 RNP262034:RNP262042 RXL262034:RXL262042 SHH262034:SHH262042 SRD262034:SRD262042 TAZ262034:TAZ262042 TKV262034:TKV262042 TUR262034:TUR262042 UEN262034:UEN262042 UOJ262034:UOJ262042 UYF262034:UYF262042 VIB262034:VIB262042 VRX262034:VRX262042 WBT262034:WBT262042 WLP262034:WLP262042 WVL262034:WVL262042 IZ327570:IZ327578 SV327570:SV327578 ACR327570:ACR327578 AMN327570:AMN327578 AWJ327570:AWJ327578 BGF327570:BGF327578 BQB327570:BQB327578 BZX327570:BZX327578 CJT327570:CJT327578 CTP327570:CTP327578 DDL327570:DDL327578 DNH327570:DNH327578 DXD327570:DXD327578 EGZ327570:EGZ327578 EQV327570:EQV327578 FAR327570:FAR327578 FKN327570:FKN327578 FUJ327570:FUJ327578 GEF327570:GEF327578 GOB327570:GOB327578 GXX327570:GXX327578 HHT327570:HHT327578 HRP327570:HRP327578 IBL327570:IBL327578 ILH327570:ILH327578 IVD327570:IVD327578 JEZ327570:JEZ327578 JOV327570:JOV327578 JYR327570:JYR327578 KIN327570:KIN327578 KSJ327570:KSJ327578 LCF327570:LCF327578 LMB327570:LMB327578 LVX327570:LVX327578 MFT327570:MFT327578 MPP327570:MPP327578 MZL327570:MZL327578 NJH327570:NJH327578 NTD327570:NTD327578 OCZ327570:OCZ327578 OMV327570:OMV327578 OWR327570:OWR327578 PGN327570:PGN327578 PQJ327570:PQJ327578 QAF327570:QAF327578 QKB327570:QKB327578 QTX327570:QTX327578 RDT327570:RDT327578 RNP327570:RNP327578 RXL327570:RXL327578 SHH327570:SHH327578 SRD327570:SRD327578 TAZ327570:TAZ327578 TKV327570:TKV327578 TUR327570:TUR327578 UEN327570:UEN327578 UOJ327570:UOJ327578 UYF327570:UYF327578 VIB327570:VIB327578 VRX327570:VRX327578 WBT327570:WBT327578 WLP327570:WLP327578 WVL327570:WVL327578 IZ393106:IZ393114 SV393106:SV393114 ACR393106:ACR393114 AMN393106:AMN393114 AWJ393106:AWJ393114 BGF393106:BGF393114 BQB393106:BQB393114 BZX393106:BZX393114 CJT393106:CJT393114 CTP393106:CTP393114 DDL393106:DDL393114 DNH393106:DNH393114 DXD393106:DXD393114 EGZ393106:EGZ393114 EQV393106:EQV393114 FAR393106:FAR393114 FKN393106:FKN393114 FUJ393106:FUJ393114 GEF393106:GEF393114 GOB393106:GOB393114 GXX393106:GXX393114 HHT393106:HHT393114 HRP393106:HRP393114 IBL393106:IBL393114 ILH393106:ILH393114 IVD393106:IVD393114 JEZ393106:JEZ393114 JOV393106:JOV393114 JYR393106:JYR393114 KIN393106:KIN393114 KSJ393106:KSJ393114 LCF393106:LCF393114 LMB393106:LMB393114 LVX393106:LVX393114 MFT393106:MFT393114 MPP393106:MPP393114 MZL393106:MZL393114 NJH393106:NJH393114 NTD393106:NTD393114 OCZ393106:OCZ393114 OMV393106:OMV393114 OWR393106:OWR393114 PGN393106:PGN393114 PQJ393106:PQJ393114 QAF393106:QAF393114 QKB393106:QKB393114 QTX393106:QTX393114 RDT393106:RDT393114 RNP393106:RNP393114 RXL393106:RXL393114 SHH393106:SHH393114 SRD393106:SRD393114 TAZ393106:TAZ393114 TKV393106:TKV393114 TUR393106:TUR393114 UEN393106:UEN393114 UOJ393106:UOJ393114 UYF393106:UYF393114 VIB393106:VIB393114 VRX393106:VRX393114 WBT393106:WBT393114 WLP393106:WLP393114 WVL393106:WVL393114 IZ458642:IZ458650 SV458642:SV458650 ACR458642:ACR458650 AMN458642:AMN458650 AWJ458642:AWJ458650 BGF458642:BGF458650 BQB458642:BQB458650 BZX458642:BZX458650 CJT458642:CJT458650 CTP458642:CTP458650 DDL458642:DDL458650 DNH458642:DNH458650 DXD458642:DXD458650 EGZ458642:EGZ458650 EQV458642:EQV458650 FAR458642:FAR458650 FKN458642:FKN458650 FUJ458642:FUJ458650 GEF458642:GEF458650 GOB458642:GOB458650 GXX458642:GXX458650 HHT458642:HHT458650 HRP458642:HRP458650 IBL458642:IBL458650 ILH458642:ILH458650 IVD458642:IVD458650 JEZ458642:JEZ458650 JOV458642:JOV458650 JYR458642:JYR458650 KIN458642:KIN458650 KSJ458642:KSJ458650 LCF458642:LCF458650 LMB458642:LMB458650 LVX458642:LVX458650 MFT458642:MFT458650 MPP458642:MPP458650 MZL458642:MZL458650 NJH458642:NJH458650 NTD458642:NTD458650 OCZ458642:OCZ458650 OMV458642:OMV458650 OWR458642:OWR458650 PGN458642:PGN458650 PQJ458642:PQJ458650 QAF458642:QAF458650 QKB458642:QKB458650 QTX458642:QTX458650 RDT458642:RDT458650 RNP458642:RNP458650 RXL458642:RXL458650 SHH458642:SHH458650 SRD458642:SRD458650 TAZ458642:TAZ458650 TKV458642:TKV458650 TUR458642:TUR458650 UEN458642:UEN458650 UOJ458642:UOJ458650 UYF458642:UYF458650 VIB458642:VIB458650 VRX458642:VRX458650 WBT458642:WBT458650 WLP458642:WLP458650 WVL458642:WVL458650 IZ524178:IZ524186 SV524178:SV524186 ACR524178:ACR524186 AMN524178:AMN524186 AWJ524178:AWJ524186 BGF524178:BGF524186 BQB524178:BQB524186 BZX524178:BZX524186 CJT524178:CJT524186 CTP524178:CTP524186 DDL524178:DDL524186 DNH524178:DNH524186 DXD524178:DXD524186 EGZ524178:EGZ524186 EQV524178:EQV524186 FAR524178:FAR524186 FKN524178:FKN524186 FUJ524178:FUJ524186 GEF524178:GEF524186 GOB524178:GOB524186 GXX524178:GXX524186 HHT524178:HHT524186 HRP524178:HRP524186 IBL524178:IBL524186 ILH524178:ILH524186 IVD524178:IVD524186 JEZ524178:JEZ524186 JOV524178:JOV524186 JYR524178:JYR524186 KIN524178:KIN524186 KSJ524178:KSJ524186 LCF524178:LCF524186 LMB524178:LMB524186 LVX524178:LVX524186 MFT524178:MFT524186 MPP524178:MPP524186 MZL524178:MZL524186 NJH524178:NJH524186 NTD524178:NTD524186 OCZ524178:OCZ524186 OMV524178:OMV524186 OWR524178:OWR524186 PGN524178:PGN524186 PQJ524178:PQJ524186 QAF524178:QAF524186 QKB524178:QKB524186 QTX524178:QTX524186 RDT524178:RDT524186 RNP524178:RNP524186 RXL524178:RXL524186 SHH524178:SHH524186 SRD524178:SRD524186 TAZ524178:TAZ524186 TKV524178:TKV524186 TUR524178:TUR524186 UEN524178:UEN524186 UOJ524178:UOJ524186 UYF524178:UYF524186 VIB524178:VIB524186 VRX524178:VRX524186 WBT524178:WBT524186 WLP524178:WLP524186 WVL524178:WVL524186 IZ589714:IZ589722 SV589714:SV589722 ACR589714:ACR589722 AMN589714:AMN589722 AWJ589714:AWJ589722 BGF589714:BGF589722 BQB589714:BQB589722 BZX589714:BZX589722 CJT589714:CJT589722 CTP589714:CTP589722 DDL589714:DDL589722 DNH589714:DNH589722 DXD589714:DXD589722 EGZ589714:EGZ589722 EQV589714:EQV589722 FAR589714:FAR589722 FKN589714:FKN589722 FUJ589714:FUJ589722 GEF589714:GEF589722 GOB589714:GOB589722 GXX589714:GXX589722 HHT589714:HHT589722 HRP589714:HRP589722 IBL589714:IBL589722 ILH589714:ILH589722 IVD589714:IVD589722 JEZ589714:JEZ589722 JOV589714:JOV589722 JYR589714:JYR589722 KIN589714:KIN589722 KSJ589714:KSJ589722 LCF589714:LCF589722 LMB589714:LMB589722 LVX589714:LVX589722 MFT589714:MFT589722 MPP589714:MPP589722 MZL589714:MZL589722 NJH589714:NJH589722 NTD589714:NTD589722 OCZ589714:OCZ589722 OMV589714:OMV589722 OWR589714:OWR589722 PGN589714:PGN589722 PQJ589714:PQJ589722 QAF589714:QAF589722 QKB589714:QKB589722 QTX589714:QTX589722 RDT589714:RDT589722 RNP589714:RNP589722 RXL589714:RXL589722 SHH589714:SHH589722 SRD589714:SRD589722 TAZ589714:TAZ589722 TKV589714:TKV589722 TUR589714:TUR589722 UEN589714:UEN589722 UOJ589714:UOJ589722 UYF589714:UYF589722 VIB589714:VIB589722 VRX589714:VRX589722 WBT589714:WBT589722 WLP589714:WLP589722 WVL589714:WVL589722 IZ655250:IZ655258 SV655250:SV655258 ACR655250:ACR655258 AMN655250:AMN655258 AWJ655250:AWJ655258 BGF655250:BGF655258 BQB655250:BQB655258 BZX655250:BZX655258 CJT655250:CJT655258 CTP655250:CTP655258 DDL655250:DDL655258 DNH655250:DNH655258 DXD655250:DXD655258 EGZ655250:EGZ655258 EQV655250:EQV655258 FAR655250:FAR655258 FKN655250:FKN655258 FUJ655250:FUJ655258 GEF655250:GEF655258 GOB655250:GOB655258 GXX655250:GXX655258 HHT655250:HHT655258 HRP655250:HRP655258 IBL655250:IBL655258 ILH655250:ILH655258 IVD655250:IVD655258 JEZ655250:JEZ655258 JOV655250:JOV655258 JYR655250:JYR655258 KIN655250:KIN655258 KSJ655250:KSJ655258 LCF655250:LCF655258 LMB655250:LMB655258 LVX655250:LVX655258 MFT655250:MFT655258 MPP655250:MPP655258 MZL655250:MZL655258 NJH655250:NJH655258 NTD655250:NTD655258 OCZ655250:OCZ655258 OMV655250:OMV655258 OWR655250:OWR655258 PGN655250:PGN655258 PQJ655250:PQJ655258 QAF655250:QAF655258 QKB655250:QKB655258 QTX655250:QTX655258 RDT655250:RDT655258 RNP655250:RNP655258 RXL655250:RXL655258 SHH655250:SHH655258 SRD655250:SRD655258 TAZ655250:TAZ655258 TKV655250:TKV655258 TUR655250:TUR655258 UEN655250:UEN655258 UOJ655250:UOJ655258 UYF655250:UYF655258 VIB655250:VIB655258 VRX655250:VRX655258 WBT655250:WBT655258 WLP655250:WLP655258 WVL655250:WVL655258 IZ720786:IZ720794 SV720786:SV720794 ACR720786:ACR720794 AMN720786:AMN720794 AWJ720786:AWJ720794 BGF720786:BGF720794 BQB720786:BQB720794 BZX720786:BZX720794 CJT720786:CJT720794 CTP720786:CTP720794 DDL720786:DDL720794 DNH720786:DNH720794 DXD720786:DXD720794 EGZ720786:EGZ720794 EQV720786:EQV720794 FAR720786:FAR720794 FKN720786:FKN720794 FUJ720786:FUJ720794 GEF720786:GEF720794 GOB720786:GOB720794 GXX720786:GXX720794 HHT720786:HHT720794 HRP720786:HRP720794 IBL720786:IBL720794 ILH720786:ILH720794 IVD720786:IVD720794 JEZ720786:JEZ720794 JOV720786:JOV720794 JYR720786:JYR720794 KIN720786:KIN720794 KSJ720786:KSJ720794 LCF720786:LCF720794 LMB720786:LMB720794 LVX720786:LVX720794 MFT720786:MFT720794 MPP720786:MPP720794 MZL720786:MZL720794 NJH720786:NJH720794 NTD720786:NTD720794 OCZ720786:OCZ720794 OMV720786:OMV720794 OWR720786:OWR720794 PGN720786:PGN720794 PQJ720786:PQJ720794 QAF720786:QAF720794 QKB720786:QKB720794 QTX720786:QTX720794 RDT720786:RDT720794 RNP720786:RNP720794 RXL720786:RXL720794 SHH720786:SHH720794 SRD720786:SRD720794 TAZ720786:TAZ720794 TKV720786:TKV720794 TUR720786:TUR720794 UEN720786:UEN720794 UOJ720786:UOJ720794 UYF720786:UYF720794 VIB720786:VIB720794 VRX720786:VRX720794 WBT720786:WBT720794 WLP720786:WLP720794 WVL720786:WVL720794 IZ786322:IZ786330 SV786322:SV786330 ACR786322:ACR786330 AMN786322:AMN786330 AWJ786322:AWJ786330 BGF786322:BGF786330 BQB786322:BQB786330 BZX786322:BZX786330 CJT786322:CJT786330 CTP786322:CTP786330 DDL786322:DDL786330 DNH786322:DNH786330 DXD786322:DXD786330 EGZ786322:EGZ786330 EQV786322:EQV786330 FAR786322:FAR786330 FKN786322:FKN786330 FUJ786322:FUJ786330 GEF786322:GEF786330 GOB786322:GOB786330 GXX786322:GXX786330 HHT786322:HHT786330 HRP786322:HRP786330 IBL786322:IBL786330 ILH786322:ILH786330 IVD786322:IVD786330 JEZ786322:JEZ786330 JOV786322:JOV786330 JYR786322:JYR786330 KIN786322:KIN786330 KSJ786322:KSJ786330 LCF786322:LCF786330 LMB786322:LMB786330 LVX786322:LVX786330 MFT786322:MFT786330 MPP786322:MPP786330 MZL786322:MZL786330 NJH786322:NJH786330 NTD786322:NTD786330 OCZ786322:OCZ786330 OMV786322:OMV786330 OWR786322:OWR786330 PGN786322:PGN786330 PQJ786322:PQJ786330 QAF786322:QAF786330 QKB786322:QKB786330 QTX786322:QTX786330 RDT786322:RDT786330 RNP786322:RNP786330 RXL786322:RXL786330 SHH786322:SHH786330 SRD786322:SRD786330 TAZ786322:TAZ786330 TKV786322:TKV786330 TUR786322:TUR786330 UEN786322:UEN786330 UOJ786322:UOJ786330 UYF786322:UYF786330 VIB786322:VIB786330 VRX786322:VRX786330 WBT786322:WBT786330 WLP786322:WLP786330 WVL786322:WVL786330 IZ851858:IZ851866 SV851858:SV851866 ACR851858:ACR851866 AMN851858:AMN851866 AWJ851858:AWJ851866 BGF851858:BGF851866 BQB851858:BQB851866 BZX851858:BZX851866 CJT851858:CJT851866 CTP851858:CTP851866 DDL851858:DDL851866 DNH851858:DNH851866 DXD851858:DXD851866 EGZ851858:EGZ851866 EQV851858:EQV851866 FAR851858:FAR851866 FKN851858:FKN851866 FUJ851858:FUJ851866 GEF851858:GEF851866 GOB851858:GOB851866 GXX851858:GXX851866 HHT851858:HHT851866 HRP851858:HRP851866 IBL851858:IBL851866 ILH851858:ILH851866 IVD851858:IVD851866 JEZ851858:JEZ851866 JOV851858:JOV851866 JYR851858:JYR851866 KIN851858:KIN851866 KSJ851858:KSJ851866 LCF851858:LCF851866 LMB851858:LMB851866 LVX851858:LVX851866 MFT851858:MFT851866 MPP851858:MPP851866 MZL851858:MZL851866 NJH851858:NJH851866 NTD851858:NTD851866 OCZ851858:OCZ851866 OMV851858:OMV851866 OWR851858:OWR851866 PGN851858:PGN851866 PQJ851858:PQJ851866 QAF851858:QAF851866 QKB851858:QKB851866 QTX851858:QTX851866 RDT851858:RDT851866 RNP851858:RNP851866 RXL851858:RXL851866 SHH851858:SHH851866 SRD851858:SRD851866 TAZ851858:TAZ851866 TKV851858:TKV851866 TUR851858:TUR851866 UEN851858:UEN851866 UOJ851858:UOJ851866 UYF851858:UYF851866 VIB851858:VIB851866 VRX851858:VRX851866 WBT851858:WBT851866 WLP851858:WLP851866 WVL851858:WVL851866 IZ917394:IZ917402 SV917394:SV917402 ACR917394:ACR917402 AMN917394:AMN917402 AWJ917394:AWJ917402 BGF917394:BGF917402 BQB917394:BQB917402 BZX917394:BZX917402 CJT917394:CJT917402 CTP917394:CTP917402 DDL917394:DDL917402 DNH917394:DNH917402 DXD917394:DXD917402 EGZ917394:EGZ917402 EQV917394:EQV917402 FAR917394:FAR917402 FKN917394:FKN917402 FUJ917394:FUJ917402 GEF917394:GEF917402 GOB917394:GOB917402 GXX917394:GXX917402 HHT917394:HHT917402 HRP917394:HRP917402 IBL917394:IBL917402 ILH917394:ILH917402 IVD917394:IVD917402 JEZ917394:JEZ917402 JOV917394:JOV917402 JYR917394:JYR917402 KIN917394:KIN917402 KSJ917394:KSJ917402 LCF917394:LCF917402 LMB917394:LMB917402 LVX917394:LVX917402 MFT917394:MFT917402 MPP917394:MPP917402 MZL917394:MZL917402 NJH917394:NJH917402 NTD917394:NTD917402 OCZ917394:OCZ917402 OMV917394:OMV917402 OWR917394:OWR917402 PGN917394:PGN917402 PQJ917394:PQJ917402 QAF917394:QAF917402 QKB917394:QKB917402 QTX917394:QTX917402 RDT917394:RDT917402 RNP917394:RNP917402 RXL917394:RXL917402 SHH917394:SHH917402 SRD917394:SRD917402 TAZ917394:TAZ917402 TKV917394:TKV917402 TUR917394:TUR917402 UEN917394:UEN917402 UOJ917394:UOJ917402 UYF917394:UYF917402 VIB917394:VIB917402 VRX917394:VRX917402 WBT917394:WBT917402 WLP917394:WLP917402 WVL917394:WVL917402 IZ982930:IZ982938 SV982930:SV982938 ACR982930:ACR982938 AMN982930:AMN982938 AWJ982930:AWJ982938 BGF982930:BGF982938 BQB982930:BQB982938 BZX982930:BZX982938 CJT982930:CJT982938 CTP982930:CTP982938 DDL982930:DDL982938 DNH982930:DNH982938 DXD982930:DXD982938 EGZ982930:EGZ982938 EQV982930:EQV982938 FAR982930:FAR982938 FKN982930:FKN982938 FUJ982930:FUJ982938 GEF982930:GEF982938 GOB982930:GOB982938 GXX982930:GXX982938 HHT982930:HHT982938 HRP982930:HRP982938 IBL982930:IBL982938 ILH982930:ILH982938 IVD982930:IVD982938 JEZ982930:JEZ982938 JOV982930:JOV982938 JYR982930:JYR982938 KIN982930:KIN982938 KSJ982930:KSJ982938 LCF982930:LCF982938 LMB982930:LMB982938 LVX982930:LVX982938 MFT982930:MFT982938 MPP982930:MPP982938 MZL982930:MZL982938 NJH982930:NJH982938 NTD982930:NTD982938 OCZ982930:OCZ982938 OMV982930:OMV982938 OWR982930:OWR982938 PGN982930:PGN982938 PQJ982930:PQJ982938 QAF982930:QAF982938 QKB982930:QKB982938 QTX982930:QTX982938 RDT982930:RDT982938 RNP982930:RNP982938 RXL982930:RXL982938 SHH982930:SHH982938 SRD982930:SRD982938 TAZ982930:TAZ982938 TKV982930:TKV982938 TUR982930:TUR982938 UEN982930:UEN982938 UOJ982930:UOJ982938 UYF982930:UYF982938 VIB982930:VIB982938 VRX982930:VRX982938 WBT982930:WBT982938 WLP982930:WLP982938 WVL982930:WVL982938 IZ65421:IZ65424 SV65421:SV65424 ACR65421:ACR65424 AMN65421:AMN65424 AWJ65421:AWJ65424 BGF65421:BGF65424 BQB65421:BQB65424 BZX65421:BZX65424 CJT65421:CJT65424 CTP65421:CTP65424 DDL65421:DDL65424 DNH65421:DNH65424 DXD65421:DXD65424 EGZ65421:EGZ65424 EQV65421:EQV65424 FAR65421:FAR65424 FKN65421:FKN65424 FUJ65421:FUJ65424 GEF65421:GEF65424 GOB65421:GOB65424 GXX65421:GXX65424 HHT65421:HHT65424 HRP65421:HRP65424 IBL65421:IBL65424 ILH65421:ILH65424 IVD65421:IVD65424 JEZ65421:JEZ65424 JOV65421:JOV65424 JYR65421:JYR65424 KIN65421:KIN65424 KSJ65421:KSJ65424 LCF65421:LCF65424 LMB65421:LMB65424 LVX65421:LVX65424 MFT65421:MFT65424 MPP65421:MPP65424 MZL65421:MZL65424 NJH65421:NJH65424 NTD65421:NTD65424 OCZ65421:OCZ65424 OMV65421:OMV65424 OWR65421:OWR65424 PGN65421:PGN65424 PQJ65421:PQJ65424 QAF65421:QAF65424 QKB65421:QKB65424 QTX65421:QTX65424 RDT65421:RDT65424 RNP65421:RNP65424 RXL65421:RXL65424 SHH65421:SHH65424 SRD65421:SRD65424 TAZ65421:TAZ65424 TKV65421:TKV65424 TUR65421:TUR65424 UEN65421:UEN65424 UOJ65421:UOJ65424 UYF65421:UYF65424 VIB65421:VIB65424 VRX65421:VRX65424 WBT65421:WBT65424 WLP65421:WLP65424 WVL65421:WVL65424 IZ130957:IZ130960 SV130957:SV130960 ACR130957:ACR130960 AMN130957:AMN130960 AWJ130957:AWJ130960 BGF130957:BGF130960 BQB130957:BQB130960 BZX130957:BZX130960 CJT130957:CJT130960 CTP130957:CTP130960 DDL130957:DDL130960 DNH130957:DNH130960 DXD130957:DXD130960 EGZ130957:EGZ130960 EQV130957:EQV130960 FAR130957:FAR130960 FKN130957:FKN130960 FUJ130957:FUJ130960 GEF130957:GEF130960 GOB130957:GOB130960 GXX130957:GXX130960 HHT130957:HHT130960 HRP130957:HRP130960 IBL130957:IBL130960 ILH130957:ILH130960 IVD130957:IVD130960 JEZ130957:JEZ130960 JOV130957:JOV130960 JYR130957:JYR130960 KIN130957:KIN130960 KSJ130957:KSJ130960 LCF130957:LCF130960 LMB130957:LMB130960 LVX130957:LVX130960 MFT130957:MFT130960 MPP130957:MPP130960 MZL130957:MZL130960 NJH130957:NJH130960 NTD130957:NTD130960 OCZ130957:OCZ130960 OMV130957:OMV130960 OWR130957:OWR130960 PGN130957:PGN130960 PQJ130957:PQJ130960 QAF130957:QAF130960 QKB130957:QKB130960 QTX130957:QTX130960 RDT130957:RDT130960 RNP130957:RNP130960 RXL130957:RXL130960 SHH130957:SHH130960 SRD130957:SRD130960 TAZ130957:TAZ130960 TKV130957:TKV130960 TUR130957:TUR130960 UEN130957:UEN130960 UOJ130957:UOJ130960 UYF130957:UYF130960 VIB130957:VIB130960 VRX130957:VRX130960 WBT130957:WBT130960 WLP130957:WLP130960 WVL130957:WVL130960 IZ196493:IZ196496 SV196493:SV196496 ACR196493:ACR196496 AMN196493:AMN196496 AWJ196493:AWJ196496 BGF196493:BGF196496 BQB196493:BQB196496 BZX196493:BZX196496 CJT196493:CJT196496 CTP196493:CTP196496 DDL196493:DDL196496 DNH196493:DNH196496 DXD196493:DXD196496 EGZ196493:EGZ196496 EQV196493:EQV196496 FAR196493:FAR196496 FKN196493:FKN196496 FUJ196493:FUJ196496 GEF196493:GEF196496 GOB196493:GOB196496 GXX196493:GXX196496 HHT196493:HHT196496 HRP196493:HRP196496 IBL196493:IBL196496 ILH196493:ILH196496 IVD196493:IVD196496 JEZ196493:JEZ196496 JOV196493:JOV196496 JYR196493:JYR196496 KIN196493:KIN196496 KSJ196493:KSJ196496 LCF196493:LCF196496 LMB196493:LMB196496 LVX196493:LVX196496 MFT196493:MFT196496 MPP196493:MPP196496 MZL196493:MZL196496 NJH196493:NJH196496 NTD196493:NTD196496 OCZ196493:OCZ196496 OMV196493:OMV196496 OWR196493:OWR196496 PGN196493:PGN196496 PQJ196493:PQJ196496 QAF196493:QAF196496 QKB196493:QKB196496 QTX196493:QTX196496 RDT196493:RDT196496 RNP196493:RNP196496 RXL196493:RXL196496 SHH196493:SHH196496 SRD196493:SRD196496 TAZ196493:TAZ196496 TKV196493:TKV196496 TUR196493:TUR196496 UEN196493:UEN196496 UOJ196493:UOJ196496 UYF196493:UYF196496 VIB196493:VIB196496 VRX196493:VRX196496 WBT196493:WBT196496 WLP196493:WLP196496 WVL196493:WVL196496 IZ262029:IZ262032 SV262029:SV262032 ACR262029:ACR262032 AMN262029:AMN262032 AWJ262029:AWJ262032 BGF262029:BGF262032 BQB262029:BQB262032 BZX262029:BZX262032 CJT262029:CJT262032 CTP262029:CTP262032 DDL262029:DDL262032 DNH262029:DNH262032 DXD262029:DXD262032 EGZ262029:EGZ262032 EQV262029:EQV262032 FAR262029:FAR262032 FKN262029:FKN262032 FUJ262029:FUJ262032 GEF262029:GEF262032 GOB262029:GOB262032 GXX262029:GXX262032 HHT262029:HHT262032 HRP262029:HRP262032 IBL262029:IBL262032 ILH262029:ILH262032 IVD262029:IVD262032 JEZ262029:JEZ262032 JOV262029:JOV262032 JYR262029:JYR262032 KIN262029:KIN262032 KSJ262029:KSJ262032 LCF262029:LCF262032 LMB262029:LMB262032 LVX262029:LVX262032 MFT262029:MFT262032 MPP262029:MPP262032 MZL262029:MZL262032 NJH262029:NJH262032 NTD262029:NTD262032 OCZ262029:OCZ262032 OMV262029:OMV262032 OWR262029:OWR262032 PGN262029:PGN262032 PQJ262029:PQJ262032 QAF262029:QAF262032 QKB262029:QKB262032 QTX262029:QTX262032 RDT262029:RDT262032 RNP262029:RNP262032 RXL262029:RXL262032 SHH262029:SHH262032 SRD262029:SRD262032 TAZ262029:TAZ262032 TKV262029:TKV262032 TUR262029:TUR262032 UEN262029:UEN262032 UOJ262029:UOJ262032 UYF262029:UYF262032 VIB262029:VIB262032 VRX262029:VRX262032 WBT262029:WBT262032 WLP262029:WLP262032 WVL262029:WVL262032 IZ327565:IZ327568 SV327565:SV327568 ACR327565:ACR327568 AMN327565:AMN327568 AWJ327565:AWJ327568 BGF327565:BGF327568 BQB327565:BQB327568 BZX327565:BZX327568 CJT327565:CJT327568 CTP327565:CTP327568 DDL327565:DDL327568 DNH327565:DNH327568 DXD327565:DXD327568 EGZ327565:EGZ327568 EQV327565:EQV327568 FAR327565:FAR327568 FKN327565:FKN327568 FUJ327565:FUJ327568 GEF327565:GEF327568 GOB327565:GOB327568 GXX327565:GXX327568 HHT327565:HHT327568 HRP327565:HRP327568 IBL327565:IBL327568 ILH327565:ILH327568 IVD327565:IVD327568 JEZ327565:JEZ327568 JOV327565:JOV327568 JYR327565:JYR327568 KIN327565:KIN327568 KSJ327565:KSJ327568 LCF327565:LCF327568 LMB327565:LMB327568 LVX327565:LVX327568 MFT327565:MFT327568 MPP327565:MPP327568 MZL327565:MZL327568 NJH327565:NJH327568 NTD327565:NTD327568 OCZ327565:OCZ327568 OMV327565:OMV327568 OWR327565:OWR327568 PGN327565:PGN327568 PQJ327565:PQJ327568 QAF327565:QAF327568 QKB327565:QKB327568 QTX327565:QTX327568 RDT327565:RDT327568 RNP327565:RNP327568 RXL327565:RXL327568 SHH327565:SHH327568 SRD327565:SRD327568 TAZ327565:TAZ327568 TKV327565:TKV327568 TUR327565:TUR327568 UEN327565:UEN327568 UOJ327565:UOJ327568 UYF327565:UYF327568 VIB327565:VIB327568 VRX327565:VRX327568 WBT327565:WBT327568 WLP327565:WLP327568 WVL327565:WVL327568 IZ393101:IZ393104 SV393101:SV393104 ACR393101:ACR393104 AMN393101:AMN393104 AWJ393101:AWJ393104 BGF393101:BGF393104 BQB393101:BQB393104 BZX393101:BZX393104 CJT393101:CJT393104 CTP393101:CTP393104 DDL393101:DDL393104 DNH393101:DNH393104 DXD393101:DXD393104 EGZ393101:EGZ393104 EQV393101:EQV393104 FAR393101:FAR393104 FKN393101:FKN393104 FUJ393101:FUJ393104 GEF393101:GEF393104 GOB393101:GOB393104 GXX393101:GXX393104 HHT393101:HHT393104 HRP393101:HRP393104 IBL393101:IBL393104 ILH393101:ILH393104 IVD393101:IVD393104 JEZ393101:JEZ393104 JOV393101:JOV393104 JYR393101:JYR393104 KIN393101:KIN393104 KSJ393101:KSJ393104 LCF393101:LCF393104 LMB393101:LMB393104 LVX393101:LVX393104 MFT393101:MFT393104 MPP393101:MPP393104 MZL393101:MZL393104 NJH393101:NJH393104 NTD393101:NTD393104 OCZ393101:OCZ393104 OMV393101:OMV393104 OWR393101:OWR393104 PGN393101:PGN393104 PQJ393101:PQJ393104 QAF393101:QAF393104 QKB393101:QKB393104 QTX393101:QTX393104 RDT393101:RDT393104 RNP393101:RNP393104 RXL393101:RXL393104 SHH393101:SHH393104 SRD393101:SRD393104 TAZ393101:TAZ393104 TKV393101:TKV393104 TUR393101:TUR393104 UEN393101:UEN393104 UOJ393101:UOJ393104 UYF393101:UYF393104 VIB393101:VIB393104 VRX393101:VRX393104 WBT393101:WBT393104 WLP393101:WLP393104 WVL393101:WVL393104 IZ458637:IZ458640 SV458637:SV458640 ACR458637:ACR458640 AMN458637:AMN458640 AWJ458637:AWJ458640 BGF458637:BGF458640 BQB458637:BQB458640 BZX458637:BZX458640 CJT458637:CJT458640 CTP458637:CTP458640 DDL458637:DDL458640 DNH458637:DNH458640 DXD458637:DXD458640 EGZ458637:EGZ458640 EQV458637:EQV458640 FAR458637:FAR458640 FKN458637:FKN458640 FUJ458637:FUJ458640 GEF458637:GEF458640 GOB458637:GOB458640 GXX458637:GXX458640 HHT458637:HHT458640 HRP458637:HRP458640 IBL458637:IBL458640 ILH458637:ILH458640 IVD458637:IVD458640 JEZ458637:JEZ458640 JOV458637:JOV458640 JYR458637:JYR458640 KIN458637:KIN458640 KSJ458637:KSJ458640 LCF458637:LCF458640 LMB458637:LMB458640 LVX458637:LVX458640 MFT458637:MFT458640 MPP458637:MPP458640 MZL458637:MZL458640 NJH458637:NJH458640 NTD458637:NTD458640 OCZ458637:OCZ458640 OMV458637:OMV458640 OWR458637:OWR458640 PGN458637:PGN458640 PQJ458637:PQJ458640 QAF458637:QAF458640 QKB458637:QKB458640 QTX458637:QTX458640 RDT458637:RDT458640 RNP458637:RNP458640 RXL458637:RXL458640 SHH458637:SHH458640 SRD458637:SRD458640 TAZ458637:TAZ458640 TKV458637:TKV458640 TUR458637:TUR458640 UEN458637:UEN458640 UOJ458637:UOJ458640 UYF458637:UYF458640 VIB458637:VIB458640 VRX458637:VRX458640 WBT458637:WBT458640 WLP458637:WLP458640 WVL458637:WVL458640 IZ524173:IZ524176 SV524173:SV524176 ACR524173:ACR524176 AMN524173:AMN524176 AWJ524173:AWJ524176 BGF524173:BGF524176 BQB524173:BQB524176 BZX524173:BZX524176 CJT524173:CJT524176 CTP524173:CTP524176 DDL524173:DDL524176 DNH524173:DNH524176 DXD524173:DXD524176 EGZ524173:EGZ524176 EQV524173:EQV524176 FAR524173:FAR524176 FKN524173:FKN524176 FUJ524173:FUJ524176 GEF524173:GEF524176 GOB524173:GOB524176 GXX524173:GXX524176 HHT524173:HHT524176 HRP524173:HRP524176 IBL524173:IBL524176 ILH524173:ILH524176 IVD524173:IVD524176 JEZ524173:JEZ524176 JOV524173:JOV524176 JYR524173:JYR524176 KIN524173:KIN524176 KSJ524173:KSJ524176 LCF524173:LCF524176 LMB524173:LMB524176 LVX524173:LVX524176 MFT524173:MFT524176 MPP524173:MPP524176 MZL524173:MZL524176 NJH524173:NJH524176 NTD524173:NTD524176 OCZ524173:OCZ524176 OMV524173:OMV524176 OWR524173:OWR524176 PGN524173:PGN524176 PQJ524173:PQJ524176 QAF524173:QAF524176 QKB524173:QKB524176 QTX524173:QTX524176 RDT524173:RDT524176 RNP524173:RNP524176 RXL524173:RXL524176 SHH524173:SHH524176 SRD524173:SRD524176 TAZ524173:TAZ524176 TKV524173:TKV524176 TUR524173:TUR524176 UEN524173:UEN524176 UOJ524173:UOJ524176 UYF524173:UYF524176 VIB524173:VIB524176 VRX524173:VRX524176 WBT524173:WBT524176 WLP524173:WLP524176 WVL524173:WVL524176 IZ589709:IZ589712 SV589709:SV589712 ACR589709:ACR589712 AMN589709:AMN589712 AWJ589709:AWJ589712 BGF589709:BGF589712 BQB589709:BQB589712 BZX589709:BZX589712 CJT589709:CJT589712 CTP589709:CTP589712 DDL589709:DDL589712 DNH589709:DNH589712 DXD589709:DXD589712 EGZ589709:EGZ589712 EQV589709:EQV589712 FAR589709:FAR589712 FKN589709:FKN589712 FUJ589709:FUJ589712 GEF589709:GEF589712 GOB589709:GOB589712 GXX589709:GXX589712 HHT589709:HHT589712 HRP589709:HRP589712 IBL589709:IBL589712 ILH589709:ILH589712 IVD589709:IVD589712 JEZ589709:JEZ589712 JOV589709:JOV589712 JYR589709:JYR589712 KIN589709:KIN589712 KSJ589709:KSJ589712 LCF589709:LCF589712 LMB589709:LMB589712 LVX589709:LVX589712 MFT589709:MFT589712 MPP589709:MPP589712 MZL589709:MZL589712 NJH589709:NJH589712 NTD589709:NTD589712 OCZ589709:OCZ589712 OMV589709:OMV589712 OWR589709:OWR589712 PGN589709:PGN589712 PQJ589709:PQJ589712 QAF589709:QAF589712 QKB589709:QKB589712 QTX589709:QTX589712 RDT589709:RDT589712 RNP589709:RNP589712 RXL589709:RXL589712 SHH589709:SHH589712 SRD589709:SRD589712 TAZ589709:TAZ589712 TKV589709:TKV589712 TUR589709:TUR589712 UEN589709:UEN589712 UOJ589709:UOJ589712 UYF589709:UYF589712 VIB589709:VIB589712 VRX589709:VRX589712 WBT589709:WBT589712 WLP589709:WLP589712 WVL589709:WVL589712 IZ655245:IZ655248 SV655245:SV655248 ACR655245:ACR655248 AMN655245:AMN655248 AWJ655245:AWJ655248 BGF655245:BGF655248 BQB655245:BQB655248 BZX655245:BZX655248 CJT655245:CJT655248 CTP655245:CTP655248 DDL655245:DDL655248 DNH655245:DNH655248 DXD655245:DXD655248 EGZ655245:EGZ655248 EQV655245:EQV655248 FAR655245:FAR655248 FKN655245:FKN655248 FUJ655245:FUJ655248 GEF655245:GEF655248 GOB655245:GOB655248 GXX655245:GXX655248 HHT655245:HHT655248 HRP655245:HRP655248 IBL655245:IBL655248 ILH655245:ILH655248 IVD655245:IVD655248 JEZ655245:JEZ655248 JOV655245:JOV655248 JYR655245:JYR655248 KIN655245:KIN655248 KSJ655245:KSJ655248 LCF655245:LCF655248 LMB655245:LMB655248 LVX655245:LVX655248 MFT655245:MFT655248 MPP655245:MPP655248 MZL655245:MZL655248 NJH655245:NJH655248 NTD655245:NTD655248 OCZ655245:OCZ655248 OMV655245:OMV655248 OWR655245:OWR655248 PGN655245:PGN655248 PQJ655245:PQJ655248 QAF655245:QAF655248 QKB655245:QKB655248 QTX655245:QTX655248 RDT655245:RDT655248 RNP655245:RNP655248 RXL655245:RXL655248 SHH655245:SHH655248 SRD655245:SRD655248 TAZ655245:TAZ655248 TKV655245:TKV655248 TUR655245:TUR655248 UEN655245:UEN655248 UOJ655245:UOJ655248 UYF655245:UYF655248 VIB655245:VIB655248 VRX655245:VRX655248 WBT655245:WBT655248 WLP655245:WLP655248 WVL655245:WVL655248 IZ720781:IZ720784 SV720781:SV720784 ACR720781:ACR720784 AMN720781:AMN720784 AWJ720781:AWJ720784 BGF720781:BGF720784 BQB720781:BQB720784 BZX720781:BZX720784 CJT720781:CJT720784 CTP720781:CTP720784 DDL720781:DDL720784 DNH720781:DNH720784 DXD720781:DXD720784 EGZ720781:EGZ720784 EQV720781:EQV720784 FAR720781:FAR720784 FKN720781:FKN720784 FUJ720781:FUJ720784 GEF720781:GEF720784 GOB720781:GOB720784 GXX720781:GXX720784 HHT720781:HHT720784 HRP720781:HRP720784 IBL720781:IBL720784 ILH720781:ILH720784 IVD720781:IVD720784 JEZ720781:JEZ720784 JOV720781:JOV720784 JYR720781:JYR720784 KIN720781:KIN720784 KSJ720781:KSJ720784 LCF720781:LCF720784 LMB720781:LMB720784 LVX720781:LVX720784 MFT720781:MFT720784 MPP720781:MPP720784 MZL720781:MZL720784 NJH720781:NJH720784 NTD720781:NTD720784 OCZ720781:OCZ720784 OMV720781:OMV720784 OWR720781:OWR720784 PGN720781:PGN720784 PQJ720781:PQJ720784 QAF720781:QAF720784 QKB720781:QKB720784 QTX720781:QTX720784 RDT720781:RDT720784 RNP720781:RNP720784 RXL720781:RXL720784 SHH720781:SHH720784 SRD720781:SRD720784 TAZ720781:TAZ720784 TKV720781:TKV720784 TUR720781:TUR720784 UEN720781:UEN720784 UOJ720781:UOJ720784 UYF720781:UYF720784 VIB720781:VIB720784 VRX720781:VRX720784 WBT720781:WBT720784 WLP720781:WLP720784 WVL720781:WVL720784 IZ786317:IZ786320 SV786317:SV786320 ACR786317:ACR786320 AMN786317:AMN786320 AWJ786317:AWJ786320 BGF786317:BGF786320 BQB786317:BQB786320 BZX786317:BZX786320 CJT786317:CJT786320 CTP786317:CTP786320 DDL786317:DDL786320 DNH786317:DNH786320 DXD786317:DXD786320 EGZ786317:EGZ786320 EQV786317:EQV786320 FAR786317:FAR786320 FKN786317:FKN786320 FUJ786317:FUJ786320 GEF786317:GEF786320 GOB786317:GOB786320 GXX786317:GXX786320 HHT786317:HHT786320 HRP786317:HRP786320 IBL786317:IBL786320 ILH786317:ILH786320 IVD786317:IVD786320 JEZ786317:JEZ786320 JOV786317:JOV786320 JYR786317:JYR786320 KIN786317:KIN786320 KSJ786317:KSJ786320 LCF786317:LCF786320 LMB786317:LMB786320 LVX786317:LVX786320 MFT786317:MFT786320 MPP786317:MPP786320 MZL786317:MZL786320 NJH786317:NJH786320 NTD786317:NTD786320 OCZ786317:OCZ786320 OMV786317:OMV786320 OWR786317:OWR786320 PGN786317:PGN786320 PQJ786317:PQJ786320 QAF786317:QAF786320 QKB786317:QKB786320 QTX786317:QTX786320 RDT786317:RDT786320 RNP786317:RNP786320 RXL786317:RXL786320 SHH786317:SHH786320 SRD786317:SRD786320 TAZ786317:TAZ786320 TKV786317:TKV786320 TUR786317:TUR786320 UEN786317:UEN786320 UOJ786317:UOJ786320 UYF786317:UYF786320 VIB786317:VIB786320 VRX786317:VRX786320 WBT786317:WBT786320 WLP786317:WLP786320 WVL786317:WVL786320 IZ851853:IZ851856 SV851853:SV851856 ACR851853:ACR851856 AMN851853:AMN851856 AWJ851853:AWJ851856 BGF851853:BGF851856 BQB851853:BQB851856 BZX851853:BZX851856 CJT851853:CJT851856 CTP851853:CTP851856 DDL851853:DDL851856 DNH851853:DNH851856 DXD851853:DXD851856 EGZ851853:EGZ851856 EQV851853:EQV851856 FAR851853:FAR851856 FKN851853:FKN851856 FUJ851853:FUJ851856 GEF851853:GEF851856 GOB851853:GOB851856 GXX851853:GXX851856 HHT851853:HHT851856 HRP851853:HRP851856 IBL851853:IBL851856 ILH851853:ILH851856 IVD851853:IVD851856 JEZ851853:JEZ851856 JOV851853:JOV851856 JYR851853:JYR851856 KIN851853:KIN851856 KSJ851853:KSJ851856 LCF851853:LCF851856 LMB851853:LMB851856 LVX851853:LVX851856 MFT851853:MFT851856 MPP851853:MPP851856 MZL851853:MZL851856 NJH851853:NJH851856 NTD851853:NTD851856 OCZ851853:OCZ851856 OMV851853:OMV851856 OWR851853:OWR851856 PGN851853:PGN851856 PQJ851853:PQJ851856 QAF851853:QAF851856 QKB851853:QKB851856 QTX851853:QTX851856 RDT851853:RDT851856 RNP851853:RNP851856 RXL851853:RXL851856 SHH851853:SHH851856 SRD851853:SRD851856 TAZ851853:TAZ851856 TKV851853:TKV851856 TUR851853:TUR851856 UEN851853:UEN851856 UOJ851853:UOJ851856 UYF851853:UYF851856 VIB851853:VIB851856 VRX851853:VRX851856 WBT851853:WBT851856 WLP851853:WLP851856 WVL851853:WVL851856 IZ917389:IZ917392 SV917389:SV917392 ACR917389:ACR917392 AMN917389:AMN917392 AWJ917389:AWJ917392 BGF917389:BGF917392 BQB917389:BQB917392 BZX917389:BZX917392 CJT917389:CJT917392 CTP917389:CTP917392 DDL917389:DDL917392 DNH917389:DNH917392 DXD917389:DXD917392 EGZ917389:EGZ917392 EQV917389:EQV917392 FAR917389:FAR917392 FKN917389:FKN917392 FUJ917389:FUJ917392 GEF917389:GEF917392 GOB917389:GOB917392 GXX917389:GXX917392 HHT917389:HHT917392 HRP917389:HRP917392 IBL917389:IBL917392 ILH917389:ILH917392 IVD917389:IVD917392 JEZ917389:JEZ917392 JOV917389:JOV917392 JYR917389:JYR917392 KIN917389:KIN917392 KSJ917389:KSJ917392 LCF917389:LCF917392 LMB917389:LMB917392 LVX917389:LVX917392 MFT917389:MFT917392 MPP917389:MPP917392 MZL917389:MZL917392 NJH917389:NJH917392 NTD917389:NTD917392 OCZ917389:OCZ917392 OMV917389:OMV917392 OWR917389:OWR917392 PGN917389:PGN917392 PQJ917389:PQJ917392 QAF917389:QAF917392 QKB917389:QKB917392 QTX917389:QTX917392 RDT917389:RDT917392 RNP917389:RNP917392 RXL917389:RXL917392 SHH917389:SHH917392 SRD917389:SRD917392 TAZ917389:TAZ917392 TKV917389:TKV917392 TUR917389:TUR917392 UEN917389:UEN917392 UOJ917389:UOJ917392 UYF917389:UYF917392 VIB917389:VIB917392 VRX917389:VRX917392 WBT917389:WBT917392 WLP917389:WLP917392 WVL917389:WVL917392 IZ982925:IZ982928 SV982925:SV982928 ACR982925:ACR982928 AMN982925:AMN982928 AWJ982925:AWJ982928 BGF982925:BGF982928 BQB982925:BQB982928 BZX982925:BZX982928 CJT982925:CJT982928 CTP982925:CTP982928 DDL982925:DDL982928 DNH982925:DNH982928 DXD982925:DXD982928 EGZ982925:EGZ982928 EQV982925:EQV982928 FAR982925:FAR982928 FKN982925:FKN982928 FUJ982925:FUJ982928 GEF982925:GEF982928 GOB982925:GOB982928 GXX982925:GXX982928 HHT982925:HHT982928 HRP982925:HRP982928 IBL982925:IBL982928 ILH982925:ILH982928 IVD982925:IVD982928 JEZ982925:JEZ982928 JOV982925:JOV982928 JYR982925:JYR982928 KIN982925:KIN982928 KSJ982925:KSJ982928 LCF982925:LCF982928 LMB982925:LMB982928 LVX982925:LVX982928 MFT982925:MFT982928 MPP982925:MPP982928 MZL982925:MZL982928 NJH982925:NJH982928 NTD982925:NTD982928 OCZ982925:OCZ982928 OMV982925:OMV982928 OWR982925:OWR982928 PGN982925:PGN982928 PQJ982925:PQJ982928 QAF982925:QAF982928 QKB982925:QKB982928 QTX982925:QTX982928 RDT982925:RDT982928 RNP982925:RNP982928 RXL982925:RXL982928 SHH982925:SHH982928 SRD982925:SRD982928 TAZ982925:TAZ982928 TKV982925:TKV982928 TUR982925:TUR982928 UEN982925:UEN982928 UOJ982925:UOJ982928 UYF982925:UYF982928 VIB982925:VIB982928 VRX982925:VRX982928 WBT982925:WBT982928 WLP982925:WLP982928 WVL982925:WVL982928 IZ65357:IZ65374 SV65357:SV65374 ACR65357:ACR65374 AMN65357:AMN65374 AWJ65357:AWJ65374 BGF65357:BGF65374 BQB65357:BQB65374 BZX65357:BZX65374 CJT65357:CJT65374 CTP65357:CTP65374 DDL65357:DDL65374 DNH65357:DNH65374 DXD65357:DXD65374 EGZ65357:EGZ65374 EQV65357:EQV65374 FAR65357:FAR65374 FKN65357:FKN65374 FUJ65357:FUJ65374 GEF65357:GEF65374 GOB65357:GOB65374 GXX65357:GXX65374 HHT65357:HHT65374 HRP65357:HRP65374 IBL65357:IBL65374 ILH65357:ILH65374 IVD65357:IVD65374 JEZ65357:JEZ65374 JOV65357:JOV65374 JYR65357:JYR65374 KIN65357:KIN65374 KSJ65357:KSJ65374 LCF65357:LCF65374 LMB65357:LMB65374 LVX65357:LVX65374 MFT65357:MFT65374 MPP65357:MPP65374 MZL65357:MZL65374 NJH65357:NJH65374 NTD65357:NTD65374 OCZ65357:OCZ65374 OMV65357:OMV65374 OWR65357:OWR65374 PGN65357:PGN65374 PQJ65357:PQJ65374 QAF65357:QAF65374 QKB65357:QKB65374 QTX65357:QTX65374 RDT65357:RDT65374 RNP65357:RNP65374 RXL65357:RXL65374 SHH65357:SHH65374 SRD65357:SRD65374 TAZ65357:TAZ65374 TKV65357:TKV65374 TUR65357:TUR65374 UEN65357:UEN65374 UOJ65357:UOJ65374 UYF65357:UYF65374 VIB65357:VIB65374 VRX65357:VRX65374 WBT65357:WBT65374 WLP65357:WLP65374 WVL65357:WVL65374 IZ130893:IZ130910 SV130893:SV130910 ACR130893:ACR130910 AMN130893:AMN130910 AWJ130893:AWJ130910 BGF130893:BGF130910 BQB130893:BQB130910 BZX130893:BZX130910 CJT130893:CJT130910 CTP130893:CTP130910 DDL130893:DDL130910 DNH130893:DNH130910 DXD130893:DXD130910 EGZ130893:EGZ130910 EQV130893:EQV130910 FAR130893:FAR130910 FKN130893:FKN130910 FUJ130893:FUJ130910 GEF130893:GEF130910 GOB130893:GOB130910 GXX130893:GXX130910 HHT130893:HHT130910 HRP130893:HRP130910 IBL130893:IBL130910 ILH130893:ILH130910 IVD130893:IVD130910 JEZ130893:JEZ130910 JOV130893:JOV130910 JYR130893:JYR130910 KIN130893:KIN130910 KSJ130893:KSJ130910 LCF130893:LCF130910 LMB130893:LMB130910 LVX130893:LVX130910 MFT130893:MFT130910 MPP130893:MPP130910 MZL130893:MZL130910 NJH130893:NJH130910 NTD130893:NTD130910 OCZ130893:OCZ130910 OMV130893:OMV130910 OWR130893:OWR130910 PGN130893:PGN130910 PQJ130893:PQJ130910 QAF130893:QAF130910 QKB130893:QKB130910 QTX130893:QTX130910 RDT130893:RDT130910 RNP130893:RNP130910 RXL130893:RXL130910 SHH130893:SHH130910 SRD130893:SRD130910 TAZ130893:TAZ130910 TKV130893:TKV130910 TUR130893:TUR130910 UEN130893:UEN130910 UOJ130893:UOJ130910 UYF130893:UYF130910 VIB130893:VIB130910 VRX130893:VRX130910 WBT130893:WBT130910 WLP130893:WLP130910 WVL130893:WVL130910 IZ196429:IZ196446 SV196429:SV196446 ACR196429:ACR196446 AMN196429:AMN196446 AWJ196429:AWJ196446 BGF196429:BGF196446 BQB196429:BQB196446 BZX196429:BZX196446 CJT196429:CJT196446 CTP196429:CTP196446 DDL196429:DDL196446 DNH196429:DNH196446 DXD196429:DXD196446 EGZ196429:EGZ196446 EQV196429:EQV196446 FAR196429:FAR196446 FKN196429:FKN196446 FUJ196429:FUJ196446 GEF196429:GEF196446 GOB196429:GOB196446 GXX196429:GXX196446 HHT196429:HHT196446 HRP196429:HRP196446 IBL196429:IBL196446 ILH196429:ILH196446 IVD196429:IVD196446 JEZ196429:JEZ196446 JOV196429:JOV196446 JYR196429:JYR196446 KIN196429:KIN196446 KSJ196429:KSJ196446 LCF196429:LCF196446 LMB196429:LMB196446 LVX196429:LVX196446 MFT196429:MFT196446 MPP196429:MPP196446 MZL196429:MZL196446 NJH196429:NJH196446 NTD196429:NTD196446 OCZ196429:OCZ196446 OMV196429:OMV196446 OWR196429:OWR196446 PGN196429:PGN196446 PQJ196429:PQJ196446 QAF196429:QAF196446 QKB196429:QKB196446 QTX196429:QTX196446 RDT196429:RDT196446 RNP196429:RNP196446 RXL196429:RXL196446 SHH196429:SHH196446 SRD196429:SRD196446 TAZ196429:TAZ196446 TKV196429:TKV196446 TUR196429:TUR196446 UEN196429:UEN196446 UOJ196429:UOJ196446 UYF196429:UYF196446 VIB196429:VIB196446 VRX196429:VRX196446 WBT196429:WBT196446 WLP196429:WLP196446 WVL196429:WVL196446 IZ261965:IZ261982 SV261965:SV261982 ACR261965:ACR261982 AMN261965:AMN261982 AWJ261965:AWJ261982 BGF261965:BGF261982 BQB261965:BQB261982 BZX261965:BZX261982 CJT261965:CJT261982 CTP261965:CTP261982 DDL261965:DDL261982 DNH261965:DNH261982 DXD261965:DXD261982 EGZ261965:EGZ261982 EQV261965:EQV261982 FAR261965:FAR261982 FKN261965:FKN261982 FUJ261965:FUJ261982 GEF261965:GEF261982 GOB261965:GOB261982 GXX261965:GXX261982 HHT261965:HHT261982 HRP261965:HRP261982 IBL261965:IBL261982 ILH261965:ILH261982 IVD261965:IVD261982 JEZ261965:JEZ261982 JOV261965:JOV261982 JYR261965:JYR261982 KIN261965:KIN261982 KSJ261965:KSJ261982 LCF261965:LCF261982 LMB261965:LMB261982 LVX261965:LVX261982 MFT261965:MFT261982 MPP261965:MPP261982 MZL261965:MZL261982 NJH261965:NJH261982 NTD261965:NTD261982 OCZ261965:OCZ261982 OMV261965:OMV261982 OWR261965:OWR261982 PGN261965:PGN261982 PQJ261965:PQJ261982 QAF261965:QAF261982 QKB261965:QKB261982 QTX261965:QTX261982 RDT261965:RDT261982 RNP261965:RNP261982 RXL261965:RXL261982 SHH261965:SHH261982 SRD261965:SRD261982 TAZ261965:TAZ261982 TKV261965:TKV261982 TUR261965:TUR261982 UEN261965:UEN261982 UOJ261965:UOJ261982 UYF261965:UYF261982 VIB261965:VIB261982 VRX261965:VRX261982 WBT261965:WBT261982 WLP261965:WLP261982 WVL261965:WVL261982 IZ327501:IZ327518 SV327501:SV327518 ACR327501:ACR327518 AMN327501:AMN327518 AWJ327501:AWJ327518 BGF327501:BGF327518 BQB327501:BQB327518 BZX327501:BZX327518 CJT327501:CJT327518 CTP327501:CTP327518 DDL327501:DDL327518 DNH327501:DNH327518 DXD327501:DXD327518 EGZ327501:EGZ327518 EQV327501:EQV327518 FAR327501:FAR327518 FKN327501:FKN327518 FUJ327501:FUJ327518 GEF327501:GEF327518 GOB327501:GOB327518 GXX327501:GXX327518 HHT327501:HHT327518 HRP327501:HRP327518 IBL327501:IBL327518 ILH327501:ILH327518 IVD327501:IVD327518 JEZ327501:JEZ327518 JOV327501:JOV327518 JYR327501:JYR327518 KIN327501:KIN327518 KSJ327501:KSJ327518 LCF327501:LCF327518 LMB327501:LMB327518 LVX327501:LVX327518 MFT327501:MFT327518 MPP327501:MPP327518 MZL327501:MZL327518 NJH327501:NJH327518 NTD327501:NTD327518 OCZ327501:OCZ327518 OMV327501:OMV327518 OWR327501:OWR327518 PGN327501:PGN327518 PQJ327501:PQJ327518 QAF327501:QAF327518 QKB327501:QKB327518 QTX327501:QTX327518 RDT327501:RDT327518 RNP327501:RNP327518 RXL327501:RXL327518 SHH327501:SHH327518 SRD327501:SRD327518 TAZ327501:TAZ327518 TKV327501:TKV327518 TUR327501:TUR327518 UEN327501:UEN327518 UOJ327501:UOJ327518 UYF327501:UYF327518 VIB327501:VIB327518 VRX327501:VRX327518 WBT327501:WBT327518 WLP327501:WLP327518 WVL327501:WVL327518 IZ393037:IZ393054 SV393037:SV393054 ACR393037:ACR393054 AMN393037:AMN393054 AWJ393037:AWJ393054 BGF393037:BGF393054 BQB393037:BQB393054 BZX393037:BZX393054 CJT393037:CJT393054 CTP393037:CTP393054 DDL393037:DDL393054 DNH393037:DNH393054 DXD393037:DXD393054 EGZ393037:EGZ393054 EQV393037:EQV393054 FAR393037:FAR393054 FKN393037:FKN393054 FUJ393037:FUJ393054 GEF393037:GEF393054 GOB393037:GOB393054 GXX393037:GXX393054 HHT393037:HHT393054 HRP393037:HRP393054 IBL393037:IBL393054 ILH393037:ILH393054 IVD393037:IVD393054 JEZ393037:JEZ393054 JOV393037:JOV393054 JYR393037:JYR393054 KIN393037:KIN393054 KSJ393037:KSJ393054 LCF393037:LCF393054 LMB393037:LMB393054 LVX393037:LVX393054 MFT393037:MFT393054 MPP393037:MPP393054 MZL393037:MZL393054 NJH393037:NJH393054 NTD393037:NTD393054 OCZ393037:OCZ393054 OMV393037:OMV393054 OWR393037:OWR393054 PGN393037:PGN393054 PQJ393037:PQJ393054 QAF393037:QAF393054 QKB393037:QKB393054 QTX393037:QTX393054 RDT393037:RDT393054 RNP393037:RNP393054 RXL393037:RXL393054 SHH393037:SHH393054 SRD393037:SRD393054 TAZ393037:TAZ393054 TKV393037:TKV393054 TUR393037:TUR393054 UEN393037:UEN393054 UOJ393037:UOJ393054 UYF393037:UYF393054 VIB393037:VIB393054 VRX393037:VRX393054 WBT393037:WBT393054 WLP393037:WLP393054 WVL393037:WVL393054 IZ458573:IZ458590 SV458573:SV458590 ACR458573:ACR458590 AMN458573:AMN458590 AWJ458573:AWJ458590 BGF458573:BGF458590 BQB458573:BQB458590 BZX458573:BZX458590 CJT458573:CJT458590 CTP458573:CTP458590 DDL458573:DDL458590 DNH458573:DNH458590 DXD458573:DXD458590 EGZ458573:EGZ458590 EQV458573:EQV458590 FAR458573:FAR458590 FKN458573:FKN458590 FUJ458573:FUJ458590 GEF458573:GEF458590 GOB458573:GOB458590 GXX458573:GXX458590 HHT458573:HHT458590 HRP458573:HRP458590 IBL458573:IBL458590 ILH458573:ILH458590 IVD458573:IVD458590 JEZ458573:JEZ458590 JOV458573:JOV458590 JYR458573:JYR458590 KIN458573:KIN458590 KSJ458573:KSJ458590 LCF458573:LCF458590 LMB458573:LMB458590 LVX458573:LVX458590 MFT458573:MFT458590 MPP458573:MPP458590 MZL458573:MZL458590 NJH458573:NJH458590 NTD458573:NTD458590 OCZ458573:OCZ458590 OMV458573:OMV458590 OWR458573:OWR458590 PGN458573:PGN458590 PQJ458573:PQJ458590 QAF458573:QAF458590 QKB458573:QKB458590 QTX458573:QTX458590 RDT458573:RDT458590 RNP458573:RNP458590 RXL458573:RXL458590 SHH458573:SHH458590 SRD458573:SRD458590 TAZ458573:TAZ458590 TKV458573:TKV458590 TUR458573:TUR458590 UEN458573:UEN458590 UOJ458573:UOJ458590 UYF458573:UYF458590 VIB458573:VIB458590 VRX458573:VRX458590 WBT458573:WBT458590 WLP458573:WLP458590 WVL458573:WVL458590 IZ524109:IZ524126 SV524109:SV524126 ACR524109:ACR524126 AMN524109:AMN524126 AWJ524109:AWJ524126 BGF524109:BGF524126 BQB524109:BQB524126 BZX524109:BZX524126 CJT524109:CJT524126 CTP524109:CTP524126 DDL524109:DDL524126 DNH524109:DNH524126 DXD524109:DXD524126 EGZ524109:EGZ524126 EQV524109:EQV524126 FAR524109:FAR524126 FKN524109:FKN524126 FUJ524109:FUJ524126 GEF524109:GEF524126 GOB524109:GOB524126 GXX524109:GXX524126 HHT524109:HHT524126 HRP524109:HRP524126 IBL524109:IBL524126 ILH524109:ILH524126 IVD524109:IVD524126 JEZ524109:JEZ524126 JOV524109:JOV524126 JYR524109:JYR524126 KIN524109:KIN524126 KSJ524109:KSJ524126 LCF524109:LCF524126 LMB524109:LMB524126 LVX524109:LVX524126 MFT524109:MFT524126 MPP524109:MPP524126 MZL524109:MZL524126 NJH524109:NJH524126 NTD524109:NTD524126 OCZ524109:OCZ524126 OMV524109:OMV524126 OWR524109:OWR524126 PGN524109:PGN524126 PQJ524109:PQJ524126 QAF524109:QAF524126 QKB524109:QKB524126 QTX524109:QTX524126 RDT524109:RDT524126 RNP524109:RNP524126 RXL524109:RXL524126 SHH524109:SHH524126 SRD524109:SRD524126 TAZ524109:TAZ524126 TKV524109:TKV524126 TUR524109:TUR524126 UEN524109:UEN524126 UOJ524109:UOJ524126 UYF524109:UYF524126 VIB524109:VIB524126 VRX524109:VRX524126 WBT524109:WBT524126 WLP524109:WLP524126 WVL524109:WVL524126 IZ589645:IZ589662 SV589645:SV589662 ACR589645:ACR589662 AMN589645:AMN589662 AWJ589645:AWJ589662 BGF589645:BGF589662 BQB589645:BQB589662 BZX589645:BZX589662 CJT589645:CJT589662 CTP589645:CTP589662 DDL589645:DDL589662 DNH589645:DNH589662 DXD589645:DXD589662 EGZ589645:EGZ589662 EQV589645:EQV589662 FAR589645:FAR589662 FKN589645:FKN589662 FUJ589645:FUJ589662 GEF589645:GEF589662 GOB589645:GOB589662 GXX589645:GXX589662 HHT589645:HHT589662 HRP589645:HRP589662 IBL589645:IBL589662 ILH589645:ILH589662 IVD589645:IVD589662 JEZ589645:JEZ589662 JOV589645:JOV589662 JYR589645:JYR589662 KIN589645:KIN589662 KSJ589645:KSJ589662 LCF589645:LCF589662 LMB589645:LMB589662 LVX589645:LVX589662 MFT589645:MFT589662 MPP589645:MPP589662 MZL589645:MZL589662 NJH589645:NJH589662 NTD589645:NTD589662 OCZ589645:OCZ589662 OMV589645:OMV589662 OWR589645:OWR589662 PGN589645:PGN589662 PQJ589645:PQJ589662 QAF589645:QAF589662 QKB589645:QKB589662 QTX589645:QTX589662 RDT589645:RDT589662 RNP589645:RNP589662 RXL589645:RXL589662 SHH589645:SHH589662 SRD589645:SRD589662 TAZ589645:TAZ589662 TKV589645:TKV589662 TUR589645:TUR589662 UEN589645:UEN589662 UOJ589645:UOJ589662 UYF589645:UYF589662 VIB589645:VIB589662 VRX589645:VRX589662 WBT589645:WBT589662 WLP589645:WLP589662 WVL589645:WVL589662 IZ655181:IZ655198 SV655181:SV655198 ACR655181:ACR655198 AMN655181:AMN655198 AWJ655181:AWJ655198 BGF655181:BGF655198 BQB655181:BQB655198 BZX655181:BZX655198 CJT655181:CJT655198 CTP655181:CTP655198 DDL655181:DDL655198 DNH655181:DNH655198 DXD655181:DXD655198 EGZ655181:EGZ655198 EQV655181:EQV655198 FAR655181:FAR655198 FKN655181:FKN655198 FUJ655181:FUJ655198 GEF655181:GEF655198 GOB655181:GOB655198 GXX655181:GXX655198 HHT655181:HHT655198 HRP655181:HRP655198 IBL655181:IBL655198 ILH655181:ILH655198 IVD655181:IVD655198 JEZ655181:JEZ655198 JOV655181:JOV655198 JYR655181:JYR655198 KIN655181:KIN655198 KSJ655181:KSJ655198 LCF655181:LCF655198 LMB655181:LMB655198 LVX655181:LVX655198 MFT655181:MFT655198 MPP655181:MPP655198 MZL655181:MZL655198 NJH655181:NJH655198 NTD655181:NTD655198 OCZ655181:OCZ655198 OMV655181:OMV655198 OWR655181:OWR655198 PGN655181:PGN655198 PQJ655181:PQJ655198 QAF655181:QAF655198 QKB655181:QKB655198 QTX655181:QTX655198 RDT655181:RDT655198 RNP655181:RNP655198 RXL655181:RXL655198 SHH655181:SHH655198 SRD655181:SRD655198 TAZ655181:TAZ655198 TKV655181:TKV655198 TUR655181:TUR655198 UEN655181:UEN655198 UOJ655181:UOJ655198 UYF655181:UYF655198 VIB655181:VIB655198 VRX655181:VRX655198 WBT655181:WBT655198 WLP655181:WLP655198 WVL655181:WVL655198 IZ720717:IZ720734 SV720717:SV720734 ACR720717:ACR720734 AMN720717:AMN720734 AWJ720717:AWJ720734 BGF720717:BGF720734 BQB720717:BQB720734 BZX720717:BZX720734 CJT720717:CJT720734 CTP720717:CTP720734 DDL720717:DDL720734 DNH720717:DNH720734 DXD720717:DXD720734 EGZ720717:EGZ720734 EQV720717:EQV720734 FAR720717:FAR720734 FKN720717:FKN720734 FUJ720717:FUJ720734 GEF720717:GEF720734 GOB720717:GOB720734 GXX720717:GXX720734 HHT720717:HHT720734 HRP720717:HRP720734 IBL720717:IBL720734 ILH720717:ILH720734 IVD720717:IVD720734 JEZ720717:JEZ720734 JOV720717:JOV720734 JYR720717:JYR720734 KIN720717:KIN720734 KSJ720717:KSJ720734 LCF720717:LCF720734 LMB720717:LMB720734 LVX720717:LVX720734 MFT720717:MFT720734 MPP720717:MPP720734 MZL720717:MZL720734 NJH720717:NJH720734 NTD720717:NTD720734 OCZ720717:OCZ720734 OMV720717:OMV720734 OWR720717:OWR720734 PGN720717:PGN720734 PQJ720717:PQJ720734 QAF720717:QAF720734 QKB720717:QKB720734 QTX720717:QTX720734 RDT720717:RDT720734 RNP720717:RNP720734 RXL720717:RXL720734 SHH720717:SHH720734 SRD720717:SRD720734 TAZ720717:TAZ720734 TKV720717:TKV720734 TUR720717:TUR720734 UEN720717:UEN720734 UOJ720717:UOJ720734 UYF720717:UYF720734 VIB720717:VIB720734 VRX720717:VRX720734 WBT720717:WBT720734 WLP720717:WLP720734 WVL720717:WVL720734 IZ786253:IZ786270 SV786253:SV786270 ACR786253:ACR786270 AMN786253:AMN786270 AWJ786253:AWJ786270 BGF786253:BGF786270 BQB786253:BQB786270 BZX786253:BZX786270 CJT786253:CJT786270 CTP786253:CTP786270 DDL786253:DDL786270 DNH786253:DNH786270 DXD786253:DXD786270 EGZ786253:EGZ786270 EQV786253:EQV786270 FAR786253:FAR786270 FKN786253:FKN786270 FUJ786253:FUJ786270 GEF786253:GEF786270 GOB786253:GOB786270 GXX786253:GXX786270 HHT786253:HHT786270 HRP786253:HRP786270 IBL786253:IBL786270 ILH786253:ILH786270 IVD786253:IVD786270 JEZ786253:JEZ786270 JOV786253:JOV786270 JYR786253:JYR786270 KIN786253:KIN786270 KSJ786253:KSJ786270 LCF786253:LCF786270 LMB786253:LMB786270 LVX786253:LVX786270 MFT786253:MFT786270 MPP786253:MPP786270 MZL786253:MZL786270 NJH786253:NJH786270 NTD786253:NTD786270 OCZ786253:OCZ786270 OMV786253:OMV786270 OWR786253:OWR786270 PGN786253:PGN786270 PQJ786253:PQJ786270 QAF786253:QAF786270 QKB786253:QKB786270 QTX786253:QTX786270 RDT786253:RDT786270 RNP786253:RNP786270 RXL786253:RXL786270 SHH786253:SHH786270 SRD786253:SRD786270 TAZ786253:TAZ786270 TKV786253:TKV786270 TUR786253:TUR786270 UEN786253:UEN786270 UOJ786253:UOJ786270 UYF786253:UYF786270 VIB786253:VIB786270 VRX786253:VRX786270 WBT786253:WBT786270 WLP786253:WLP786270 WVL786253:WVL786270 IZ851789:IZ851806 SV851789:SV851806 ACR851789:ACR851806 AMN851789:AMN851806 AWJ851789:AWJ851806 BGF851789:BGF851806 BQB851789:BQB851806 BZX851789:BZX851806 CJT851789:CJT851806 CTP851789:CTP851806 DDL851789:DDL851806 DNH851789:DNH851806 DXD851789:DXD851806 EGZ851789:EGZ851806 EQV851789:EQV851806 FAR851789:FAR851806 FKN851789:FKN851806 FUJ851789:FUJ851806 GEF851789:GEF851806 GOB851789:GOB851806 GXX851789:GXX851806 HHT851789:HHT851806 HRP851789:HRP851806 IBL851789:IBL851806 ILH851789:ILH851806 IVD851789:IVD851806 JEZ851789:JEZ851806 JOV851789:JOV851806 JYR851789:JYR851806 KIN851789:KIN851806 KSJ851789:KSJ851806 LCF851789:LCF851806 LMB851789:LMB851806 LVX851789:LVX851806 MFT851789:MFT851806 MPP851789:MPP851806 MZL851789:MZL851806 NJH851789:NJH851806 NTD851789:NTD851806 OCZ851789:OCZ851806 OMV851789:OMV851806 OWR851789:OWR851806 PGN851789:PGN851806 PQJ851789:PQJ851806 QAF851789:QAF851806 QKB851789:QKB851806 QTX851789:QTX851806 RDT851789:RDT851806 RNP851789:RNP851806 RXL851789:RXL851806 SHH851789:SHH851806 SRD851789:SRD851806 TAZ851789:TAZ851806 TKV851789:TKV851806 TUR851789:TUR851806 UEN851789:UEN851806 UOJ851789:UOJ851806 UYF851789:UYF851806 VIB851789:VIB851806 VRX851789:VRX851806 WBT851789:WBT851806 WLP851789:WLP851806 WVL851789:WVL851806 IZ917325:IZ917342 SV917325:SV917342 ACR917325:ACR917342 AMN917325:AMN917342 AWJ917325:AWJ917342 BGF917325:BGF917342 BQB917325:BQB917342 BZX917325:BZX917342 CJT917325:CJT917342 CTP917325:CTP917342 DDL917325:DDL917342 DNH917325:DNH917342 DXD917325:DXD917342 EGZ917325:EGZ917342 EQV917325:EQV917342 FAR917325:FAR917342 FKN917325:FKN917342 FUJ917325:FUJ917342 GEF917325:GEF917342 GOB917325:GOB917342 GXX917325:GXX917342 HHT917325:HHT917342 HRP917325:HRP917342 IBL917325:IBL917342 ILH917325:ILH917342 IVD917325:IVD917342 JEZ917325:JEZ917342 JOV917325:JOV917342 JYR917325:JYR917342 KIN917325:KIN917342 KSJ917325:KSJ917342 LCF917325:LCF917342 LMB917325:LMB917342 LVX917325:LVX917342 MFT917325:MFT917342 MPP917325:MPP917342 MZL917325:MZL917342 NJH917325:NJH917342 NTD917325:NTD917342 OCZ917325:OCZ917342 OMV917325:OMV917342 OWR917325:OWR917342 PGN917325:PGN917342 PQJ917325:PQJ917342 QAF917325:QAF917342 QKB917325:QKB917342 QTX917325:QTX917342 RDT917325:RDT917342 RNP917325:RNP917342 RXL917325:RXL917342 SHH917325:SHH917342 SRD917325:SRD917342 TAZ917325:TAZ917342 TKV917325:TKV917342 TUR917325:TUR917342 UEN917325:UEN917342 UOJ917325:UOJ917342 UYF917325:UYF917342 VIB917325:VIB917342 VRX917325:VRX917342 WBT917325:WBT917342 WLP917325:WLP917342 WVL917325:WVL917342 IZ982861:IZ982878 SV982861:SV982878 ACR982861:ACR982878 AMN982861:AMN982878 AWJ982861:AWJ982878 BGF982861:BGF982878 BQB982861:BQB982878 BZX982861:BZX982878 CJT982861:CJT982878 CTP982861:CTP982878 DDL982861:DDL982878 DNH982861:DNH982878 DXD982861:DXD982878 EGZ982861:EGZ982878 EQV982861:EQV982878 FAR982861:FAR982878 FKN982861:FKN982878 FUJ982861:FUJ982878 GEF982861:GEF982878 GOB982861:GOB982878 GXX982861:GXX982878 HHT982861:HHT982878 HRP982861:HRP982878 IBL982861:IBL982878 ILH982861:ILH982878 IVD982861:IVD982878 JEZ982861:JEZ982878 JOV982861:JOV982878 JYR982861:JYR982878 KIN982861:KIN982878 KSJ982861:KSJ982878 LCF982861:LCF982878 LMB982861:LMB982878 LVX982861:LVX982878 MFT982861:MFT982878 MPP982861:MPP982878 MZL982861:MZL982878 NJH982861:NJH982878 NTD982861:NTD982878 OCZ982861:OCZ982878 OMV982861:OMV982878 OWR982861:OWR982878 PGN982861:PGN982878 PQJ982861:PQJ982878 QAF982861:QAF982878 QKB982861:QKB982878 QTX982861:QTX982878 RDT982861:RDT982878 RNP982861:RNP982878 RXL982861:RXL982878 SHH982861:SHH982878 SRD982861:SRD982878 TAZ982861:TAZ982878 TKV982861:TKV982878 TUR982861:TUR982878 UEN982861:UEN982878 UOJ982861:UOJ982878 UYF982861:UYF982878 VIB982861:VIB982878 VRX982861:VRX982878 WBT982861:WBT982878 WLP982861:WLP982878 WVL982861:WVL982878 IZ65400:IZ65402 SV65400:SV65402 ACR65400:ACR65402 AMN65400:AMN65402 AWJ65400:AWJ65402 BGF65400:BGF65402 BQB65400:BQB65402 BZX65400:BZX65402 CJT65400:CJT65402 CTP65400:CTP65402 DDL65400:DDL65402 DNH65400:DNH65402 DXD65400:DXD65402 EGZ65400:EGZ65402 EQV65400:EQV65402 FAR65400:FAR65402 FKN65400:FKN65402 FUJ65400:FUJ65402 GEF65400:GEF65402 GOB65400:GOB65402 GXX65400:GXX65402 HHT65400:HHT65402 HRP65400:HRP65402 IBL65400:IBL65402 ILH65400:ILH65402 IVD65400:IVD65402 JEZ65400:JEZ65402 JOV65400:JOV65402 JYR65400:JYR65402 KIN65400:KIN65402 KSJ65400:KSJ65402 LCF65400:LCF65402 LMB65400:LMB65402 LVX65400:LVX65402 MFT65400:MFT65402 MPP65400:MPP65402 MZL65400:MZL65402 NJH65400:NJH65402 NTD65400:NTD65402 OCZ65400:OCZ65402 OMV65400:OMV65402 OWR65400:OWR65402 PGN65400:PGN65402 PQJ65400:PQJ65402 QAF65400:QAF65402 QKB65400:QKB65402 QTX65400:QTX65402 RDT65400:RDT65402 RNP65400:RNP65402 RXL65400:RXL65402 SHH65400:SHH65402 SRD65400:SRD65402 TAZ65400:TAZ65402 TKV65400:TKV65402 TUR65400:TUR65402 UEN65400:UEN65402 UOJ65400:UOJ65402 UYF65400:UYF65402 VIB65400:VIB65402 VRX65400:VRX65402 WBT65400:WBT65402 WLP65400:WLP65402 WVL65400:WVL65402 IZ130936:IZ130938 SV130936:SV130938 ACR130936:ACR130938 AMN130936:AMN130938 AWJ130936:AWJ130938 BGF130936:BGF130938 BQB130936:BQB130938 BZX130936:BZX130938 CJT130936:CJT130938 CTP130936:CTP130938 DDL130936:DDL130938 DNH130936:DNH130938 DXD130936:DXD130938 EGZ130936:EGZ130938 EQV130936:EQV130938 FAR130936:FAR130938 FKN130936:FKN130938 FUJ130936:FUJ130938 GEF130936:GEF130938 GOB130936:GOB130938 GXX130936:GXX130938 HHT130936:HHT130938 HRP130936:HRP130938 IBL130936:IBL130938 ILH130936:ILH130938 IVD130936:IVD130938 JEZ130936:JEZ130938 JOV130936:JOV130938 JYR130936:JYR130938 KIN130936:KIN130938 KSJ130936:KSJ130938 LCF130936:LCF130938 LMB130936:LMB130938 LVX130936:LVX130938 MFT130936:MFT130938 MPP130936:MPP130938 MZL130936:MZL130938 NJH130936:NJH130938 NTD130936:NTD130938 OCZ130936:OCZ130938 OMV130936:OMV130938 OWR130936:OWR130938 PGN130936:PGN130938 PQJ130936:PQJ130938 QAF130936:QAF130938 QKB130936:QKB130938 QTX130936:QTX130938 RDT130936:RDT130938 RNP130936:RNP130938 RXL130936:RXL130938 SHH130936:SHH130938 SRD130936:SRD130938 TAZ130936:TAZ130938 TKV130936:TKV130938 TUR130936:TUR130938 UEN130936:UEN130938 UOJ130936:UOJ130938 UYF130936:UYF130938 VIB130936:VIB130938 VRX130936:VRX130938 WBT130936:WBT130938 WLP130936:WLP130938 WVL130936:WVL130938 IZ196472:IZ196474 SV196472:SV196474 ACR196472:ACR196474 AMN196472:AMN196474 AWJ196472:AWJ196474 BGF196472:BGF196474 BQB196472:BQB196474 BZX196472:BZX196474 CJT196472:CJT196474 CTP196472:CTP196474 DDL196472:DDL196474 DNH196472:DNH196474 DXD196472:DXD196474 EGZ196472:EGZ196474 EQV196472:EQV196474 FAR196472:FAR196474 FKN196472:FKN196474 FUJ196472:FUJ196474 GEF196472:GEF196474 GOB196472:GOB196474 GXX196472:GXX196474 HHT196472:HHT196474 HRP196472:HRP196474 IBL196472:IBL196474 ILH196472:ILH196474 IVD196472:IVD196474 JEZ196472:JEZ196474 JOV196472:JOV196474 JYR196472:JYR196474 KIN196472:KIN196474 KSJ196472:KSJ196474 LCF196472:LCF196474 LMB196472:LMB196474 LVX196472:LVX196474 MFT196472:MFT196474 MPP196472:MPP196474 MZL196472:MZL196474 NJH196472:NJH196474 NTD196472:NTD196474 OCZ196472:OCZ196474 OMV196472:OMV196474 OWR196472:OWR196474 PGN196472:PGN196474 PQJ196472:PQJ196474 QAF196472:QAF196474 QKB196472:QKB196474 QTX196472:QTX196474 RDT196472:RDT196474 RNP196472:RNP196474 RXL196472:RXL196474 SHH196472:SHH196474 SRD196472:SRD196474 TAZ196472:TAZ196474 TKV196472:TKV196474 TUR196472:TUR196474 UEN196472:UEN196474 UOJ196472:UOJ196474 UYF196472:UYF196474 VIB196472:VIB196474 VRX196472:VRX196474 WBT196472:WBT196474 WLP196472:WLP196474 WVL196472:WVL196474 IZ262008:IZ262010 SV262008:SV262010 ACR262008:ACR262010 AMN262008:AMN262010 AWJ262008:AWJ262010 BGF262008:BGF262010 BQB262008:BQB262010 BZX262008:BZX262010 CJT262008:CJT262010 CTP262008:CTP262010 DDL262008:DDL262010 DNH262008:DNH262010 DXD262008:DXD262010 EGZ262008:EGZ262010 EQV262008:EQV262010 FAR262008:FAR262010 FKN262008:FKN262010 FUJ262008:FUJ262010 GEF262008:GEF262010 GOB262008:GOB262010 GXX262008:GXX262010 HHT262008:HHT262010 HRP262008:HRP262010 IBL262008:IBL262010 ILH262008:ILH262010 IVD262008:IVD262010 JEZ262008:JEZ262010 JOV262008:JOV262010 JYR262008:JYR262010 KIN262008:KIN262010 KSJ262008:KSJ262010 LCF262008:LCF262010 LMB262008:LMB262010 LVX262008:LVX262010 MFT262008:MFT262010 MPP262008:MPP262010 MZL262008:MZL262010 NJH262008:NJH262010 NTD262008:NTD262010 OCZ262008:OCZ262010 OMV262008:OMV262010 OWR262008:OWR262010 PGN262008:PGN262010 PQJ262008:PQJ262010 QAF262008:QAF262010 QKB262008:QKB262010 QTX262008:QTX262010 RDT262008:RDT262010 RNP262008:RNP262010 RXL262008:RXL262010 SHH262008:SHH262010 SRD262008:SRD262010 TAZ262008:TAZ262010 TKV262008:TKV262010 TUR262008:TUR262010 UEN262008:UEN262010 UOJ262008:UOJ262010 UYF262008:UYF262010 VIB262008:VIB262010 VRX262008:VRX262010 WBT262008:WBT262010 WLP262008:WLP262010 WVL262008:WVL262010 IZ327544:IZ327546 SV327544:SV327546 ACR327544:ACR327546 AMN327544:AMN327546 AWJ327544:AWJ327546 BGF327544:BGF327546 BQB327544:BQB327546 BZX327544:BZX327546 CJT327544:CJT327546 CTP327544:CTP327546 DDL327544:DDL327546 DNH327544:DNH327546 DXD327544:DXD327546 EGZ327544:EGZ327546 EQV327544:EQV327546 FAR327544:FAR327546 FKN327544:FKN327546 FUJ327544:FUJ327546 GEF327544:GEF327546 GOB327544:GOB327546 GXX327544:GXX327546 HHT327544:HHT327546 HRP327544:HRP327546 IBL327544:IBL327546 ILH327544:ILH327546 IVD327544:IVD327546 JEZ327544:JEZ327546 JOV327544:JOV327546 JYR327544:JYR327546 KIN327544:KIN327546 KSJ327544:KSJ327546 LCF327544:LCF327546 LMB327544:LMB327546 LVX327544:LVX327546 MFT327544:MFT327546 MPP327544:MPP327546 MZL327544:MZL327546 NJH327544:NJH327546 NTD327544:NTD327546 OCZ327544:OCZ327546 OMV327544:OMV327546 OWR327544:OWR327546 PGN327544:PGN327546 PQJ327544:PQJ327546 QAF327544:QAF327546 QKB327544:QKB327546 QTX327544:QTX327546 RDT327544:RDT327546 RNP327544:RNP327546 RXL327544:RXL327546 SHH327544:SHH327546 SRD327544:SRD327546 TAZ327544:TAZ327546 TKV327544:TKV327546 TUR327544:TUR327546 UEN327544:UEN327546 UOJ327544:UOJ327546 UYF327544:UYF327546 VIB327544:VIB327546 VRX327544:VRX327546 WBT327544:WBT327546 WLP327544:WLP327546 WVL327544:WVL327546 IZ393080:IZ393082 SV393080:SV393082 ACR393080:ACR393082 AMN393080:AMN393082 AWJ393080:AWJ393082 BGF393080:BGF393082 BQB393080:BQB393082 BZX393080:BZX393082 CJT393080:CJT393082 CTP393080:CTP393082 DDL393080:DDL393082 DNH393080:DNH393082 DXD393080:DXD393082 EGZ393080:EGZ393082 EQV393080:EQV393082 FAR393080:FAR393082 FKN393080:FKN393082 FUJ393080:FUJ393082 GEF393080:GEF393082 GOB393080:GOB393082 GXX393080:GXX393082 HHT393080:HHT393082 HRP393080:HRP393082 IBL393080:IBL393082 ILH393080:ILH393082 IVD393080:IVD393082 JEZ393080:JEZ393082 JOV393080:JOV393082 JYR393080:JYR393082 KIN393080:KIN393082 KSJ393080:KSJ393082 LCF393080:LCF393082 LMB393080:LMB393082 LVX393080:LVX393082 MFT393080:MFT393082 MPP393080:MPP393082 MZL393080:MZL393082 NJH393080:NJH393082 NTD393080:NTD393082 OCZ393080:OCZ393082 OMV393080:OMV393082 OWR393080:OWR393082 PGN393080:PGN393082 PQJ393080:PQJ393082 QAF393080:QAF393082 QKB393080:QKB393082 QTX393080:QTX393082 RDT393080:RDT393082 RNP393080:RNP393082 RXL393080:RXL393082 SHH393080:SHH393082 SRD393080:SRD393082 TAZ393080:TAZ393082 TKV393080:TKV393082 TUR393080:TUR393082 UEN393080:UEN393082 UOJ393080:UOJ393082 UYF393080:UYF393082 VIB393080:VIB393082 VRX393080:VRX393082 WBT393080:WBT393082 WLP393080:WLP393082 WVL393080:WVL393082 IZ458616:IZ458618 SV458616:SV458618 ACR458616:ACR458618 AMN458616:AMN458618 AWJ458616:AWJ458618 BGF458616:BGF458618 BQB458616:BQB458618 BZX458616:BZX458618 CJT458616:CJT458618 CTP458616:CTP458618 DDL458616:DDL458618 DNH458616:DNH458618 DXD458616:DXD458618 EGZ458616:EGZ458618 EQV458616:EQV458618 FAR458616:FAR458618 FKN458616:FKN458618 FUJ458616:FUJ458618 GEF458616:GEF458618 GOB458616:GOB458618 GXX458616:GXX458618 HHT458616:HHT458618 HRP458616:HRP458618 IBL458616:IBL458618 ILH458616:ILH458618 IVD458616:IVD458618 JEZ458616:JEZ458618 JOV458616:JOV458618 JYR458616:JYR458618 KIN458616:KIN458618 KSJ458616:KSJ458618 LCF458616:LCF458618 LMB458616:LMB458618 LVX458616:LVX458618 MFT458616:MFT458618 MPP458616:MPP458618 MZL458616:MZL458618 NJH458616:NJH458618 NTD458616:NTD458618 OCZ458616:OCZ458618 OMV458616:OMV458618 OWR458616:OWR458618 PGN458616:PGN458618 PQJ458616:PQJ458618 QAF458616:QAF458618 QKB458616:QKB458618 QTX458616:QTX458618 RDT458616:RDT458618 RNP458616:RNP458618 RXL458616:RXL458618 SHH458616:SHH458618 SRD458616:SRD458618 TAZ458616:TAZ458618 TKV458616:TKV458618 TUR458616:TUR458618 UEN458616:UEN458618 UOJ458616:UOJ458618 UYF458616:UYF458618 VIB458616:VIB458618 VRX458616:VRX458618 WBT458616:WBT458618 WLP458616:WLP458618 WVL458616:WVL458618 IZ524152:IZ524154 SV524152:SV524154 ACR524152:ACR524154 AMN524152:AMN524154 AWJ524152:AWJ524154 BGF524152:BGF524154 BQB524152:BQB524154 BZX524152:BZX524154 CJT524152:CJT524154 CTP524152:CTP524154 DDL524152:DDL524154 DNH524152:DNH524154 DXD524152:DXD524154 EGZ524152:EGZ524154 EQV524152:EQV524154 FAR524152:FAR524154 FKN524152:FKN524154 FUJ524152:FUJ524154 GEF524152:GEF524154 GOB524152:GOB524154 GXX524152:GXX524154 HHT524152:HHT524154 HRP524152:HRP524154 IBL524152:IBL524154 ILH524152:ILH524154 IVD524152:IVD524154 JEZ524152:JEZ524154 JOV524152:JOV524154 JYR524152:JYR524154 KIN524152:KIN524154 KSJ524152:KSJ524154 LCF524152:LCF524154 LMB524152:LMB524154 LVX524152:LVX524154 MFT524152:MFT524154 MPP524152:MPP524154 MZL524152:MZL524154 NJH524152:NJH524154 NTD524152:NTD524154 OCZ524152:OCZ524154 OMV524152:OMV524154 OWR524152:OWR524154 PGN524152:PGN524154 PQJ524152:PQJ524154 QAF524152:QAF524154 QKB524152:QKB524154 QTX524152:QTX524154 RDT524152:RDT524154 RNP524152:RNP524154 RXL524152:RXL524154 SHH524152:SHH524154 SRD524152:SRD524154 TAZ524152:TAZ524154 TKV524152:TKV524154 TUR524152:TUR524154 UEN524152:UEN524154 UOJ524152:UOJ524154 UYF524152:UYF524154 VIB524152:VIB524154 VRX524152:VRX524154 WBT524152:WBT524154 WLP524152:WLP524154 WVL524152:WVL524154 IZ589688:IZ589690 SV589688:SV589690 ACR589688:ACR589690 AMN589688:AMN589690 AWJ589688:AWJ589690 BGF589688:BGF589690 BQB589688:BQB589690 BZX589688:BZX589690 CJT589688:CJT589690 CTP589688:CTP589690 DDL589688:DDL589690 DNH589688:DNH589690 DXD589688:DXD589690 EGZ589688:EGZ589690 EQV589688:EQV589690 FAR589688:FAR589690 FKN589688:FKN589690 FUJ589688:FUJ589690 GEF589688:GEF589690 GOB589688:GOB589690 GXX589688:GXX589690 HHT589688:HHT589690 HRP589688:HRP589690 IBL589688:IBL589690 ILH589688:ILH589690 IVD589688:IVD589690 JEZ589688:JEZ589690 JOV589688:JOV589690 JYR589688:JYR589690 KIN589688:KIN589690 KSJ589688:KSJ589690 LCF589688:LCF589690 LMB589688:LMB589690 LVX589688:LVX589690 MFT589688:MFT589690 MPP589688:MPP589690 MZL589688:MZL589690 NJH589688:NJH589690 NTD589688:NTD589690 OCZ589688:OCZ589690 OMV589688:OMV589690 OWR589688:OWR589690 PGN589688:PGN589690 PQJ589688:PQJ589690 QAF589688:QAF589690 QKB589688:QKB589690 QTX589688:QTX589690 RDT589688:RDT589690 RNP589688:RNP589690 RXL589688:RXL589690 SHH589688:SHH589690 SRD589688:SRD589690 TAZ589688:TAZ589690 TKV589688:TKV589690 TUR589688:TUR589690 UEN589688:UEN589690 UOJ589688:UOJ589690 UYF589688:UYF589690 VIB589688:VIB589690 VRX589688:VRX589690 WBT589688:WBT589690 WLP589688:WLP589690 WVL589688:WVL589690 IZ655224:IZ655226 SV655224:SV655226 ACR655224:ACR655226 AMN655224:AMN655226 AWJ655224:AWJ655226 BGF655224:BGF655226 BQB655224:BQB655226 BZX655224:BZX655226 CJT655224:CJT655226 CTP655224:CTP655226 DDL655224:DDL655226 DNH655224:DNH655226 DXD655224:DXD655226 EGZ655224:EGZ655226 EQV655224:EQV655226 FAR655224:FAR655226 FKN655224:FKN655226 FUJ655224:FUJ655226 GEF655224:GEF655226 GOB655224:GOB655226 GXX655224:GXX655226 HHT655224:HHT655226 HRP655224:HRP655226 IBL655224:IBL655226 ILH655224:ILH655226 IVD655224:IVD655226 JEZ655224:JEZ655226 JOV655224:JOV655226 JYR655224:JYR655226 KIN655224:KIN655226 KSJ655224:KSJ655226 LCF655224:LCF655226 LMB655224:LMB655226 LVX655224:LVX655226 MFT655224:MFT655226 MPP655224:MPP655226 MZL655224:MZL655226 NJH655224:NJH655226 NTD655224:NTD655226 OCZ655224:OCZ655226 OMV655224:OMV655226 OWR655224:OWR655226 PGN655224:PGN655226 PQJ655224:PQJ655226 QAF655224:QAF655226 QKB655224:QKB655226 QTX655224:QTX655226 RDT655224:RDT655226 RNP655224:RNP655226 RXL655224:RXL655226 SHH655224:SHH655226 SRD655224:SRD655226 TAZ655224:TAZ655226 TKV655224:TKV655226 TUR655224:TUR655226 UEN655224:UEN655226 UOJ655224:UOJ655226 UYF655224:UYF655226 VIB655224:VIB655226 VRX655224:VRX655226 WBT655224:WBT655226 WLP655224:WLP655226 WVL655224:WVL655226 IZ720760:IZ720762 SV720760:SV720762 ACR720760:ACR720762 AMN720760:AMN720762 AWJ720760:AWJ720762 BGF720760:BGF720762 BQB720760:BQB720762 BZX720760:BZX720762 CJT720760:CJT720762 CTP720760:CTP720762 DDL720760:DDL720762 DNH720760:DNH720762 DXD720760:DXD720762 EGZ720760:EGZ720762 EQV720760:EQV720762 FAR720760:FAR720762 FKN720760:FKN720762 FUJ720760:FUJ720762 GEF720760:GEF720762 GOB720760:GOB720762 GXX720760:GXX720762 HHT720760:HHT720762 HRP720760:HRP720762 IBL720760:IBL720762 ILH720760:ILH720762 IVD720760:IVD720762 JEZ720760:JEZ720762 JOV720760:JOV720762 JYR720760:JYR720762 KIN720760:KIN720762 KSJ720760:KSJ720762 LCF720760:LCF720762 LMB720760:LMB720762 LVX720760:LVX720762 MFT720760:MFT720762 MPP720760:MPP720762 MZL720760:MZL720762 NJH720760:NJH720762 NTD720760:NTD720762 OCZ720760:OCZ720762 OMV720760:OMV720762 OWR720760:OWR720762 PGN720760:PGN720762 PQJ720760:PQJ720762 QAF720760:QAF720762 QKB720760:QKB720762 QTX720760:QTX720762 RDT720760:RDT720762 RNP720760:RNP720762 RXL720760:RXL720762 SHH720760:SHH720762 SRD720760:SRD720762 TAZ720760:TAZ720762 TKV720760:TKV720762 TUR720760:TUR720762 UEN720760:UEN720762 UOJ720760:UOJ720762 UYF720760:UYF720762 VIB720760:VIB720762 VRX720760:VRX720762 WBT720760:WBT720762 WLP720760:WLP720762 WVL720760:WVL720762 IZ786296:IZ786298 SV786296:SV786298 ACR786296:ACR786298 AMN786296:AMN786298 AWJ786296:AWJ786298 BGF786296:BGF786298 BQB786296:BQB786298 BZX786296:BZX786298 CJT786296:CJT786298 CTP786296:CTP786298 DDL786296:DDL786298 DNH786296:DNH786298 DXD786296:DXD786298 EGZ786296:EGZ786298 EQV786296:EQV786298 FAR786296:FAR786298 FKN786296:FKN786298 FUJ786296:FUJ786298 GEF786296:GEF786298 GOB786296:GOB786298 GXX786296:GXX786298 HHT786296:HHT786298 HRP786296:HRP786298 IBL786296:IBL786298 ILH786296:ILH786298 IVD786296:IVD786298 JEZ786296:JEZ786298 JOV786296:JOV786298 JYR786296:JYR786298 KIN786296:KIN786298 KSJ786296:KSJ786298 LCF786296:LCF786298 LMB786296:LMB786298 LVX786296:LVX786298 MFT786296:MFT786298 MPP786296:MPP786298 MZL786296:MZL786298 NJH786296:NJH786298 NTD786296:NTD786298 OCZ786296:OCZ786298 OMV786296:OMV786298 OWR786296:OWR786298 PGN786296:PGN786298 PQJ786296:PQJ786298 QAF786296:QAF786298 QKB786296:QKB786298 QTX786296:QTX786298 RDT786296:RDT786298 RNP786296:RNP786298 RXL786296:RXL786298 SHH786296:SHH786298 SRD786296:SRD786298 TAZ786296:TAZ786298 TKV786296:TKV786298 TUR786296:TUR786298 UEN786296:UEN786298 UOJ786296:UOJ786298 UYF786296:UYF786298 VIB786296:VIB786298 VRX786296:VRX786298 WBT786296:WBT786298 WLP786296:WLP786298 WVL786296:WVL786298 IZ851832:IZ851834 SV851832:SV851834 ACR851832:ACR851834 AMN851832:AMN851834 AWJ851832:AWJ851834 BGF851832:BGF851834 BQB851832:BQB851834 BZX851832:BZX851834 CJT851832:CJT851834 CTP851832:CTP851834 DDL851832:DDL851834 DNH851832:DNH851834 DXD851832:DXD851834 EGZ851832:EGZ851834 EQV851832:EQV851834 FAR851832:FAR851834 FKN851832:FKN851834 FUJ851832:FUJ851834 GEF851832:GEF851834 GOB851832:GOB851834 GXX851832:GXX851834 HHT851832:HHT851834 HRP851832:HRP851834 IBL851832:IBL851834 ILH851832:ILH851834 IVD851832:IVD851834 JEZ851832:JEZ851834 JOV851832:JOV851834 JYR851832:JYR851834 KIN851832:KIN851834 KSJ851832:KSJ851834 LCF851832:LCF851834 LMB851832:LMB851834 LVX851832:LVX851834 MFT851832:MFT851834 MPP851832:MPP851834 MZL851832:MZL851834 NJH851832:NJH851834 NTD851832:NTD851834 OCZ851832:OCZ851834 OMV851832:OMV851834 OWR851832:OWR851834 PGN851832:PGN851834 PQJ851832:PQJ851834 QAF851832:QAF851834 QKB851832:QKB851834 QTX851832:QTX851834 RDT851832:RDT851834 RNP851832:RNP851834 RXL851832:RXL851834 SHH851832:SHH851834 SRD851832:SRD851834 TAZ851832:TAZ851834 TKV851832:TKV851834 TUR851832:TUR851834 UEN851832:UEN851834 UOJ851832:UOJ851834 UYF851832:UYF851834 VIB851832:VIB851834 VRX851832:VRX851834 WBT851832:WBT851834 WLP851832:WLP851834 WVL851832:WVL851834 IZ917368:IZ917370 SV917368:SV917370 ACR917368:ACR917370 AMN917368:AMN917370 AWJ917368:AWJ917370 BGF917368:BGF917370 BQB917368:BQB917370 BZX917368:BZX917370 CJT917368:CJT917370 CTP917368:CTP917370 DDL917368:DDL917370 DNH917368:DNH917370 DXD917368:DXD917370 EGZ917368:EGZ917370 EQV917368:EQV917370 FAR917368:FAR917370 FKN917368:FKN917370 FUJ917368:FUJ917370 GEF917368:GEF917370 GOB917368:GOB917370 GXX917368:GXX917370 HHT917368:HHT917370 HRP917368:HRP917370 IBL917368:IBL917370 ILH917368:ILH917370 IVD917368:IVD917370 JEZ917368:JEZ917370 JOV917368:JOV917370 JYR917368:JYR917370 KIN917368:KIN917370 KSJ917368:KSJ917370 LCF917368:LCF917370 LMB917368:LMB917370 LVX917368:LVX917370 MFT917368:MFT917370 MPP917368:MPP917370 MZL917368:MZL917370 NJH917368:NJH917370 NTD917368:NTD917370 OCZ917368:OCZ917370 OMV917368:OMV917370 OWR917368:OWR917370 PGN917368:PGN917370 PQJ917368:PQJ917370 QAF917368:QAF917370 QKB917368:QKB917370 QTX917368:QTX917370 RDT917368:RDT917370 RNP917368:RNP917370 RXL917368:RXL917370 SHH917368:SHH917370 SRD917368:SRD917370 TAZ917368:TAZ917370 TKV917368:TKV917370 TUR917368:TUR917370 UEN917368:UEN917370 UOJ917368:UOJ917370 UYF917368:UYF917370 VIB917368:VIB917370 VRX917368:VRX917370 WBT917368:WBT917370 WLP917368:WLP917370 WVL917368:WVL917370 IZ982904:IZ982906 SV982904:SV982906 ACR982904:ACR982906 AMN982904:AMN982906 AWJ982904:AWJ982906 BGF982904:BGF982906 BQB982904:BQB982906 BZX982904:BZX982906 CJT982904:CJT982906 CTP982904:CTP982906 DDL982904:DDL982906 DNH982904:DNH982906 DXD982904:DXD982906 EGZ982904:EGZ982906 EQV982904:EQV982906 FAR982904:FAR982906 FKN982904:FKN982906 FUJ982904:FUJ982906 GEF982904:GEF982906 GOB982904:GOB982906 GXX982904:GXX982906 HHT982904:HHT982906 HRP982904:HRP982906 IBL982904:IBL982906 ILH982904:ILH982906 IVD982904:IVD982906 JEZ982904:JEZ982906 JOV982904:JOV982906 JYR982904:JYR982906 KIN982904:KIN982906 KSJ982904:KSJ982906 LCF982904:LCF982906 LMB982904:LMB982906 LVX982904:LVX982906 MFT982904:MFT982906 MPP982904:MPP982906 MZL982904:MZL982906 NJH982904:NJH982906 NTD982904:NTD982906 OCZ982904:OCZ982906 OMV982904:OMV982906 OWR982904:OWR982906 PGN982904:PGN982906 PQJ982904:PQJ982906 QAF982904:QAF982906 QKB982904:QKB982906 QTX982904:QTX982906 RDT982904:RDT982906 RNP982904:RNP982906 RXL982904:RXL982906 SHH982904:SHH982906 SRD982904:SRD982906 TAZ982904:TAZ982906 TKV982904:TKV982906 TUR982904:TUR982906 UEN982904:UEN982906 UOJ982904:UOJ982906 UYF982904:UYF982906 VIB982904:VIB982906 VRX982904:VRX982906 WBT982904:WBT982906 WLP982904:WLP982906 WVL982904:WVL982906 IZ65332:IZ65355 SV65332:SV65355 ACR65332:ACR65355 AMN65332:AMN65355 AWJ65332:AWJ65355 BGF65332:BGF65355 BQB65332:BQB65355 BZX65332:BZX65355 CJT65332:CJT65355 CTP65332:CTP65355 DDL65332:DDL65355 DNH65332:DNH65355 DXD65332:DXD65355 EGZ65332:EGZ65355 EQV65332:EQV65355 FAR65332:FAR65355 FKN65332:FKN65355 FUJ65332:FUJ65355 GEF65332:GEF65355 GOB65332:GOB65355 GXX65332:GXX65355 HHT65332:HHT65355 HRP65332:HRP65355 IBL65332:IBL65355 ILH65332:ILH65355 IVD65332:IVD65355 JEZ65332:JEZ65355 JOV65332:JOV65355 JYR65332:JYR65355 KIN65332:KIN65355 KSJ65332:KSJ65355 LCF65332:LCF65355 LMB65332:LMB65355 LVX65332:LVX65355 MFT65332:MFT65355 MPP65332:MPP65355 MZL65332:MZL65355 NJH65332:NJH65355 NTD65332:NTD65355 OCZ65332:OCZ65355 OMV65332:OMV65355 OWR65332:OWR65355 PGN65332:PGN65355 PQJ65332:PQJ65355 QAF65332:QAF65355 QKB65332:QKB65355 QTX65332:QTX65355 RDT65332:RDT65355 RNP65332:RNP65355 RXL65332:RXL65355 SHH65332:SHH65355 SRD65332:SRD65355 TAZ65332:TAZ65355 TKV65332:TKV65355 TUR65332:TUR65355 UEN65332:UEN65355 UOJ65332:UOJ65355 UYF65332:UYF65355 VIB65332:VIB65355 VRX65332:VRX65355 WBT65332:WBT65355 WLP65332:WLP65355 WVL65332:WVL65355 IZ130868:IZ130891 SV130868:SV130891 ACR130868:ACR130891 AMN130868:AMN130891 AWJ130868:AWJ130891 BGF130868:BGF130891 BQB130868:BQB130891 BZX130868:BZX130891 CJT130868:CJT130891 CTP130868:CTP130891 DDL130868:DDL130891 DNH130868:DNH130891 DXD130868:DXD130891 EGZ130868:EGZ130891 EQV130868:EQV130891 FAR130868:FAR130891 FKN130868:FKN130891 FUJ130868:FUJ130891 GEF130868:GEF130891 GOB130868:GOB130891 GXX130868:GXX130891 HHT130868:HHT130891 HRP130868:HRP130891 IBL130868:IBL130891 ILH130868:ILH130891 IVD130868:IVD130891 JEZ130868:JEZ130891 JOV130868:JOV130891 JYR130868:JYR130891 KIN130868:KIN130891 KSJ130868:KSJ130891 LCF130868:LCF130891 LMB130868:LMB130891 LVX130868:LVX130891 MFT130868:MFT130891 MPP130868:MPP130891 MZL130868:MZL130891 NJH130868:NJH130891 NTD130868:NTD130891 OCZ130868:OCZ130891 OMV130868:OMV130891 OWR130868:OWR130891 PGN130868:PGN130891 PQJ130868:PQJ130891 QAF130868:QAF130891 QKB130868:QKB130891 QTX130868:QTX130891 RDT130868:RDT130891 RNP130868:RNP130891 RXL130868:RXL130891 SHH130868:SHH130891 SRD130868:SRD130891 TAZ130868:TAZ130891 TKV130868:TKV130891 TUR130868:TUR130891 UEN130868:UEN130891 UOJ130868:UOJ130891 UYF130868:UYF130891 VIB130868:VIB130891 VRX130868:VRX130891 WBT130868:WBT130891 WLP130868:WLP130891 WVL130868:WVL130891 IZ196404:IZ196427 SV196404:SV196427 ACR196404:ACR196427 AMN196404:AMN196427 AWJ196404:AWJ196427 BGF196404:BGF196427 BQB196404:BQB196427 BZX196404:BZX196427 CJT196404:CJT196427 CTP196404:CTP196427 DDL196404:DDL196427 DNH196404:DNH196427 DXD196404:DXD196427 EGZ196404:EGZ196427 EQV196404:EQV196427 FAR196404:FAR196427 FKN196404:FKN196427 FUJ196404:FUJ196427 GEF196404:GEF196427 GOB196404:GOB196427 GXX196404:GXX196427 HHT196404:HHT196427 HRP196404:HRP196427 IBL196404:IBL196427 ILH196404:ILH196427 IVD196404:IVD196427 JEZ196404:JEZ196427 JOV196404:JOV196427 JYR196404:JYR196427 KIN196404:KIN196427 KSJ196404:KSJ196427 LCF196404:LCF196427 LMB196404:LMB196427 LVX196404:LVX196427 MFT196404:MFT196427 MPP196404:MPP196427 MZL196404:MZL196427 NJH196404:NJH196427 NTD196404:NTD196427 OCZ196404:OCZ196427 OMV196404:OMV196427 OWR196404:OWR196427 PGN196404:PGN196427 PQJ196404:PQJ196427 QAF196404:QAF196427 QKB196404:QKB196427 QTX196404:QTX196427 RDT196404:RDT196427 RNP196404:RNP196427 RXL196404:RXL196427 SHH196404:SHH196427 SRD196404:SRD196427 TAZ196404:TAZ196427 TKV196404:TKV196427 TUR196404:TUR196427 UEN196404:UEN196427 UOJ196404:UOJ196427 UYF196404:UYF196427 VIB196404:VIB196427 VRX196404:VRX196427 WBT196404:WBT196427 WLP196404:WLP196427 WVL196404:WVL196427 IZ261940:IZ261963 SV261940:SV261963 ACR261940:ACR261963 AMN261940:AMN261963 AWJ261940:AWJ261963 BGF261940:BGF261963 BQB261940:BQB261963 BZX261940:BZX261963 CJT261940:CJT261963 CTP261940:CTP261963 DDL261940:DDL261963 DNH261940:DNH261963 DXD261940:DXD261963 EGZ261940:EGZ261963 EQV261940:EQV261963 FAR261940:FAR261963 FKN261940:FKN261963 FUJ261940:FUJ261963 GEF261940:GEF261963 GOB261940:GOB261963 GXX261940:GXX261963 HHT261940:HHT261963 HRP261940:HRP261963 IBL261940:IBL261963 ILH261940:ILH261963 IVD261940:IVD261963 JEZ261940:JEZ261963 JOV261940:JOV261963 JYR261940:JYR261963 KIN261940:KIN261963 KSJ261940:KSJ261963 LCF261940:LCF261963 LMB261940:LMB261963 LVX261940:LVX261963 MFT261940:MFT261963 MPP261940:MPP261963 MZL261940:MZL261963 NJH261940:NJH261963 NTD261940:NTD261963 OCZ261940:OCZ261963 OMV261940:OMV261963 OWR261940:OWR261963 PGN261940:PGN261963 PQJ261940:PQJ261963 QAF261940:QAF261963 QKB261940:QKB261963 QTX261940:QTX261963 RDT261940:RDT261963 RNP261940:RNP261963 RXL261940:RXL261963 SHH261940:SHH261963 SRD261940:SRD261963 TAZ261940:TAZ261963 TKV261940:TKV261963 TUR261940:TUR261963 UEN261940:UEN261963 UOJ261940:UOJ261963 UYF261940:UYF261963 VIB261940:VIB261963 VRX261940:VRX261963 WBT261940:WBT261963 WLP261940:WLP261963 WVL261940:WVL261963 IZ327476:IZ327499 SV327476:SV327499 ACR327476:ACR327499 AMN327476:AMN327499 AWJ327476:AWJ327499 BGF327476:BGF327499 BQB327476:BQB327499 BZX327476:BZX327499 CJT327476:CJT327499 CTP327476:CTP327499 DDL327476:DDL327499 DNH327476:DNH327499 DXD327476:DXD327499 EGZ327476:EGZ327499 EQV327476:EQV327499 FAR327476:FAR327499 FKN327476:FKN327499 FUJ327476:FUJ327499 GEF327476:GEF327499 GOB327476:GOB327499 GXX327476:GXX327499 HHT327476:HHT327499 HRP327476:HRP327499 IBL327476:IBL327499 ILH327476:ILH327499 IVD327476:IVD327499 JEZ327476:JEZ327499 JOV327476:JOV327499 JYR327476:JYR327499 KIN327476:KIN327499 KSJ327476:KSJ327499 LCF327476:LCF327499 LMB327476:LMB327499 LVX327476:LVX327499 MFT327476:MFT327499 MPP327476:MPP327499 MZL327476:MZL327499 NJH327476:NJH327499 NTD327476:NTD327499 OCZ327476:OCZ327499 OMV327476:OMV327499 OWR327476:OWR327499 PGN327476:PGN327499 PQJ327476:PQJ327499 QAF327476:QAF327499 QKB327476:QKB327499 QTX327476:QTX327499 RDT327476:RDT327499 RNP327476:RNP327499 RXL327476:RXL327499 SHH327476:SHH327499 SRD327476:SRD327499 TAZ327476:TAZ327499 TKV327476:TKV327499 TUR327476:TUR327499 UEN327476:UEN327499 UOJ327476:UOJ327499 UYF327476:UYF327499 VIB327476:VIB327499 VRX327476:VRX327499 WBT327476:WBT327499 WLP327476:WLP327499 WVL327476:WVL327499 IZ393012:IZ393035 SV393012:SV393035 ACR393012:ACR393035 AMN393012:AMN393035 AWJ393012:AWJ393035 BGF393012:BGF393035 BQB393012:BQB393035 BZX393012:BZX393035 CJT393012:CJT393035 CTP393012:CTP393035 DDL393012:DDL393035 DNH393012:DNH393035 DXD393012:DXD393035 EGZ393012:EGZ393035 EQV393012:EQV393035 FAR393012:FAR393035 FKN393012:FKN393035 FUJ393012:FUJ393035 GEF393012:GEF393035 GOB393012:GOB393035 GXX393012:GXX393035 HHT393012:HHT393035 HRP393012:HRP393035 IBL393012:IBL393035 ILH393012:ILH393035 IVD393012:IVD393035 JEZ393012:JEZ393035 JOV393012:JOV393035 JYR393012:JYR393035 KIN393012:KIN393035 KSJ393012:KSJ393035 LCF393012:LCF393035 LMB393012:LMB393035 LVX393012:LVX393035 MFT393012:MFT393035 MPP393012:MPP393035 MZL393012:MZL393035 NJH393012:NJH393035 NTD393012:NTD393035 OCZ393012:OCZ393035 OMV393012:OMV393035 OWR393012:OWR393035 PGN393012:PGN393035 PQJ393012:PQJ393035 QAF393012:QAF393035 QKB393012:QKB393035 QTX393012:QTX393035 RDT393012:RDT393035 RNP393012:RNP393035 RXL393012:RXL393035 SHH393012:SHH393035 SRD393012:SRD393035 TAZ393012:TAZ393035 TKV393012:TKV393035 TUR393012:TUR393035 UEN393012:UEN393035 UOJ393012:UOJ393035 UYF393012:UYF393035 VIB393012:VIB393035 VRX393012:VRX393035 WBT393012:WBT393035 WLP393012:WLP393035 WVL393012:WVL393035 IZ458548:IZ458571 SV458548:SV458571 ACR458548:ACR458571 AMN458548:AMN458571 AWJ458548:AWJ458571 BGF458548:BGF458571 BQB458548:BQB458571 BZX458548:BZX458571 CJT458548:CJT458571 CTP458548:CTP458571 DDL458548:DDL458571 DNH458548:DNH458571 DXD458548:DXD458571 EGZ458548:EGZ458571 EQV458548:EQV458571 FAR458548:FAR458571 FKN458548:FKN458571 FUJ458548:FUJ458571 GEF458548:GEF458571 GOB458548:GOB458571 GXX458548:GXX458571 HHT458548:HHT458571 HRP458548:HRP458571 IBL458548:IBL458571 ILH458548:ILH458571 IVD458548:IVD458571 JEZ458548:JEZ458571 JOV458548:JOV458571 JYR458548:JYR458571 KIN458548:KIN458571 KSJ458548:KSJ458571 LCF458548:LCF458571 LMB458548:LMB458571 LVX458548:LVX458571 MFT458548:MFT458571 MPP458548:MPP458571 MZL458548:MZL458571 NJH458548:NJH458571 NTD458548:NTD458571 OCZ458548:OCZ458571 OMV458548:OMV458571 OWR458548:OWR458571 PGN458548:PGN458571 PQJ458548:PQJ458571 QAF458548:QAF458571 QKB458548:QKB458571 QTX458548:QTX458571 RDT458548:RDT458571 RNP458548:RNP458571 RXL458548:RXL458571 SHH458548:SHH458571 SRD458548:SRD458571 TAZ458548:TAZ458571 TKV458548:TKV458571 TUR458548:TUR458571 UEN458548:UEN458571 UOJ458548:UOJ458571 UYF458548:UYF458571 VIB458548:VIB458571 VRX458548:VRX458571 WBT458548:WBT458571 WLP458548:WLP458571 WVL458548:WVL458571 IZ524084:IZ524107 SV524084:SV524107 ACR524084:ACR524107 AMN524084:AMN524107 AWJ524084:AWJ524107 BGF524084:BGF524107 BQB524084:BQB524107 BZX524084:BZX524107 CJT524084:CJT524107 CTP524084:CTP524107 DDL524084:DDL524107 DNH524084:DNH524107 DXD524084:DXD524107 EGZ524084:EGZ524107 EQV524084:EQV524107 FAR524084:FAR524107 FKN524084:FKN524107 FUJ524084:FUJ524107 GEF524084:GEF524107 GOB524084:GOB524107 GXX524084:GXX524107 HHT524084:HHT524107 HRP524084:HRP524107 IBL524084:IBL524107 ILH524084:ILH524107 IVD524084:IVD524107 JEZ524084:JEZ524107 JOV524084:JOV524107 JYR524084:JYR524107 KIN524084:KIN524107 KSJ524084:KSJ524107 LCF524084:LCF524107 LMB524084:LMB524107 LVX524084:LVX524107 MFT524084:MFT524107 MPP524084:MPP524107 MZL524084:MZL524107 NJH524084:NJH524107 NTD524084:NTD524107 OCZ524084:OCZ524107 OMV524084:OMV524107 OWR524084:OWR524107 PGN524084:PGN524107 PQJ524084:PQJ524107 QAF524084:QAF524107 QKB524084:QKB524107 QTX524084:QTX524107 RDT524084:RDT524107 RNP524084:RNP524107 RXL524084:RXL524107 SHH524084:SHH524107 SRD524084:SRD524107 TAZ524084:TAZ524107 TKV524084:TKV524107 TUR524084:TUR524107 UEN524084:UEN524107 UOJ524084:UOJ524107 UYF524084:UYF524107 VIB524084:VIB524107 VRX524084:VRX524107 WBT524084:WBT524107 WLP524084:WLP524107 WVL524084:WVL524107 IZ589620:IZ589643 SV589620:SV589643 ACR589620:ACR589643 AMN589620:AMN589643 AWJ589620:AWJ589643 BGF589620:BGF589643 BQB589620:BQB589643 BZX589620:BZX589643 CJT589620:CJT589643 CTP589620:CTP589643 DDL589620:DDL589643 DNH589620:DNH589643 DXD589620:DXD589643 EGZ589620:EGZ589643 EQV589620:EQV589643 FAR589620:FAR589643 FKN589620:FKN589643 FUJ589620:FUJ589643 GEF589620:GEF589643 GOB589620:GOB589643 GXX589620:GXX589643 HHT589620:HHT589643 HRP589620:HRP589643 IBL589620:IBL589643 ILH589620:ILH589643 IVD589620:IVD589643 JEZ589620:JEZ589643 JOV589620:JOV589643 JYR589620:JYR589643 KIN589620:KIN589643 KSJ589620:KSJ589643 LCF589620:LCF589643 LMB589620:LMB589643 LVX589620:LVX589643 MFT589620:MFT589643 MPP589620:MPP589643 MZL589620:MZL589643 NJH589620:NJH589643 NTD589620:NTD589643 OCZ589620:OCZ589643 OMV589620:OMV589643 OWR589620:OWR589643 PGN589620:PGN589643 PQJ589620:PQJ589643 QAF589620:QAF589643 QKB589620:QKB589643 QTX589620:QTX589643 RDT589620:RDT589643 RNP589620:RNP589643 RXL589620:RXL589643 SHH589620:SHH589643 SRD589620:SRD589643 TAZ589620:TAZ589643 TKV589620:TKV589643 TUR589620:TUR589643 UEN589620:UEN589643 UOJ589620:UOJ589643 UYF589620:UYF589643 VIB589620:VIB589643 VRX589620:VRX589643 WBT589620:WBT589643 WLP589620:WLP589643 WVL589620:WVL589643 IZ655156:IZ655179 SV655156:SV655179 ACR655156:ACR655179 AMN655156:AMN655179 AWJ655156:AWJ655179 BGF655156:BGF655179 BQB655156:BQB655179 BZX655156:BZX655179 CJT655156:CJT655179 CTP655156:CTP655179 DDL655156:DDL655179 DNH655156:DNH655179 DXD655156:DXD655179 EGZ655156:EGZ655179 EQV655156:EQV655179 FAR655156:FAR655179 FKN655156:FKN655179 FUJ655156:FUJ655179 GEF655156:GEF655179 GOB655156:GOB655179 GXX655156:GXX655179 HHT655156:HHT655179 HRP655156:HRP655179 IBL655156:IBL655179 ILH655156:ILH655179 IVD655156:IVD655179 JEZ655156:JEZ655179 JOV655156:JOV655179 JYR655156:JYR655179 KIN655156:KIN655179 KSJ655156:KSJ655179 LCF655156:LCF655179 LMB655156:LMB655179 LVX655156:LVX655179 MFT655156:MFT655179 MPP655156:MPP655179 MZL655156:MZL655179 NJH655156:NJH655179 NTD655156:NTD655179 OCZ655156:OCZ655179 OMV655156:OMV655179 OWR655156:OWR655179 PGN655156:PGN655179 PQJ655156:PQJ655179 QAF655156:QAF655179 QKB655156:QKB655179 QTX655156:QTX655179 RDT655156:RDT655179 RNP655156:RNP655179 RXL655156:RXL655179 SHH655156:SHH655179 SRD655156:SRD655179 TAZ655156:TAZ655179 TKV655156:TKV655179 TUR655156:TUR655179 UEN655156:UEN655179 UOJ655156:UOJ655179 UYF655156:UYF655179 VIB655156:VIB655179 VRX655156:VRX655179 WBT655156:WBT655179 WLP655156:WLP655179 WVL655156:WVL655179 IZ720692:IZ720715 SV720692:SV720715 ACR720692:ACR720715 AMN720692:AMN720715 AWJ720692:AWJ720715 BGF720692:BGF720715 BQB720692:BQB720715 BZX720692:BZX720715 CJT720692:CJT720715 CTP720692:CTP720715 DDL720692:DDL720715 DNH720692:DNH720715 DXD720692:DXD720715 EGZ720692:EGZ720715 EQV720692:EQV720715 FAR720692:FAR720715 FKN720692:FKN720715 FUJ720692:FUJ720715 GEF720692:GEF720715 GOB720692:GOB720715 GXX720692:GXX720715 HHT720692:HHT720715 HRP720692:HRP720715 IBL720692:IBL720715 ILH720692:ILH720715 IVD720692:IVD720715 JEZ720692:JEZ720715 JOV720692:JOV720715 JYR720692:JYR720715 KIN720692:KIN720715 KSJ720692:KSJ720715 LCF720692:LCF720715 LMB720692:LMB720715 LVX720692:LVX720715 MFT720692:MFT720715 MPP720692:MPP720715 MZL720692:MZL720715 NJH720692:NJH720715 NTD720692:NTD720715 OCZ720692:OCZ720715 OMV720692:OMV720715 OWR720692:OWR720715 PGN720692:PGN720715 PQJ720692:PQJ720715 QAF720692:QAF720715 QKB720692:QKB720715 QTX720692:QTX720715 RDT720692:RDT720715 RNP720692:RNP720715 RXL720692:RXL720715 SHH720692:SHH720715 SRD720692:SRD720715 TAZ720692:TAZ720715 TKV720692:TKV720715 TUR720692:TUR720715 UEN720692:UEN720715 UOJ720692:UOJ720715 UYF720692:UYF720715 VIB720692:VIB720715 VRX720692:VRX720715 WBT720692:WBT720715 WLP720692:WLP720715 WVL720692:WVL720715 IZ786228:IZ786251 SV786228:SV786251 ACR786228:ACR786251 AMN786228:AMN786251 AWJ786228:AWJ786251 BGF786228:BGF786251 BQB786228:BQB786251 BZX786228:BZX786251 CJT786228:CJT786251 CTP786228:CTP786251 DDL786228:DDL786251 DNH786228:DNH786251 DXD786228:DXD786251 EGZ786228:EGZ786251 EQV786228:EQV786251 FAR786228:FAR786251 FKN786228:FKN786251 FUJ786228:FUJ786251 GEF786228:GEF786251 GOB786228:GOB786251 GXX786228:GXX786251 HHT786228:HHT786251 HRP786228:HRP786251 IBL786228:IBL786251 ILH786228:ILH786251 IVD786228:IVD786251 JEZ786228:JEZ786251 JOV786228:JOV786251 JYR786228:JYR786251 KIN786228:KIN786251 KSJ786228:KSJ786251 LCF786228:LCF786251 LMB786228:LMB786251 LVX786228:LVX786251 MFT786228:MFT786251 MPP786228:MPP786251 MZL786228:MZL786251 NJH786228:NJH786251 NTD786228:NTD786251 OCZ786228:OCZ786251 OMV786228:OMV786251 OWR786228:OWR786251 PGN786228:PGN786251 PQJ786228:PQJ786251 QAF786228:QAF786251 QKB786228:QKB786251 QTX786228:QTX786251 RDT786228:RDT786251 RNP786228:RNP786251 RXL786228:RXL786251 SHH786228:SHH786251 SRD786228:SRD786251 TAZ786228:TAZ786251 TKV786228:TKV786251 TUR786228:TUR786251 UEN786228:UEN786251 UOJ786228:UOJ786251 UYF786228:UYF786251 VIB786228:VIB786251 VRX786228:VRX786251 WBT786228:WBT786251 WLP786228:WLP786251 WVL786228:WVL786251 IZ851764:IZ851787 SV851764:SV851787 ACR851764:ACR851787 AMN851764:AMN851787 AWJ851764:AWJ851787 BGF851764:BGF851787 BQB851764:BQB851787 BZX851764:BZX851787 CJT851764:CJT851787 CTP851764:CTP851787 DDL851764:DDL851787 DNH851764:DNH851787 DXD851764:DXD851787 EGZ851764:EGZ851787 EQV851764:EQV851787 FAR851764:FAR851787 FKN851764:FKN851787 FUJ851764:FUJ851787 GEF851764:GEF851787 GOB851764:GOB851787 GXX851764:GXX851787 HHT851764:HHT851787 HRP851764:HRP851787 IBL851764:IBL851787 ILH851764:ILH851787 IVD851764:IVD851787 JEZ851764:JEZ851787 JOV851764:JOV851787 JYR851764:JYR851787 KIN851764:KIN851787 KSJ851764:KSJ851787 LCF851764:LCF851787 LMB851764:LMB851787 LVX851764:LVX851787 MFT851764:MFT851787 MPP851764:MPP851787 MZL851764:MZL851787 NJH851764:NJH851787 NTD851764:NTD851787 OCZ851764:OCZ851787 OMV851764:OMV851787 OWR851764:OWR851787 PGN851764:PGN851787 PQJ851764:PQJ851787 QAF851764:QAF851787 QKB851764:QKB851787 QTX851764:QTX851787 RDT851764:RDT851787 RNP851764:RNP851787 RXL851764:RXL851787 SHH851764:SHH851787 SRD851764:SRD851787 TAZ851764:TAZ851787 TKV851764:TKV851787 TUR851764:TUR851787 UEN851764:UEN851787 UOJ851764:UOJ851787 UYF851764:UYF851787 VIB851764:VIB851787 VRX851764:VRX851787 WBT851764:WBT851787 WLP851764:WLP851787 WVL851764:WVL851787 IZ917300:IZ917323 SV917300:SV917323 ACR917300:ACR917323 AMN917300:AMN917323 AWJ917300:AWJ917323 BGF917300:BGF917323 BQB917300:BQB917323 BZX917300:BZX917323 CJT917300:CJT917323 CTP917300:CTP917323 DDL917300:DDL917323 DNH917300:DNH917323 DXD917300:DXD917323 EGZ917300:EGZ917323 EQV917300:EQV917323 FAR917300:FAR917323 FKN917300:FKN917323 FUJ917300:FUJ917323 GEF917300:GEF917323 GOB917300:GOB917323 GXX917300:GXX917323 HHT917300:HHT917323 HRP917300:HRP917323 IBL917300:IBL917323 ILH917300:ILH917323 IVD917300:IVD917323 JEZ917300:JEZ917323 JOV917300:JOV917323 JYR917300:JYR917323 KIN917300:KIN917323 KSJ917300:KSJ917323 LCF917300:LCF917323 LMB917300:LMB917323 LVX917300:LVX917323 MFT917300:MFT917323 MPP917300:MPP917323 MZL917300:MZL917323 NJH917300:NJH917323 NTD917300:NTD917323 OCZ917300:OCZ917323 OMV917300:OMV917323 OWR917300:OWR917323 PGN917300:PGN917323 PQJ917300:PQJ917323 QAF917300:QAF917323 QKB917300:QKB917323 QTX917300:QTX917323 RDT917300:RDT917323 RNP917300:RNP917323 RXL917300:RXL917323 SHH917300:SHH917323 SRD917300:SRD917323 TAZ917300:TAZ917323 TKV917300:TKV917323 TUR917300:TUR917323 UEN917300:UEN917323 UOJ917300:UOJ917323 UYF917300:UYF917323 VIB917300:VIB917323 VRX917300:VRX917323 WBT917300:WBT917323 WLP917300:WLP917323 WVL917300:WVL917323 IZ982836:IZ982859 SV982836:SV982859 ACR982836:ACR982859 AMN982836:AMN982859 AWJ982836:AWJ982859 BGF982836:BGF982859 BQB982836:BQB982859 BZX982836:BZX982859 CJT982836:CJT982859 CTP982836:CTP982859 DDL982836:DDL982859 DNH982836:DNH982859 DXD982836:DXD982859 EGZ982836:EGZ982859 EQV982836:EQV982859 FAR982836:FAR982859 FKN982836:FKN982859 FUJ982836:FUJ982859 GEF982836:GEF982859 GOB982836:GOB982859 GXX982836:GXX982859 HHT982836:HHT982859 HRP982836:HRP982859 IBL982836:IBL982859 ILH982836:ILH982859 IVD982836:IVD982859 JEZ982836:JEZ982859 JOV982836:JOV982859 JYR982836:JYR982859 KIN982836:KIN982859 KSJ982836:KSJ982859 LCF982836:LCF982859 LMB982836:LMB982859 LVX982836:LVX982859 MFT982836:MFT982859 MPP982836:MPP982859 MZL982836:MZL982859 NJH982836:NJH982859 NTD982836:NTD982859 OCZ982836:OCZ982859 OMV982836:OMV982859 OWR982836:OWR982859 PGN982836:PGN982859 PQJ982836:PQJ982859 QAF982836:QAF982859 QKB982836:QKB982859 QTX982836:QTX982859 RDT982836:RDT982859 RNP982836:RNP982859 RXL982836:RXL982859 SHH982836:SHH982859 SRD982836:SRD982859 TAZ982836:TAZ982859 TKV982836:TKV982859 TUR982836:TUR982859 UEN982836:UEN982859 UOJ982836:UOJ982859 UYF982836:UYF982859 VIB982836:VIB982859 VRX982836:VRX982859 WBT982836:WBT982859 WLP982836:WLP982859 WVL982836:WVL982859 IZ65384:IZ65398 SV65384:SV65398 ACR65384:ACR65398 AMN65384:AMN65398 AWJ65384:AWJ65398 BGF65384:BGF65398 BQB65384:BQB65398 BZX65384:BZX65398 CJT65384:CJT65398 CTP65384:CTP65398 DDL65384:DDL65398 DNH65384:DNH65398 DXD65384:DXD65398 EGZ65384:EGZ65398 EQV65384:EQV65398 FAR65384:FAR65398 FKN65384:FKN65398 FUJ65384:FUJ65398 GEF65384:GEF65398 GOB65384:GOB65398 GXX65384:GXX65398 HHT65384:HHT65398 HRP65384:HRP65398 IBL65384:IBL65398 ILH65384:ILH65398 IVD65384:IVD65398 JEZ65384:JEZ65398 JOV65384:JOV65398 JYR65384:JYR65398 KIN65384:KIN65398 KSJ65384:KSJ65398 LCF65384:LCF65398 LMB65384:LMB65398 LVX65384:LVX65398 MFT65384:MFT65398 MPP65384:MPP65398 MZL65384:MZL65398 NJH65384:NJH65398 NTD65384:NTD65398 OCZ65384:OCZ65398 OMV65384:OMV65398 OWR65384:OWR65398 PGN65384:PGN65398 PQJ65384:PQJ65398 QAF65384:QAF65398 QKB65384:QKB65398 QTX65384:QTX65398 RDT65384:RDT65398 RNP65384:RNP65398 RXL65384:RXL65398 SHH65384:SHH65398 SRD65384:SRD65398 TAZ65384:TAZ65398 TKV65384:TKV65398 TUR65384:TUR65398 UEN65384:UEN65398 UOJ65384:UOJ65398 UYF65384:UYF65398 VIB65384:VIB65398 VRX65384:VRX65398 WBT65384:WBT65398 WLP65384:WLP65398 WVL65384:WVL65398 IZ130920:IZ130934 SV130920:SV130934 ACR130920:ACR130934 AMN130920:AMN130934 AWJ130920:AWJ130934 BGF130920:BGF130934 BQB130920:BQB130934 BZX130920:BZX130934 CJT130920:CJT130934 CTP130920:CTP130934 DDL130920:DDL130934 DNH130920:DNH130934 DXD130920:DXD130934 EGZ130920:EGZ130934 EQV130920:EQV130934 FAR130920:FAR130934 FKN130920:FKN130934 FUJ130920:FUJ130934 GEF130920:GEF130934 GOB130920:GOB130934 GXX130920:GXX130934 HHT130920:HHT130934 HRP130920:HRP130934 IBL130920:IBL130934 ILH130920:ILH130934 IVD130920:IVD130934 JEZ130920:JEZ130934 JOV130920:JOV130934 JYR130920:JYR130934 KIN130920:KIN130934 KSJ130920:KSJ130934 LCF130920:LCF130934 LMB130920:LMB130934 LVX130920:LVX130934 MFT130920:MFT130934 MPP130920:MPP130934 MZL130920:MZL130934 NJH130920:NJH130934 NTD130920:NTD130934 OCZ130920:OCZ130934 OMV130920:OMV130934 OWR130920:OWR130934 PGN130920:PGN130934 PQJ130920:PQJ130934 QAF130920:QAF130934 QKB130920:QKB130934 QTX130920:QTX130934 RDT130920:RDT130934 RNP130920:RNP130934 RXL130920:RXL130934 SHH130920:SHH130934 SRD130920:SRD130934 TAZ130920:TAZ130934 TKV130920:TKV130934 TUR130920:TUR130934 UEN130920:UEN130934 UOJ130920:UOJ130934 UYF130920:UYF130934 VIB130920:VIB130934 VRX130920:VRX130934 WBT130920:WBT130934 WLP130920:WLP130934 WVL130920:WVL130934 IZ196456:IZ196470 SV196456:SV196470 ACR196456:ACR196470 AMN196456:AMN196470 AWJ196456:AWJ196470 BGF196456:BGF196470 BQB196456:BQB196470 BZX196456:BZX196470 CJT196456:CJT196470 CTP196456:CTP196470 DDL196456:DDL196470 DNH196456:DNH196470 DXD196456:DXD196470 EGZ196456:EGZ196470 EQV196456:EQV196470 FAR196456:FAR196470 FKN196456:FKN196470 FUJ196456:FUJ196470 GEF196456:GEF196470 GOB196456:GOB196470 GXX196456:GXX196470 HHT196456:HHT196470 HRP196456:HRP196470 IBL196456:IBL196470 ILH196456:ILH196470 IVD196456:IVD196470 JEZ196456:JEZ196470 JOV196456:JOV196470 JYR196456:JYR196470 KIN196456:KIN196470 KSJ196456:KSJ196470 LCF196456:LCF196470 LMB196456:LMB196470 LVX196456:LVX196470 MFT196456:MFT196470 MPP196456:MPP196470 MZL196456:MZL196470 NJH196456:NJH196470 NTD196456:NTD196470 OCZ196456:OCZ196470 OMV196456:OMV196470 OWR196456:OWR196470 PGN196456:PGN196470 PQJ196456:PQJ196470 QAF196456:QAF196470 QKB196456:QKB196470 QTX196456:QTX196470 RDT196456:RDT196470 RNP196456:RNP196470 RXL196456:RXL196470 SHH196456:SHH196470 SRD196456:SRD196470 TAZ196456:TAZ196470 TKV196456:TKV196470 TUR196456:TUR196470 UEN196456:UEN196470 UOJ196456:UOJ196470 UYF196456:UYF196470 VIB196456:VIB196470 VRX196456:VRX196470 WBT196456:WBT196470 WLP196456:WLP196470 WVL196456:WVL196470 IZ261992:IZ262006 SV261992:SV262006 ACR261992:ACR262006 AMN261992:AMN262006 AWJ261992:AWJ262006 BGF261992:BGF262006 BQB261992:BQB262006 BZX261992:BZX262006 CJT261992:CJT262006 CTP261992:CTP262006 DDL261992:DDL262006 DNH261992:DNH262006 DXD261992:DXD262006 EGZ261992:EGZ262006 EQV261992:EQV262006 FAR261992:FAR262006 FKN261992:FKN262006 FUJ261992:FUJ262006 GEF261992:GEF262006 GOB261992:GOB262006 GXX261992:GXX262006 HHT261992:HHT262006 HRP261992:HRP262006 IBL261992:IBL262006 ILH261992:ILH262006 IVD261992:IVD262006 JEZ261992:JEZ262006 JOV261992:JOV262006 JYR261992:JYR262006 KIN261992:KIN262006 KSJ261992:KSJ262006 LCF261992:LCF262006 LMB261992:LMB262006 LVX261992:LVX262006 MFT261992:MFT262006 MPP261992:MPP262006 MZL261992:MZL262006 NJH261992:NJH262006 NTD261992:NTD262006 OCZ261992:OCZ262006 OMV261992:OMV262006 OWR261992:OWR262006 PGN261992:PGN262006 PQJ261992:PQJ262006 QAF261992:QAF262006 QKB261992:QKB262006 QTX261992:QTX262006 RDT261992:RDT262006 RNP261992:RNP262006 RXL261992:RXL262006 SHH261992:SHH262006 SRD261992:SRD262006 TAZ261992:TAZ262006 TKV261992:TKV262006 TUR261992:TUR262006 UEN261992:UEN262006 UOJ261992:UOJ262006 UYF261992:UYF262006 VIB261992:VIB262006 VRX261992:VRX262006 WBT261992:WBT262006 WLP261992:WLP262006 WVL261992:WVL262006 IZ327528:IZ327542 SV327528:SV327542 ACR327528:ACR327542 AMN327528:AMN327542 AWJ327528:AWJ327542 BGF327528:BGF327542 BQB327528:BQB327542 BZX327528:BZX327542 CJT327528:CJT327542 CTP327528:CTP327542 DDL327528:DDL327542 DNH327528:DNH327542 DXD327528:DXD327542 EGZ327528:EGZ327542 EQV327528:EQV327542 FAR327528:FAR327542 FKN327528:FKN327542 FUJ327528:FUJ327542 GEF327528:GEF327542 GOB327528:GOB327542 GXX327528:GXX327542 HHT327528:HHT327542 HRP327528:HRP327542 IBL327528:IBL327542 ILH327528:ILH327542 IVD327528:IVD327542 JEZ327528:JEZ327542 JOV327528:JOV327542 JYR327528:JYR327542 KIN327528:KIN327542 KSJ327528:KSJ327542 LCF327528:LCF327542 LMB327528:LMB327542 LVX327528:LVX327542 MFT327528:MFT327542 MPP327528:MPP327542 MZL327528:MZL327542 NJH327528:NJH327542 NTD327528:NTD327542 OCZ327528:OCZ327542 OMV327528:OMV327542 OWR327528:OWR327542 PGN327528:PGN327542 PQJ327528:PQJ327542 QAF327528:QAF327542 QKB327528:QKB327542 QTX327528:QTX327542 RDT327528:RDT327542 RNP327528:RNP327542 RXL327528:RXL327542 SHH327528:SHH327542 SRD327528:SRD327542 TAZ327528:TAZ327542 TKV327528:TKV327542 TUR327528:TUR327542 UEN327528:UEN327542 UOJ327528:UOJ327542 UYF327528:UYF327542 VIB327528:VIB327542 VRX327528:VRX327542 WBT327528:WBT327542 WLP327528:WLP327542 WVL327528:WVL327542 IZ393064:IZ393078 SV393064:SV393078 ACR393064:ACR393078 AMN393064:AMN393078 AWJ393064:AWJ393078 BGF393064:BGF393078 BQB393064:BQB393078 BZX393064:BZX393078 CJT393064:CJT393078 CTP393064:CTP393078 DDL393064:DDL393078 DNH393064:DNH393078 DXD393064:DXD393078 EGZ393064:EGZ393078 EQV393064:EQV393078 FAR393064:FAR393078 FKN393064:FKN393078 FUJ393064:FUJ393078 GEF393064:GEF393078 GOB393064:GOB393078 GXX393064:GXX393078 HHT393064:HHT393078 HRP393064:HRP393078 IBL393064:IBL393078 ILH393064:ILH393078 IVD393064:IVD393078 JEZ393064:JEZ393078 JOV393064:JOV393078 JYR393064:JYR393078 KIN393064:KIN393078 KSJ393064:KSJ393078 LCF393064:LCF393078 LMB393064:LMB393078 LVX393064:LVX393078 MFT393064:MFT393078 MPP393064:MPP393078 MZL393064:MZL393078 NJH393064:NJH393078 NTD393064:NTD393078 OCZ393064:OCZ393078 OMV393064:OMV393078 OWR393064:OWR393078 PGN393064:PGN393078 PQJ393064:PQJ393078 QAF393064:QAF393078 QKB393064:QKB393078 QTX393064:QTX393078 RDT393064:RDT393078 RNP393064:RNP393078 RXL393064:RXL393078 SHH393064:SHH393078 SRD393064:SRD393078 TAZ393064:TAZ393078 TKV393064:TKV393078 TUR393064:TUR393078 UEN393064:UEN393078 UOJ393064:UOJ393078 UYF393064:UYF393078 VIB393064:VIB393078 VRX393064:VRX393078 WBT393064:WBT393078 WLP393064:WLP393078 WVL393064:WVL393078 IZ458600:IZ458614 SV458600:SV458614 ACR458600:ACR458614 AMN458600:AMN458614 AWJ458600:AWJ458614 BGF458600:BGF458614 BQB458600:BQB458614 BZX458600:BZX458614 CJT458600:CJT458614 CTP458600:CTP458614 DDL458600:DDL458614 DNH458600:DNH458614 DXD458600:DXD458614 EGZ458600:EGZ458614 EQV458600:EQV458614 FAR458600:FAR458614 FKN458600:FKN458614 FUJ458600:FUJ458614 GEF458600:GEF458614 GOB458600:GOB458614 GXX458600:GXX458614 HHT458600:HHT458614 HRP458600:HRP458614 IBL458600:IBL458614 ILH458600:ILH458614 IVD458600:IVD458614 JEZ458600:JEZ458614 JOV458600:JOV458614 JYR458600:JYR458614 KIN458600:KIN458614 KSJ458600:KSJ458614 LCF458600:LCF458614 LMB458600:LMB458614 LVX458600:LVX458614 MFT458600:MFT458614 MPP458600:MPP458614 MZL458600:MZL458614 NJH458600:NJH458614 NTD458600:NTD458614 OCZ458600:OCZ458614 OMV458600:OMV458614 OWR458600:OWR458614 PGN458600:PGN458614 PQJ458600:PQJ458614 QAF458600:QAF458614 QKB458600:QKB458614 QTX458600:QTX458614 RDT458600:RDT458614 RNP458600:RNP458614 RXL458600:RXL458614 SHH458600:SHH458614 SRD458600:SRD458614 TAZ458600:TAZ458614 TKV458600:TKV458614 TUR458600:TUR458614 UEN458600:UEN458614 UOJ458600:UOJ458614 UYF458600:UYF458614 VIB458600:VIB458614 VRX458600:VRX458614 WBT458600:WBT458614 WLP458600:WLP458614 WVL458600:WVL458614 IZ524136:IZ524150 SV524136:SV524150 ACR524136:ACR524150 AMN524136:AMN524150 AWJ524136:AWJ524150 BGF524136:BGF524150 BQB524136:BQB524150 BZX524136:BZX524150 CJT524136:CJT524150 CTP524136:CTP524150 DDL524136:DDL524150 DNH524136:DNH524150 DXD524136:DXD524150 EGZ524136:EGZ524150 EQV524136:EQV524150 FAR524136:FAR524150 FKN524136:FKN524150 FUJ524136:FUJ524150 GEF524136:GEF524150 GOB524136:GOB524150 GXX524136:GXX524150 HHT524136:HHT524150 HRP524136:HRP524150 IBL524136:IBL524150 ILH524136:ILH524150 IVD524136:IVD524150 JEZ524136:JEZ524150 JOV524136:JOV524150 JYR524136:JYR524150 KIN524136:KIN524150 KSJ524136:KSJ524150 LCF524136:LCF524150 LMB524136:LMB524150 LVX524136:LVX524150 MFT524136:MFT524150 MPP524136:MPP524150 MZL524136:MZL524150 NJH524136:NJH524150 NTD524136:NTD524150 OCZ524136:OCZ524150 OMV524136:OMV524150 OWR524136:OWR524150 PGN524136:PGN524150 PQJ524136:PQJ524150 QAF524136:QAF524150 QKB524136:QKB524150 QTX524136:QTX524150 RDT524136:RDT524150 RNP524136:RNP524150 RXL524136:RXL524150 SHH524136:SHH524150 SRD524136:SRD524150 TAZ524136:TAZ524150 TKV524136:TKV524150 TUR524136:TUR524150 UEN524136:UEN524150 UOJ524136:UOJ524150 UYF524136:UYF524150 VIB524136:VIB524150 VRX524136:VRX524150 WBT524136:WBT524150 WLP524136:WLP524150 WVL524136:WVL524150 IZ589672:IZ589686 SV589672:SV589686 ACR589672:ACR589686 AMN589672:AMN589686 AWJ589672:AWJ589686 BGF589672:BGF589686 BQB589672:BQB589686 BZX589672:BZX589686 CJT589672:CJT589686 CTP589672:CTP589686 DDL589672:DDL589686 DNH589672:DNH589686 DXD589672:DXD589686 EGZ589672:EGZ589686 EQV589672:EQV589686 FAR589672:FAR589686 FKN589672:FKN589686 FUJ589672:FUJ589686 GEF589672:GEF589686 GOB589672:GOB589686 GXX589672:GXX589686 HHT589672:HHT589686 HRP589672:HRP589686 IBL589672:IBL589686 ILH589672:ILH589686 IVD589672:IVD589686 JEZ589672:JEZ589686 JOV589672:JOV589686 JYR589672:JYR589686 KIN589672:KIN589686 KSJ589672:KSJ589686 LCF589672:LCF589686 LMB589672:LMB589686 LVX589672:LVX589686 MFT589672:MFT589686 MPP589672:MPP589686 MZL589672:MZL589686 NJH589672:NJH589686 NTD589672:NTD589686 OCZ589672:OCZ589686 OMV589672:OMV589686 OWR589672:OWR589686 PGN589672:PGN589686 PQJ589672:PQJ589686 QAF589672:QAF589686 QKB589672:QKB589686 QTX589672:QTX589686 RDT589672:RDT589686 RNP589672:RNP589686 RXL589672:RXL589686 SHH589672:SHH589686 SRD589672:SRD589686 TAZ589672:TAZ589686 TKV589672:TKV589686 TUR589672:TUR589686 UEN589672:UEN589686 UOJ589672:UOJ589686 UYF589672:UYF589686 VIB589672:VIB589686 VRX589672:VRX589686 WBT589672:WBT589686 WLP589672:WLP589686 WVL589672:WVL589686 IZ655208:IZ655222 SV655208:SV655222 ACR655208:ACR655222 AMN655208:AMN655222 AWJ655208:AWJ655222 BGF655208:BGF655222 BQB655208:BQB655222 BZX655208:BZX655222 CJT655208:CJT655222 CTP655208:CTP655222 DDL655208:DDL655222 DNH655208:DNH655222 DXD655208:DXD655222 EGZ655208:EGZ655222 EQV655208:EQV655222 FAR655208:FAR655222 FKN655208:FKN655222 FUJ655208:FUJ655222 GEF655208:GEF655222 GOB655208:GOB655222 GXX655208:GXX655222 HHT655208:HHT655222 HRP655208:HRP655222 IBL655208:IBL655222 ILH655208:ILH655222 IVD655208:IVD655222 JEZ655208:JEZ655222 JOV655208:JOV655222 JYR655208:JYR655222 KIN655208:KIN655222 KSJ655208:KSJ655222 LCF655208:LCF655222 LMB655208:LMB655222 LVX655208:LVX655222 MFT655208:MFT655222 MPP655208:MPP655222 MZL655208:MZL655222 NJH655208:NJH655222 NTD655208:NTD655222 OCZ655208:OCZ655222 OMV655208:OMV655222 OWR655208:OWR655222 PGN655208:PGN655222 PQJ655208:PQJ655222 QAF655208:QAF655222 QKB655208:QKB655222 QTX655208:QTX655222 RDT655208:RDT655222 RNP655208:RNP655222 RXL655208:RXL655222 SHH655208:SHH655222 SRD655208:SRD655222 TAZ655208:TAZ655222 TKV655208:TKV655222 TUR655208:TUR655222 UEN655208:UEN655222 UOJ655208:UOJ655222 UYF655208:UYF655222 VIB655208:VIB655222 VRX655208:VRX655222 WBT655208:WBT655222 WLP655208:WLP655222 WVL655208:WVL655222 IZ720744:IZ720758 SV720744:SV720758 ACR720744:ACR720758 AMN720744:AMN720758 AWJ720744:AWJ720758 BGF720744:BGF720758 BQB720744:BQB720758 BZX720744:BZX720758 CJT720744:CJT720758 CTP720744:CTP720758 DDL720744:DDL720758 DNH720744:DNH720758 DXD720744:DXD720758 EGZ720744:EGZ720758 EQV720744:EQV720758 FAR720744:FAR720758 FKN720744:FKN720758 FUJ720744:FUJ720758 GEF720744:GEF720758 GOB720744:GOB720758 GXX720744:GXX720758 HHT720744:HHT720758 HRP720744:HRP720758 IBL720744:IBL720758 ILH720744:ILH720758 IVD720744:IVD720758 JEZ720744:JEZ720758 JOV720744:JOV720758 JYR720744:JYR720758 KIN720744:KIN720758 KSJ720744:KSJ720758 LCF720744:LCF720758 LMB720744:LMB720758 LVX720744:LVX720758 MFT720744:MFT720758 MPP720744:MPP720758 MZL720744:MZL720758 NJH720744:NJH720758 NTD720744:NTD720758 OCZ720744:OCZ720758 OMV720744:OMV720758 OWR720744:OWR720758 PGN720744:PGN720758 PQJ720744:PQJ720758 QAF720744:QAF720758 QKB720744:QKB720758 QTX720744:QTX720758 RDT720744:RDT720758 RNP720744:RNP720758 RXL720744:RXL720758 SHH720744:SHH720758 SRD720744:SRD720758 TAZ720744:TAZ720758 TKV720744:TKV720758 TUR720744:TUR720758 UEN720744:UEN720758 UOJ720744:UOJ720758 UYF720744:UYF720758 VIB720744:VIB720758 VRX720744:VRX720758 WBT720744:WBT720758 WLP720744:WLP720758 WVL720744:WVL720758 IZ786280:IZ786294 SV786280:SV786294 ACR786280:ACR786294 AMN786280:AMN786294 AWJ786280:AWJ786294 BGF786280:BGF786294 BQB786280:BQB786294 BZX786280:BZX786294 CJT786280:CJT786294 CTP786280:CTP786294 DDL786280:DDL786294 DNH786280:DNH786294 DXD786280:DXD786294 EGZ786280:EGZ786294 EQV786280:EQV786294 FAR786280:FAR786294 FKN786280:FKN786294 FUJ786280:FUJ786294 GEF786280:GEF786294 GOB786280:GOB786294 GXX786280:GXX786294 HHT786280:HHT786294 HRP786280:HRP786294 IBL786280:IBL786294 ILH786280:ILH786294 IVD786280:IVD786294 JEZ786280:JEZ786294 JOV786280:JOV786294 JYR786280:JYR786294 KIN786280:KIN786294 KSJ786280:KSJ786294 LCF786280:LCF786294 LMB786280:LMB786294 LVX786280:LVX786294 MFT786280:MFT786294 MPP786280:MPP786294 MZL786280:MZL786294 NJH786280:NJH786294 NTD786280:NTD786294 OCZ786280:OCZ786294 OMV786280:OMV786294 OWR786280:OWR786294 PGN786280:PGN786294 PQJ786280:PQJ786294 QAF786280:QAF786294 QKB786280:QKB786294 QTX786280:QTX786294 RDT786280:RDT786294 RNP786280:RNP786294 RXL786280:RXL786294 SHH786280:SHH786294 SRD786280:SRD786294 TAZ786280:TAZ786294 TKV786280:TKV786294 TUR786280:TUR786294 UEN786280:UEN786294 UOJ786280:UOJ786294 UYF786280:UYF786294 VIB786280:VIB786294 VRX786280:VRX786294 WBT786280:WBT786294 WLP786280:WLP786294 WVL786280:WVL786294 IZ851816:IZ851830 SV851816:SV851830 ACR851816:ACR851830 AMN851816:AMN851830 AWJ851816:AWJ851830 BGF851816:BGF851830 BQB851816:BQB851830 BZX851816:BZX851830 CJT851816:CJT851830 CTP851816:CTP851830 DDL851816:DDL851830 DNH851816:DNH851830 DXD851816:DXD851830 EGZ851816:EGZ851830 EQV851816:EQV851830 FAR851816:FAR851830 FKN851816:FKN851830 FUJ851816:FUJ851830 GEF851816:GEF851830 GOB851816:GOB851830 GXX851816:GXX851830 HHT851816:HHT851830 HRP851816:HRP851830 IBL851816:IBL851830 ILH851816:ILH851830 IVD851816:IVD851830 JEZ851816:JEZ851830 JOV851816:JOV851830 JYR851816:JYR851830 KIN851816:KIN851830 KSJ851816:KSJ851830 LCF851816:LCF851830 LMB851816:LMB851830 LVX851816:LVX851830 MFT851816:MFT851830 MPP851816:MPP851830 MZL851816:MZL851830 NJH851816:NJH851830 NTD851816:NTD851830 OCZ851816:OCZ851830 OMV851816:OMV851830 OWR851816:OWR851830 PGN851816:PGN851830 PQJ851816:PQJ851830 QAF851816:QAF851830 QKB851816:QKB851830 QTX851816:QTX851830 RDT851816:RDT851830 RNP851816:RNP851830 RXL851816:RXL851830 SHH851816:SHH851830 SRD851816:SRD851830 TAZ851816:TAZ851830 TKV851816:TKV851830 TUR851816:TUR851830 UEN851816:UEN851830 UOJ851816:UOJ851830 UYF851816:UYF851830 VIB851816:VIB851830 VRX851816:VRX851830 WBT851816:WBT851830 WLP851816:WLP851830 WVL851816:WVL851830 IZ917352:IZ917366 SV917352:SV917366 ACR917352:ACR917366 AMN917352:AMN917366 AWJ917352:AWJ917366 BGF917352:BGF917366 BQB917352:BQB917366 BZX917352:BZX917366 CJT917352:CJT917366 CTP917352:CTP917366 DDL917352:DDL917366 DNH917352:DNH917366 DXD917352:DXD917366 EGZ917352:EGZ917366 EQV917352:EQV917366 FAR917352:FAR917366 FKN917352:FKN917366 FUJ917352:FUJ917366 GEF917352:GEF917366 GOB917352:GOB917366 GXX917352:GXX917366 HHT917352:HHT917366 HRP917352:HRP917366 IBL917352:IBL917366 ILH917352:ILH917366 IVD917352:IVD917366 JEZ917352:JEZ917366 JOV917352:JOV917366 JYR917352:JYR917366 KIN917352:KIN917366 KSJ917352:KSJ917366 LCF917352:LCF917366 LMB917352:LMB917366 LVX917352:LVX917366 MFT917352:MFT917366 MPP917352:MPP917366 MZL917352:MZL917366 NJH917352:NJH917366 NTD917352:NTD917366 OCZ917352:OCZ917366 OMV917352:OMV917366 OWR917352:OWR917366 PGN917352:PGN917366 PQJ917352:PQJ917366 QAF917352:QAF917366 QKB917352:QKB917366 QTX917352:QTX917366 RDT917352:RDT917366 RNP917352:RNP917366 RXL917352:RXL917366 SHH917352:SHH917366 SRD917352:SRD917366 TAZ917352:TAZ917366 TKV917352:TKV917366 TUR917352:TUR917366 UEN917352:UEN917366 UOJ917352:UOJ917366 UYF917352:UYF917366 VIB917352:VIB917366 VRX917352:VRX917366 WBT917352:WBT917366 WLP917352:WLP917366 WVL917352:WVL917366 IZ982888:IZ982902 SV982888:SV982902 ACR982888:ACR982902 AMN982888:AMN982902 AWJ982888:AWJ982902 BGF982888:BGF982902 BQB982888:BQB982902 BZX982888:BZX982902 CJT982888:CJT982902 CTP982888:CTP982902 DDL982888:DDL982902 DNH982888:DNH982902 DXD982888:DXD982902 EGZ982888:EGZ982902 EQV982888:EQV982902 FAR982888:FAR982902 FKN982888:FKN982902 FUJ982888:FUJ982902 GEF982888:GEF982902 GOB982888:GOB982902 GXX982888:GXX982902 HHT982888:HHT982902 HRP982888:HRP982902 IBL982888:IBL982902 ILH982888:ILH982902 IVD982888:IVD982902 JEZ982888:JEZ982902 JOV982888:JOV982902 JYR982888:JYR982902 KIN982888:KIN982902 KSJ982888:KSJ982902 LCF982888:LCF982902 LMB982888:LMB982902 LVX982888:LVX982902 MFT982888:MFT982902 MPP982888:MPP982902 MZL982888:MZL982902 NJH982888:NJH982902 NTD982888:NTD982902 OCZ982888:OCZ982902 OMV982888:OMV982902 OWR982888:OWR982902 PGN982888:PGN982902 PQJ982888:PQJ982902 QAF982888:QAF982902 QKB982888:QKB982902 QTX982888:QTX982902 RDT982888:RDT982902 RNP982888:RNP982902 RXL982888:RXL982902 SHH982888:SHH982902 SRD982888:SRD982902 TAZ982888:TAZ982902 TKV982888:TKV982902 TUR982888:TUR982902 UEN982888:UEN982902 UOJ982888:UOJ982902 UYF982888:UYF982902 VIB982888:VIB982902 VRX982888:VRX982902 WBT982888:WBT982902 WLP982888:WLP982902 WVL982888:WVL982902 E982888:E982902 E917352:E917366 E851816:E851830 E786280:E786294 E720744:E720758 E655208:E655222 E589672:E589686 E524136:E524150 E458600:E458614 E393064:E393078 E327528:E327542 E261992:E262006 E196456:E196470 E130920:E130934 E65384:E65398 E982836:E982859 E917300:E917323 E851764:E851787 E786228:E786251 E720692:E720715 E655156:E655179 E589620:E589643 E524084:E524107 E458548:E458571 E393012:E393035 E327476:E327499 E261940:E261963 E196404:E196427 E130868:E130891 E65332:E65355 E982904:E982906 E917368:E917370 E851832:E851834 E786296:E786298 E720760:E720762 E655224:E655226 E589688:E589690 E524152:E524154 E458616:E458618 E393080:E393082 E327544:E327546 E262008:E262010 E196472:E196474 E130936:E130938 E65400:E65402 E982861:E982878 E917325:E917342 E851789:E851806 E786253:E786270 E720717:E720734 E655181:E655198 E589645:E589662 E524109:E524126 E458573:E458590 E393037:E393054 E327501:E327518 E261965:E261982 E196429:E196446 E130893:E130910 E65357:E65374 E982925:E982928 E917389:E917392 E851853:E851856 E786317:E786320 E720781:E720784 E655245:E655248 E589709:E589712 E524173:E524176 E458637:E458640 E393101:E393104 E327565:E327568 E262029:E262032 E196493:E196496 E130957:E130960 E65421:E65424 E982930:E982938 E917394:E917402 E851858:E851866 E786322:E786330 E720786:E720794 E655250:E655258 E589714:E589722 E524178:E524186 E458642:E458650 E393106:E393114 E327570:E327578 E262034:E262042 E196498:E196506 E130962:E130970 E65426:E65434 E982909:E982923 E917373:E917387 E851837:E851851 E786301:E786315 E720765:E720779 E655229:E655243 E589693:E589707 E524157:E524171 E458621:E458635 E393085:E393099 E327549:E327563 E262013:E262027 E196477:E196491 E130941:E130955 E65405:E65419 E982882:E982886 E917346:E917350 E851810:E851814 E786274:E786278 E720738:E720742 E655202:E655206 E589666:E589670 E524130:E524134 E458594:E458598 E393058:E393062 E327522:E327526 E261986:E261990 E196450:E196454 E130914:E130918 E65378:E65382 WVL5:WVL11 WLP5:WLP11 WBT5:WBT11 VRX5:VRX11 VIB5:VIB11 UYF5:UYF11 UOJ5:UOJ11 UEN5:UEN11 TUR5:TUR11 TKV5:TKV11 TAZ5:TAZ11 SRD5:SRD11 SHH5:SHH11 RXL5:RXL11 RNP5:RNP11 RDT5:RDT11 QTX5:QTX11 QKB5:QKB11 QAF5:QAF11 PQJ5:PQJ11 PGN5:PGN11 OWR5:OWR11 OMV5:OMV11 OCZ5:OCZ11 NTD5:NTD11 NJH5:NJH11 MZL5:MZL11 MPP5:MPP11 MFT5:MFT11 LVX5:LVX11 LMB5:LMB11 LCF5:LCF11 KSJ5:KSJ11 KIN5:KIN11 JYR5:JYR11 JOV5:JOV11 JEZ5:JEZ11 IVD5:IVD11 ILH5:ILH11 IBL5:IBL11 HRP5:HRP11 HHT5:HHT11 GXX5:GXX11 GOB5:GOB11 GEF5:GEF11 FUJ5:FUJ11 FKN5:FKN11 FAR5:FAR11 EQV5:EQV11 EGZ5:EGZ11 DXD5:DXD11 DNH5:DNH11 DDL5:DDL11 CTP5:CTP11 CJT5:CJT11 BZX5:BZX11 BQB5:BQB11 BGF5:BGF11 AWJ5:AWJ11 AMN5:AMN11 ACR5:ACR11 SV5:SV11 IZ5:IZ11 E5:E11">
      <formula1>"建档立卡贫困家庭学生,低保家庭学生,特困供养学生,烈士子女,孤儿,残疾学生,低收入困难家庭学生"</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dimension ref="A1:AB23"/>
  <sheetViews>
    <sheetView workbookViewId="0">
      <pane xSplit="4" ySplit="2" topLeftCell="P3" activePane="bottomRight" state="frozen"/>
      <selection pane="topRight" activeCell="E1" sqref="E1"/>
      <selection pane="bottomLeft" activeCell="A3" sqref="A3"/>
      <selection pane="bottomRight" activeCell="A24" sqref="A24:XFD275"/>
    </sheetView>
  </sheetViews>
  <sheetFormatPr defaultRowHeight="12"/>
  <cols>
    <col min="1" max="1" width="14.25" style="150" customWidth="1"/>
    <col min="2" max="3" width="6.125" style="150" customWidth="1"/>
    <col min="4" max="4" width="8.375" style="150" customWidth="1"/>
    <col min="5" max="5" width="5.875" style="150" customWidth="1"/>
    <col min="6" max="6" width="5.625" style="150" customWidth="1"/>
    <col min="7" max="8" width="10" style="150" customWidth="1"/>
    <col min="9" max="9" width="5.25" style="150" customWidth="1"/>
    <col min="10" max="10" width="10" style="150" customWidth="1"/>
    <col min="11" max="11" width="11.25" style="150" customWidth="1"/>
    <col min="12" max="12" width="11.625" style="150" customWidth="1"/>
    <col min="13" max="20" width="10" style="150" customWidth="1"/>
    <col min="21" max="21" width="11.25" style="150" customWidth="1"/>
    <col min="22" max="22" width="6.5" style="150" customWidth="1"/>
    <col min="23" max="23" width="6.375" style="150" customWidth="1"/>
    <col min="24" max="24" width="9" style="150"/>
    <col min="25" max="25" width="10.375" style="150" customWidth="1"/>
    <col min="26" max="26" width="11.125" style="150" bestFit="1" customWidth="1"/>
    <col min="27" max="27" width="11.875" style="150" customWidth="1"/>
    <col min="28" max="28" width="11.25" style="150" customWidth="1"/>
    <col min="29" max="16384" width="9" style="150"/>
  </cols>
  <sheetData>
    <row r="1" spans="1:28" ht="31.5" customHeight="1">
      <c r="A1" s="405" t="s">
        <v>458</v>
      </c>
      <c r="B1" s="405"/>
      <c r="C1" s="405"/>
      <c r="D1" s="405"/>
      <c r="E1" s="406"/>
      <c r="F1" s="406"/>
      <c r="G1" s="406"/>
      <c r="H1" s="406"/>
      <c r="I1" s="406"/>
      <c r="J1" s="406"/>
      <c r="K1" s="406"/>
      <c r="L1" s="406"/>
      <c r="M1" s="406"/>
      <c r="N1" s="406"/>
      <c r="O1" s="406"/>
      <c r="P1" s="406"/>
      <c r="Q1" s="406"/>
      <c r="R1" s="406"/>
      <c r="S1" s="406"/>
      <c r="T1" s="406"/>
      <c r="U1" s="406"/>
      <c r="V1" s="407"/>
      <c r="W1" s="407"/>
      <c r="X1" s="407"/>
      <c r="Y1" s="407"/>
      <c r="Z1" s="407"/>
      <c r="AA1" s="407"/>
      <c r="AB1" s="385"/>
    </row>
    <row r="2" spans="1:28" ht="39.950000000000003" customHeight="1">
      <c r="A2" s="404" t="s">
        <v>459</v>
      </c>
      <c r="B2" s="404"/>
      <c r="C2" s="151" t="s">
        <v>460</v>
      </c>
      <c r="D2" s="152" t="s">
        <v>423</v>
      </c>
      <c r="E2" s="153" t="s">
        <v>461</v>
      </c>
      <c r="F2" s="154" t="s">
        <v>462</v>
      </c>
      <c r="G2" s="155" t="s">
        <v>463</v>
      </c>
      <c r="H2" s="156" t="s">
        <v>464</v>
      </c>
      <c r="I2" s="156" t="s">
        <v>465</v>
      </c>
      <c r="J2" s="156" t="s">
        <v>466</v>
      </c>
      <c r="K2" s="156" t="s">
        <v>467</v>
      </c>
      <c r="L2" s="156" t="s">
        <v>468</v>
      </c>
      <c r="M2" s="156" t="s">
        <v>465</v>
      </c>
      <c r="N2" s="156" t="s">
        <v>469</v>
      </c>
      <c r="O2" s="156" t="s">
        <v>470</v>
      </c>
      <c r="P2" s="156" t="s">
        <v>468</v>
      </c>
      <c r="Q2" s="157" t="s">
        <v>465</v>
      </c>
      <c r="R2" s="157" t="s">
        <v>471</v>
      </c>
      <c r="S2" s="157" t="s">
        <v>472</v>
      </c>
      <c r="T2" s="156" t="s">
        <v>468</v>
      </c>
      <c r="U2" s="154" t="s">
        <v>473</v>
      </c>
      <c r="V2" s="154" t="s">
        <v>474</v>
      </c>
      <c r="W2" s="158" t="s">
        <v>475</v>
      </c>
      <c r="X2" s="154" t="s">
        <v>476</v>
      </c>
      <c r="Y2" s="154" t="s">
        <v>477</v>
      </c>
      <c r="Z2" s="159" t="s">
        <v>357</v>
      </c>
      <c r="AA2" s="160" t="s">
        <v>478</v>
      </c>
      <c r="AB2" s="159" t="s">
        <v>648</v>
      </c>
    </row>
    <row r="3" spans="1:28" ht="20.100000000000001" customHeight="1">
      <c r="A3" s="403" t="s">
        <v>487</v>
      </c>
      <c r="B3" s="403"/>
      <c r="C3" s="161" t="s">
        <v>482</v>
      </c>
      <c r="D3" s="162" t="s">
        <v>483</v>
      </c>
      <c r="E3" s="163">
        <v>2</v>
      </c>
      <c r="F3" s="163">
        <v>10</v>
      </c>
      <c r="G3" s="164">
        <v>74872</v>
      </c>
      <c r="H3" s="164">
        <f t="shared" ref="H3:H14" si="0">ROUND(G3*F3,2)</f>
        <v>748720</v>
      </c>
      <c r="I3" s="163">
        <v>2</v>
      </c>
      <c r="J3" s="163">
        <f>I3*210</f>
        <v>420</v>
      </c>
      <c r="K3" s="164">
        <f t="shared" ref="K3:K14" si="1">ROUND(J3*7*34.6,2)</f>
        <v>101724</v>
      </c>
      <c r="L3" s="168">
        <f t="shared" ref="L3:L14" si="2">ROUND(H3+K3,2)</f>
        <v>850444</v>
      </c>
      <c r="M3" s="165"/>
      <c r="N3" s="165"/>
      <c r="O3" s="165"/>
      <c r="P3" s="165"/>
      <c r="Q3" s="165"/>
      <c r="R3" s="165"/>
      <c r="S3" s="165"/>
      <c r="T3" s="165"/>
      <c r="U3" s="165">
        <f t="shared" ref="U3:U10" si="3">(L3+P3+T3)/4</f>
        <v>212611</v>
      </c>
      <c r="V3" s="163">
        <v>2</v>
      </c>
      <c r="W3" s="163">
        <v>10</v>
      </c>
      <c r="X3" s="164">
        <v>69750</v>
      </c>
      <c r="Y3" s="164">
        <f t="shared" ref="Y3:Y14" si="4">ROUND(X3*W3,2)</f>
        <v>697500</v>
      </c>
      <c r="Z3" s="165">
        <f t="shared" ref="Z3:Z6" si="5">U3+Y3</f>
        <v>910111</v>
      </c>
      <c r="AA3" s="165">
        <f t="shared" ref="AA3:AA6" si="6">ROUND(Z3*0.7,2)</f>
        <v>637077.69999999995</v>
      </c>
      <c r="AB3" s="165">
        <f t="shared" ref="AB3:AB6" si="7">Z3-AA3</f>
        <v>273033.30000000005</v>
      </c>
    </row>
    <row r="4" spans="1:28" ht="20.100000000000001" customHeight="1">
      <c r="A4" s="403" t="s">
        <v>488</v>
      </c>
      <c r="B4" s="403"/>
      <c r="C4" s="161" t="s">
        <v>482</v>
      </c>
      <c r="D4" s="162" t="s">
        <v>483</v>
      </c>
      <c r="E4" s="163">
        <v>2</v>
      </c>
      <c r="F4" s="163">
        <v>10</v>
      </c>
      <c r="G4" s="164">
        <v>74872</v>
      </c>
      <c r="H4" s="164">
        <f t="shared" si="0"/>
        <v>748720</v>
      </c>
      <c r="I4" s="163">
        <v>2</v>
      </c>
      <c r="J4" s="163">
        <f t="shared" ref="J4:J22" si="8">I4*210</f>
        <v>420</v>
      </c>
      <c r="K4" s="164">
        <f t="shared" si="1"/>
        <v>101724</v>
      </c>
      <c r="L4" s="168">
        <f t="shared" si="2"/>
        <v>850444</v>
      </c>
      <c r="M4" s="165"/>
      <c r="N4" s="165"/>
      <c r="O4" s="165"/>
      <c r="P4" s="165"/>
      <c r="Q4" s="165"/>
      <c r="R4" s="165"/>
      <c r="S4" s="165"/>
      <c r="T4" s="165"/>
      <c r="U4" s="165">
        <f t="shared" si="3"/>
        <v>212611</v>
      </c>
      <c r="V4" s="163">
        <v>2</v>
      </c>
      <c r="W4" s="163">
        <v>10</v>
      </c>
      <c r="X4" s="164">
        <v>69750</v>
      </c>
      <c r="Y4" s="164">
        <f t="shared" si="4"/>
        <v>697500</v>
      </c>
      <c r="Z4" s="165">
        <f t="shared" si="5"/>
        <v>910111</v>
      </c>
      <c r="AA4" s="165">
        <f t="shared" si="6"/>
        <v>637077.69999999995</v>
      </c>
      <c r="AB4" s="165">
        <f t="shared" si="7"/>
        <v>273033.30000000005</v>
      </c>
    </row>
    <row r="5" spans="1:28" ht="20.100000000000001" customHeight="1">
      <c r="A5" s="403" t="s">
        <v>489</v>
      </c>
      <c r="B5" s="403"/>
      <c r="C5" s="161" t="s">
        <v>482</v>
      </c>
      <c r="D5" s="162" t="s">
        <v>483</v>
      </c>
      <c r="E5" s="163">
        <v>2</v>
      </c>
      <c r="F5" s="163">
        <v>10</v>
      </c>
      <c r="G5" s="164">
        <v>74872</v>
      </c>
      <c r="H5" s="164">
        <f t="shared" si="0"/>
        <v>748720</v>
      </c>
      <c r="I5" s="163">
        <v>2</v>
      </c>
      <c r="J5" s="163">
        <f t="shared" si="8"/>
        <v>420</v>
      </c>
      <c r="K5" s="164">
        <f t="shared" si="1"/>
        <v>101724</v>
      </c>
      <c r="L5" s="168">
        <f t="shared" si="2"/>
        <v>850444</v>
      </c>
      <c r="M5" s="165"/>
      <c r="N5" s="165"/>
      <c r="O5" s="165"/>
      <c r="P5" s="165"/>
      <c r="Q5" s="165"/>
      <c r="R5" s="165"/>
      <c r="S5" s="165"/>
      <c r="T5" s="165"/>
      <c r="U5" s="165">
        <f t="shared" si="3"/>
        <v>212611</v>
      </c>
      <c r="V5" s="163">
        <v>2</v>
      </c>
      <c r="W5" s="163">
        <v>10</v>
      </c>
      <c r="X5" s="164">
        <v>69750</v>
      </c>
      <c r="Y5" s="164">
        <f t="shared" si="4"/>
        <v>697500</v>
      </c>
      <c r="Z5" s="165">
        <f t="shared" si="5"/>
        <v>910111</v>
      </c>
      <c r="AA5" s="165">
        <f t="shared" si="6"/>
        <v>637077.69999999995</v>
      </c>
      <c r="AB5" s="165">
        <f t="shared" si="7"/>
        <v>273033.30000000005</v>
      </c>
    </row>
    <row r="6" spans="1:28" ht="20.100000000000001" customHeight="1">
      <c r="A6" s="172" t="s">
        <v>490</v>
      </c>
      <c r="B6" s="161" t="s">
        <v>484</v>
      </c>
      <c r="C6" s="161" t="s">
        <v>482</v>
      </c>
      <c r="D6" s="162" t="s">
        <v>480</v>
      </c>
      <c r="E6" s="163">
        <v>1</v>
      </c>
      <c r="F6" s="163">
        <v>5</v>
      </c>
      <c r="G6" s="164">
        <v>74872</v>
      </c>
      <c r="H6" s="164">
        <f t="shared" si="0"/>
        <v>374360</v>
      </c>
      <c r="I6" s="163">
        <v>1</v>
      </c>
      <c r="J6" s="163">
        <f t="shared" si="8"/>
        <v>210</v>
      </c>
      <c r="K6" s="164">
        <f t="shared" si="1"/>
        <v>50862</v>
      </c>
      <c r="L6" s="168">
        <f t="shared" si="2"/>
        <v>425222</v>
      </c>
      <c r="M6" s="165"/>
      <c r="N6" s="165"/>
      <c r="O6" s="165"/>
      <c r="P6" s="165"/>
      <c r="Q6" s="165"/>
      <c r="R6" s="165"/>
      <c r="S6" s="165"/>
      <c r="T6" s="165"/>
      <c r="U6" s="165">
        <f t="shared" si="3"/>
        <v>106305.5</v>
      </c>
      <c r="V6" s="163">
        <v>1</v>
      </c>
      <c r="W6" s="163">
        <v>5</v>
      </c>
      <c r="X6" s="164">
        <v>69750</v>
      </c>
      <c r="Y6" s="164">
        <f t="shared" si="4"/>
        <v>348750</v>
      </c>
      <c r="Z6" s="165">
        <f t="shared" si="5"/>
        <v>455055.5</v>
      </c>
      <c r="AA6" s="165">
        <f t="shared" si="6"/>
        <v>318538.84999999998</v>
      </c>
      <c r="AB6" s="165">
        <f t="shared" si="7"/>
        <v>136516.65000000002</v>
      </c>
    </row>
    <row r="7" spans="1:28" ht="20.100000000000001" customHeight="1">
      <c r="A7" s="172" t="s">
        <v>490</v>
      </c>
      <c r="B7" s="161" t="s">
        <v>485</v>
      </c>
      <c r="C7" s="161" t="s">
        <v>482</v>
      </c>
      <c r="D7" s="162" t="s">
        <v>480</v>
      </c>
      <c r="E7" s="163">
        <v>1</v>
      </c>
      <c r="F7" s="163">
        <v>5</v>
      </c>
      <c r="G7" s="164">
        <v>74872</v>
      </c>
      <c r="H7" s="164">
        <f t="shared" si="0"/>
        <v>374360</v>
      </c>
      <c r="I7" s="163">
        <v>1</v>
      </c>
      <c r="J7" s="163">
        <f t="shared" si="8"/>
        <v>210</v>
      </c>
      <c r="K7" s="164">
        <f t="shared" si="1"/>
        <v>50862</v>
      </c>
      <c r="L7" s="168">
        <f t="shared" si="2"/>
        <v>425222</v>
      </c>
      <c r="M7" s="165"/>
      <c r="N7" s="165"/>
      <c r="O7" s="165"/>
      <c r="P7" s="165"/>
      <c r="Q7" s="165"/>
      <c r="R7" s="165"/>
      <c r="S7" s="165"/>
      <c r="T7" s="165"/>
      <c r="U7" s="165">
        <f t="shared" si="3"/>
        <v>106305.5</v>
      </c>
      <c r="V7" s="163">
        <v>1</v>
      </c>
      <c r="W7" s="163">
        <v>5</v>
      </c>
      <c r="X7" s="164">
        <v>69750</v>
      </c>
      <c r="Y7" s="164">
        <f t="shared" si="4"/>
        <v>348750</v>
      </c>
      <c r="Z7" s="165">
        <f t="shared" ref="Z7:Z22" si="9">U7+Y7</f>
        <v>455055.5</v>
      </c>
      <c r="AA7" s="165">
        <f t="shared" ref="AA7:AA22" si="10">ROUND(Z7*0.7,2)</f>
        <v>318538.84999999998</v>
      </c>
      <c r="AB7" s="165">
        <f t="shared" ref="AB7:AB22" si="11">Z7-AA7</f>
        <v>136516.65000000002</v>
      </c>
    </row>
    <row r="8" spans="1:28" ht="20.100000000000001" customHeight="1">
      <c r="A8" s="172" t="s">
        <v>491</v>
      </c>
      <c r="B8" s="161" t="s">
        <v>484</v>
      </c>
      <c r="C8" s="161" t="s">
        <v>482</v>
      </c>
      <c r="D8" s="162" t="s">
        <v>480</v>
      </c>
      <c r="E8" s="163">
        <v>1</v>
      </c>
      <c r="F8" s="163">
        <v>5</v>
      </c>
      <c r="G8" s="164">
        <v>74872</v>
      </c>
      <c r="H8" s="164">
        <f t="shared" si="0"/>
        <v>374360</v>
      </c>
      <c r="I8" s="163">
        <v>1</v>
      </c>
      <c r="J8" s="163">
        <f t="shared" si="8"/>
        <v>210</v>
      </c>
      <c r="K8" s="164">
        <f t="shared" si="1"/>
        <v>50862</v>
      </c>
      <c r="L8" s="168">
        <f t="shared" si="2"/>
        <v>425222</v>
      </c>
      <c r="M8" s="165"/>
      <c r="N8" s="165"/>
      <c r="O8" s="165"/>
      <c r="P8" s="165"/>
      <c r="Q8" s="165"/>
      <c r="R8" s="165"/>
      <c r="S8" s="165"/>
      <c r="T8" s="165"/>
      <c r="U8" s="165">
        <f t="shared" si="3"/>
        <v>106305.5</v>
      </c>
      <c r="V8" s="163">
        <v>1</v>
      </c>
      <c r="W8" s="163">
        <v>5</v>
      </c>
      <c r="X8" s="164">
        <v>69750</v>
      </c>
      <c r="Y8" s="164">
        <f t="shared" si="4"/>
        <v>348750</v>
      </c>
      <c r="Z8" s="165">
        <f t="shared" si="9"/>
        <v>455055.5</v>
      </c>
      <c r="AA8" s="165">
        <f t="shared" si="10"/>
        <v>318538.84999999998</v>
      </c>
      <c r="AB8" s="165">
        <f t="shared" si="11"/>
        <v>136516.65000000002</v>
      </c>
    </row>
    <row r="9" spans="1:28" ht="20.100000000000001" customHeight="1">
      <c r="A9" s="172" t="s">
        <v>491</v>
      </c>
      <c r="B9" s="161" t="s">
        <v>485</v>
      </c>
      <c r="C9" s="161" t="s">
        <v>482</v>
      </c>
      <c r="D9" s="162" t="s">
        <v>480</v>
      </c>
      <c r="E9" s="163">
        <v>1</v>
      </c>
      <c r="F9" s="163">
        <v>5</v>
      </c>
      <c r="G9" s="164">
        <v>74872</v>
      </c>
      <c r="H9" s="164">
        <f t="shared" si="0"/>
        <v>374360</v>
      </c>
      <c r="I9" s="163">
        <v>1</v>
      </c>
      <c r="J9" s="163">
        <f t="shared" si="8"/>
        <v>210</v>
      </c>
      <c r="K9" s="164">
        <f t="shared" si="1"/>
        <v>50862</v>
      </c>
      <c r="L9" s="168">
        <f t="shared" si="2"/>
        <v>425222</v>
      </c>
      <c r="M9" s="165"/>
      <c r="N9" s="165"/>
      <c r="O9" s="165"/>
      <c r="P9" s="165"/>
      <c r="Q9" s="165"/>
      <c r="R9" s="165"/>
      <c r="S9" s="165"/>
      <c r="T9" s="165"/>
      <c r="U9" s="165">
        <f t="shared" si="3"/>
        <v>106305.5</v>
      </c>
      <c r="V9" s="163">
        <v>1</v>
      </c>
      <c r="W9" s="163">
        <v>5</v>
      </c>
      <c r="X9" s="164">
        <v>69750</v>
      </c>
      <c r="Y9" s="164">
        <f t="shared" si="4"/>
        <v>348750</v>
      </c>
      <c r="Z9" s="165">
        <f t="shared" si="9"/>
        <v>455055.5</v>
      </c>
      <c r="AA9" s="165">
        <f t="shared" si="10"/>
        <v>318538.84999999998</v>
      </c>
      <c r="AB9" s="165">
        <f t="shared" si="11"/>
        <v>136516.65000000002</v>
      </c>
    </row>
    <row r="10" spans="1:28" ht="20.100000000000001" customHeight="1">
      <c r="A10" s="403" t="s">
        <v>492</v>
      </c>
      <c r="B10" s="403"/>
      <c r="C10" s="161" t="s">
        <v>482</v>
      </c>
      <c r="D10" s="162" t="s">
        <v>480</v>
      </c>
      <c r="E10" s="163">
        <v>1</v>
      </c>
      <c r="F10" s="163">
        <v>5</v>
      </c>
      <c r="G10" s="164">
        <v>74872</v>
      </c>
      <c r="H10" s="164">
        <f t="shared" si="0"/>
        <v>374360</v>
      </c>
      <c r="I10" s="163">
        <v>1</v>
      </c>
      <c r="J10" s="163">
        <f t="shared" si="8"/>
        <v>210</v>
      </c>
      <c r="K10" s="164">
        <f t="shared" si="1"/>
        <v>50862</v>
      </c>
      <c r="L10" s="168">
        <f t="shared" si="2"/>
        <v>425222</v>
      </c>
      <c r="M10" s="165"/>
      <c r="N10" s="165"/>
      <c r="O10" s="165"/>
      <c r="P10" s="165"/>
      <c r="Q10" s="165"/>
      <c r="R10" s="165"/>
      <c r="S10" s="165"/>
      <c r="T10" s="165"/>
      <c r="U10" s="165">
        <f t="shared" si="3"/>
        <v>106305.5</v>
      </c>
      <c r="V10" s="163">
        <v>1</v>
      </c>
      <c r="W10" s="163">
        <v>5</v>
      </c>
      <c r="X10" s="164">
        <v>69750</v>
      </c>
      <c r="Y10" s="164">
        <f t="shared" si="4"/>
        <v>348750</v>
      </c>
      <c r="Z10" s="165">
        <f t="shared" si="9"/>
        <v>455055.5</v>
      </c>
      <c r="AA10" s="165">
        <f t="shared" si="10"/>
        <v>318538.84999999998</v>
      </c>
      <c r="AB10" s="165">
        <f t="shared" si="11"/>
        <v>136516.65000000002</v>
      </c>
    </row>
    <row r="11" spans="1:28" ht="20.100000000000001" customHeight="1">
      <c r="A11" s="172" t="s">
        <v>493</v>
      </c>
      <c r="B11" s="161" t="s">
        <v>494</v>
      </c>
      <c r="C11" s="161" t="s">
        <v>482</v>
      </c>
      <c r="D11" s="162" t="s">
        <v>480</v>
      </c>
      <c r="E11" s="163">
        <v>1</v>
      </c>
      <c r="F11" s="163">
        <v>5</v>
      </c>
      <c r="G11" s="164">
        <v>74872</v>
      </c>
      <c r="H11" s="164">
        <f t="shared" si="0"/>
        <v>374360</v>
      </c>
      <c r="I11" s="163">
        <v>1</v>
      </c>
      <c r="J11" s="163">
        <f t="shared" si="8"/>
        <v>210</v>
      </c>
      <c r="K11" s="164">
        <f t="shared" si="1"/>
        <v>50862</v>
      </c>
      <c r="L11" s="168">
        <f t="shared" si="2"/>
        <v>425222</v>
      </c>
      <c r="M11" s="166">
        <v>1</v>
      </c>
      <c r="N11" s="166">
        <f t="shared" ref="N11:N12" si="12">M11*45</f>
        <v>45</v>
      </c>
      <c r="O11" s="166">
        <v>7</v>
      </c>
      <c r="P11" s="164">
        <f t="shared" ref="P11:P12" si="13">ROUND(M11*N11*O11*34.6,2)</f>
        <v>10899</v>
      </c>
      <c r="Q11" s="165"/>
      <c r="R11" s="165"/>
      <c r="S11" s="165"/>
      <c r="T11" s="165"/>
      <c r="U11" s="165">
        <f t="shared" ref="U11:U22" si="14">(L11+P11+T11)/4</f>
        <v>109030.25</v>
      </c>
      <c r="V11" s="163">
        <v>1</v>
      </c>
      <c r="W11" s="163">
        <v>5</v>
      </c>
      <c r="X11" s="164">
        <v>69750</v>
      </c>
      <c r="Y11" s="164">
        <f t="shared" si="4"/>
        <v>348750</v>
      </c>
      <c r="Z11" s="165">
        <f t="shared" si="9"/>
        <v>457780.25</v>
      </c>
      <c r="AA11" s="165">
        <f t="shared" si="10"/>
        <v>320446.18</v>
      </c>
      <c r="AB11" s="165">
        <f t="shared" si="11"/>
        <v>137334.07</v>
      </c>
    </row>
    <row r="12" spans="1:28" ht="20.100000000000001" customHeight="1">
      <c r="A12" s="172" t="s">
        <v>493</v>
      </c>
      <c r="B12" s="161" t="s">
        <v>495</v>
      </c>
      <c r="C12" s="161" t="s">
        <v>482</v>
      </c>
      <c r="D12" s="162" t="s">
        <v>480</v>
      </c>
      <c r="E12" s="163">
        <v>1</v>
      </c>
      <c r="F12" s="163">
        <v>5</v>
      </c>
      <c r="G12" s="164">
        <v>74872</v>
      </c>
      <c r="H12" s="164">
        <f t="shared" si="0"/>
        <v>374360</v>
      </c>
      <c r="I12" s="163">
        <v>1</v>
      </c>
      <c r="J12" s="163">
        <f t="shared" si="8"/>
        <v>210</v>
      </c>
      <c r="K12" s="164">
        <f t="shared" si="1"/>
        <v>50862</v>
      </c>
      <c r="L12" s="168">
        <f t="shared" si="2"/>
        <v>425222</v>
      </c>
      <c r="M12" s="166">
        <v>1</v>
      </c>
      <c r="N12" s="166">
        <f t="shared" si="12"/>
        <v>45</v>
      </c>
      <c r="O12" s="166">
        <v>7</v>
      </c>
      <c r="P12" s="164">
        <f t="shared" si="13"/>
        <v>10899</v>
      </c>
      <c r="Q12" s="165"/>
      <c r="R12" s="165"/>
      <c r="S12" s="165"/>
      <c r="T12" s="165"/>
      <c r="U12" s="165">
        <f t="shared" si="14"/>
        <v>109030.25</v>
      </c>
      <c r="V12" s="163">
        <v>1</v>
      </c>
      <c r="W12" s="163">
        <v>5</v>
      </c>
      <c r="X12" s="164">
        <v>69750</v>
      </c>
      <c r="Y12" s="164">
        <f t="shared" si="4"/>
        <v>348750</v>
      </c>
      <c r="Z12" s="165">
        <f t="shared" si="9"/>
        <v>457780.25</v>
      </c>
      <c r="AA12" s="165">
        <f t="shared" si="10"/>
        <v>320446.18</v>
      </c>
      <c r="AB12" s="165">
        <f t="shared" si="11"/>
        <v>137334.07</v>
      </c>
    </row>
    <row r="13" spans="1:28" ht="20.100000000000001" customHeight="1">
      <c r="A13" s="403" t="s">
        <v>496</v>
      </c>
      <c r="B13" s="403"/>
      <c r="C13" s="161" t="s">
        <v>479</v>
      </c>
      <c r="D13" s="162" t="s">
        <v>486</v>
      </c>
      <c r="E13" s="163">
        <v>1</v>
      </c>
      <c r="F13" s="163">
        <v>7</v>
      </c>
      <c r="G13" s="163">
        <v>74872</v>
      </c>
      <c r="H13" s="163">
        <f t="shared" si="0"/>
        <v>524104</v>
      </c>
      <c r="I13" s="163">
        <v>1</v>
      </c>
      <c r="J13" s="163">
        <f t="shared" si="8"/>
        <v>210</v>
      </c>
      <c r="K13" s="168">
        <f t="shared" si="1"/>
        <v>50862</v>
      </c>
      <c r="L13" s="168">
        <f t="shared" si="2"/>
        <v>574966</v>
      </c>
      <c r="M13" s="165"/>
      <c r="N13" s="165"/>
      <c r="O13" s="165"/>
      <c r="P13" s="165"/>
      <c r="Q13" s="165"/>
      <c r="R13" s="165"/>
      <c r="S13" s="165"/>
      <c r="T13" s="165"/>
      <c r="U13" s="165">
        <f t="shared" si="14"/>
        <v>143741.5</v>
      </c>
      <c r="V13" s="163">
        <v>1</v>
      </c>
      <c r="W13" s="163">
        <v>7</v>
      </c>
      <c r="X13" s="163">
        <v>69750</v>
      </c>
      <c r="Y13" s="163">
        <f t="shared" si="4"/>
        <v>488250</v>
      </c>
      <c r="Z13" s="165">
        <f t="shared" si="9"/>
        <v>631991.5</v>
      </c>
      <c r="AA13" s="165">
        <f t="shared" si="10"/>
        <v>442394.05</v>
      </c>
      <c r="AB13" s="165">
        <f t="shared" si="11"/>
        <v>189597.45</v>
      </c>
    </row>
    <row r="14" spans="1:28" ht="20.100000000000001" customHeight="1">
      <c r="A14" s="403" t="s">
        <v>497</v>
      </c>
      <c r="B14" s="403"/>
      <c r="C14" s="161" t="s">
        <v>479</v>
      </c>
      <c r="D14" s="162" t="s">
        <v>486</v>
      </c>
      <c r="E14" s="163">
        <v>1</v>
      </c>
      <c r="F14" s="163">
        <v>5</v>
      </c>
      <c r="G14" s="163">
        <v>74872</v>
      </c>
      <c r="H14" s="163">
        <f t="shared" si="0"/>
        <v>374360</v>
      </c>
      <c r="I14" s="163">
        <v>1</v>
      </c>
      <c r="J14" s="163">
        <f t="shared" si="8"/>
        <v>210</v>
      </c>
      <c r="K14" s="168">
        <f t="shared" si="1"/>
        <v>50862</v>
      </c>
      <c r="L14" s="168">
        <f t="shared" si="2"/>
        <v>425222</v>
      </c>
      <c r="M14" s="165"/>
      <c r="N14" s="165"/>
      <c r="O14" s="165"/>
      <c r="P14" s="165"/>
      <c r="Q14" s="165"/>
      <c r="R14" s="165"/>
      <c r="S14" s="165"/>
      <c r="T14" s="165"/>
      <c r="U14" s="165">
        <f t="shared" si="14"/>
        <v>106305.5</v>
      </c>
      <c r="V14" s="163">
        <v>1</v>
      </c>
      <c r="W14" s="163">
        <v>5</v>
      </c>
      <c r="X14" s="163">
        <v>69750</v>
      </c>
      <c r="Y14" s="163">
        <f t="shared" si="4"/>
        <v>348750</v>
      </c>
      <c r="Z14" s="165">
        <f t="shared" si="9"/>
        <v>455055.5</v>
      </c>
      <c r="AA14" s="165">
        <f t="shared" si="10"/>
        <v>318538.84999999998</v>
      </c>
      <c r="AB14" s="165">
        <f t="shared" si="11"/>
        <v>136516.65000000002</v>
      </c>
    </row>
    <row r="15" spans="1:28" ht="20.100000000000001" customHeight="1">
      <c r="A15" s="403" t="s">
        <v>498</v>
      </c>
      <c r="B15" s="403"/>
      <c r="C15" s="161" t="s">
        <v>479</v>
      </c>
      <c r="D15" s="162" t="s">
        <v>480</v>
      </c>
      <c r="E15" s="169">
        <v>1</v>
      </c>
      <c r="F15" s="169">
        <v>1</v>
      </c>
      <c r="G15" s="169">
        <v>74872</v>
      </c>
      <c r="H15" s="169">
        <f t="shared" ref="H15:H22" si="15">ROUND((G15*F15),2)</f>
        <v>74872</v>
      </c>
      <c r="I15" s="169">
        <v>1</v>
      </c>
      <c r="J15" s="169">
        <f t="shared" si="8"/>
        <v>210</v>
      </c>
      <c r="K15" s="170">
        <f t="shared" ref="K15:K22" si="16">ROUND((J15*2*34.6),2)</f>
        <v>14532</v>
      </c>
      <c r="L15" s="170">
        <f t="shared" ref="L15:L22" si="17">ROUND((H15+K15),2)</f>
        <v>89404</v>
      </c>
      <c r="M15" s="165"/>
      <c r="N15" s="165"/>
      <c r="O15" s="165"/>
      <c r="P15" s="165"/>
      <c r="Q15" s="165"/>
      <c r="R15" s="165"/>
      <c r="S15" s="165"/>
      <c r="T15" s="165"/>
      <c r="U15" s="165">
        <f t="shared" si="14"/>
        <v>22351</v>
      </c>
      <c r="V15" s="169">
        <v>1</v>
      </c>
      <c r="W15" s="169">
        <v>1</v>
      </c>
      <c r="X15" s="169">
        <v>69750</v>
      </c>
      <c r="Y15" s="169">
        <f>ROUND((X15*W15),2)</f>
        <v>69750</v>
      </c>
      <c r="Z15" s="165">
        <f t="shared" si="9"/>
        <v>92101</v>
      </c>
      <c r="AA15" s="165">
        <f t="shared" si="10"/>
        <v>64470.7</v>
      </c>
      <c r="AB15" s="165">
        <f t="shared" si="11"/>
        <v>27630.300000000003</v>
      </c>
    </row>
    <row r="16" spans="1:28" ht="20.100000000000001" customHeight="1">
      <c r="A16" s="403" t="s">
        <v>499</v>
      </c>
      <c r="B16" s="403"/>
      <c r="C16" s="161" t="s">
        <v>479</v>
      </c>
      <c r="D16" s="162" t="s">
        <v>480</v>
      </c>
      <c r="E16" s="167">
        <v>1</v>
      </c>
      <c r="F16" s="169">
        <v>2</v>
      </c>
      <c r="G16" s="169">
        <v>74872</v>
      </c>
      <c r="H16" s="169">
        <f t="shared" si="15"/>
        <v>149744</v>
      </c>
      <c r="I16" s="167">
        <v>2</v>
      </c>
      <c r="J16" s="167">
        <f t="shared" si="8"/>
        <v>420</v>
      </c>
      <c r="K16" s="170">
        <f t="shared" si="16"/>
        <v>29064</v>
      </c>
      <c r="L16" s="173">
        <f t="shared" si="17"/>
        <v>178808</v>
      </c>
      <c r="M16" s="165"/>
      <c r="N16" s="165"/>
      <c r="O16" s="165"/>
      <c r="P16" s="165"/>
      <c r="Q16" s="165"/>
      <c r="R16" s="165"/>
      <c r="S16" s="165"/>
      <c r="T16" s="165"/>
      <c r="U16" s="165">
        <f t="shared" si="14"/>
        <v>44702</v>
      </c>
      <c r="V16" s="167"/>
      <c r="W16" s="169"/>
      <c r="X16" s="169"/>
      <c r="Y16" s="169"/>
      <c r="Z16" s="165">
        <f t="shared" si="9"/>
        <v>44702</v>
      </c>
      <c r="AA16" s="165">
        <f t="shared" si="10"/>
        <v>31291.4</v>
      </c>
      <c r="AB16" s="165">
        <f t="shared" si="11"/>
        <v>13410.599999999999</v>
      </c>
    </row>
    <row r="17" spans="1:28" ht="20.100000000000001" customHeight="1">
      <c r="A17" s="403" t="s">
        <v>500</v>
      </c>
      <c r="B17" s="403"/>
      <c r="C17" s="161" t="s">
        <v>479</v>
      </c>
      <c r="D17" s="162" t="s">
        <v>480</v>
      </c>
      <c r="E17" s="167">
        <v>1</v>
      </c>
      <c r="F17" s="169">
        <v>2</v>
      </c>
      <c r="G17" s="169">
        <v>74872</v>
      </c>
      <c r="H17" s="169">
        <f t="shared" si="15"/>
        <v>149744</v>
      </c>
      <c r="I17" s="167">
        <v>2</v>
      </c>
      <c r="J17" s="167">
        <f t="shared" si="8"/>
        <v>420</v>
      </c>
      <c r="K17" s="170">
        <f t="shared" si="16"/>
        <v>29064</v>
      </c>
      <c r="L17" s="173">
        <f t="shared" si="17"/>
        <v>178808</v>
      </c>
      <c r="M17" s="165"/>
      <c r="N17" s="165"/>
      <c r="O17" s="165"/>
      <c r="P17" s="165"/>
      <c r="Q17" s="165"/>
      <c r="R17" s="165"/>
      <c r="S17" s="165"/>
      <c r="T17" s="165"/>
      <c r="U17" s="165">
        <f t="shared" si="14"/>
        <v>44702</v>
      </c>
      <c r="V17" s="167">
        <v>1</v>
      </c>
      <c r="W17" s="169">
        <v>2</v>
      </c>
      <c r="X17" s="169">
        <v>69750</v>
      </c>
      <c r="Y17" s="169">
        <f t="shared" ref="Y17:Y22" si="18">ROUND((X17*W17),2)</f>
        <v>139500</v>
      </c>
      <c r="Z17" s="165">
        <f t="shared" si="9"/>
        <v>184202</v>
      </c>
      <c r="AA17" s="165">
        <f t="shared" si="10"/>
        <v>128941.4</v>
      </c>
      <c r="AB17" s="165">
        <f t="shared" si="11"/>
        <v>55260.600000000006</v>
      </c>
    </row>
    <row r="18" spans="1:28" ht="20.100000000000001" customHeight="1">
      <c r="A18" s="403" t="s">
        <v>501</v>
      </c>
      <c r="B18" s="403"/>
      <c r="C18" s="161" t="s">
        <v>479</v>
      </c>
      <c r="D18" s="162" t="s">
        <v>480</v>
      </c>
      <c r="E18" s="167">
        <v>1</v>
      </c>
      <c r="F18" s="169">
        <v>2</v>
      </c>
      <c r="G18" s="169">
        <v>74872</v>
      </c>
      <c r="H18" s="169">
        <f t="shared" si="15"/>
        <v>149744</v>
      </c>
      <c r="I18" s="167">
        <v>2</v>
      </c>
      <c r="J18" s="167">
        <f t="shared" si="8"/>
        <v>420</v>
      </c>
      <c r="K18" s="170">
        <f t="shared" si="16"/>
        <v>29064</v>
      </c>
      <c r="L18" s="173">
        <f t="shared" si="17"/>
        <v>178808</v>
      </c>
      <c r="M18" s="165"/>
      <c r="N18" s="165"/>
      <c r="O18" s="165"/>
      <c r="P18" s="165"/>
      <c r="Q18" s="165"/>
      <c r="R18" s="165"/>
      <c r="S18" s="165"/>
      <c r="T18" s="165"/>
      <c r="U18" s="165">
        <f t="shared" si="14"/>
        <v>44702</v>
      </c>
      <c r="V18" s="167">
        <v>1</v>
      </c>
      <c r="W18" s="169">
        <v>2</v>
      </c>
      <c r="X18" s="169">
        <v>69750</v>
      </c>
      <c r="Y18" s="169">
        <f t="shared" si="18"/>
        <v>139500</v>
      </c>
      <c r="Z18" s="165">
        <f t="shared" si="9"/>
        <v>184202</v>
      </c>
      <c r="AA18" s="165">
        <f t="shared" si="10"/>
        <v>128941.4</v>
      </c>
      <c r="AB18" s="165">
        <f t="shared" si="11"/>
        <v>55260.600000000006</v>
      </c>
    </row>
    <row r="19" spans="1:28" ht="20.100000000000001" customHeight="1">
      <c r="A19" s="403" t="s">
        <v>502</v>
      </c>
      <c r="B19" s="403"/>
      <c r="C19" s="161" t="s">
        <v>479</v>
      </c>
      <c r="D19" s="162" t="s">
        <v>480</v>
      </c>
      <c r="E19" s="167">
        <v>1</v>
      </c>
      <c r="F19" s="169">
        <v>2</v>
      </c>
      <c r="G19" s="169">
        <v>74872</v>
      </c>
      <c r="H19" s="169">
        <f t="shared" si="15"/>
        <v>149744</v>
      </c>
      <c r="I19" s="167">
        <v>2</v>
      </c>
      <c r="J19" s="167">
        <f t="shared" si="8"/>
        <v>420</v>
      </c>
      <c r="K19" s="170">
        <f t="shared" si="16"/>
        <v>29064</v>
      </c>
      <c r="L19" s="173">
        <f t="shared" si="17"/>
        <v>178808</v>
      </c>
      <c r="M19" s="165"/>
      <c r="N19" s="165"/>
      <c r="O19" s="165"/>
      <c r="P19" s="165"/>
      <c r="Q19" s="165"/>
      <c r="R19" s="165"/>
      <c r="S19" s="165"/>
      <c r="T19" s="165"/>
      <c r="U19" s="165">
        <f t="shared" si="14"/>
        <v>44702</v>
      </c>
      <c r="V19" s="167">
        <v>1</v>
      </c>
      <c r="W19" s="169">
        <v>2</v>
      </c>
      <c r="X19" s="169">
        <v>69750</v>
      </c>
      <c r="Y19" s="169">
        <f t="shared" si="18"/>
        <v>139500</v>
      </c>
      <c r="Z19" s="165">
        <f t="shared" si="9"/>
        <v>184202</v>
      </c>
      <c r="AA19" s="165">
        <f t="shared" si="10"/>
        <v>128941.4</v>
      </c>
      <c r="AB19" s="165">
        <f t="shared" si="11"/>
        <v>55260.600000000006</v>
      </c>
    </row>
    <row r="20" spans="1:28" ht="20.100000000000001" customHeight="1">
      <c r="A20" s="403" t="s">
        <v>503</v>
      </c>
      <c r="B20" s="403"/>
      <c r="C20" s="161" t="s">
        <v>479</v>
      </c>
      <c r="D20" s="162" t="s">
        <v>481</v>
      </c>
      <c r="E20" s="169">
        <v>1</v>
      </c>
      <c r="F20" s="169">
        <v>1</v>
      </c>
      <c r="G20" s="169">
        <v>74872</v>
      </c>
      <c r="H20" s="169">
        <f t="shared" si="15"/>
        <v>74872</v>
      </c>
      <c r="I20" s="169">
        <v>1</v>
      </c>
      <c r="J20" s="169">
        <f t="shared" si="8"/>
        <v>210</v>
      </c>
      <c r="K20" s="170">
        <f t="shared" si="16"/>
        <v>14532</v>
      </c>
      <c r="L20" s="170">
        <f t="shared" si="17"/>
        <v>89404</v>
      </c>
      <c r="M20" s="165"/>
      <c r="N20" s="165"/>
      <c r="O20" s="165"/>
      <c r="P20" s="165"/>
      <c r="Q20" s="165"/>
      <c r="R20" s="165"/>
      <c r="S20" s="165"/>
      <c r="T20" s="165"/>
      <c r="U20" s="165">
        <f t="shared" si="14"/>
        <v>22351</v>
      </c>
      <c r="V20" s="169">
        <v>1</v>
      </c>
      <c r="W20" s="169">
        <v>1</v>
      </c>
      <c r="X20" s="169">
        <v>69750</v>
      </c>
      <c r="Y20" s="169">
        <f t="shared" si="18"/>
        <v>69750</v>
      </c>
      <c r="Z20" s="165">
        <f t="shared" si="9"/>
        <v>92101</v>
      </c>
      <c r="AA20" s="165">
        <f t="shared" si="10"/>
        <v>64470.7</v>
      </c>
      <c r="AB20" s="165">
        <f t="shared" si="11"/>
        <v>27630.300000000003</v>
      </c>
    </row>
    <row r="21" spans="1:28" ht="20.100000000000001" customHeight="1">
      <c r="A21" s="403" t="s">
        <v>504</v>
      </c>
      <c r="B21" s="403"/>
      <c r="C21" s="161" t="s">
        <v>479</v>
      </c>
      <c r="D21" s="162" t="s">
        <v>481</v>
      </c>
      <c r="E21" s="169">
        <v>1</v>
      </c>
      <c r="F21" s="169">
        <v>1</v>
      </c>
      <c r="G21" s="169">
        <v>74872</v>
      </c>
      <c r="H21" s="169">
        <f t="shared" si="15"/>
        <v>74872</v>
      </c>
      <c r="I21" s="169">
        <v>1</v>
      </c>
      <c r="J21" s="169">
        <f t="shared" si="8"/>
        <v>210</v>
      </c>
      <c r="K21" s="170">
        <f t="shared" si="16"/>
        <v>14532</v>
      </c>
      <c r="L21" s="170">
        <f t="shared" si="17"/>
        <v>89404</v>
      </c>
      <c r="M21" s="165"/>
      <c r="N21" s="165"/>
      <c r="O21" s="165"/>
      <c r="P21" s="165"/>
      <c r="Q21" s="165"/>
      <c r="R21" s="165"/>
      <c r="S21" s="165"/>
      <c r="T21" s="165"/>
      <c r="U21" s="165">
        <f t="shared" si="14"/>
        <v>22351</v>
      </c>
      <c r="V21" s="169">
        <v>1</v>
      </c>
      <c r="W21" s="169">
        <v>1</v>
      </c>
      <c r="X21" s="169">
        <v>69750</v>
      </c>
      <c r="Y21" s="169">
        <f t="shared" si="18"/>
        <v>69750</v>
      </c>
      <c r="Z21" s="165">
        <f t="shared" si="9"/>
        <v>92101</v>
      </c>
      <c r="AA21" s="165">
        <f t="shared" si="10"/>
        <v>64470.7</v>
      </c>
      <c r="AB21" s="165">
        <f t="shared" si="11"/>
        <v>27630.300000000003</v>
      </c>
    </row>
    <row r="22" spans="1:28" ht="20.100000000000001" customHeight="1">
      <c r="A22" s="403" t="s">
        <v>505</v>
      </c>
      <c r="B22" s="403"/>
      <c r="C22" s="161" t="s">
        <v>479</v>
      </c>
      <c r="D22" s="162" t="s">
        <v>481</v>
      </c>
      <c r="E22" s="169">
        <v>1</v>
      </c>
      <c r="F22" s="169">
        <v>1</v>
      </c>
      <c r="G22" s="169">
        <v>74872</v>
      </c>
      <c r="H22" s="169">
        <f t="shared" si="15"/>
        <v>74872</v>
      </c>
      <c r="I22" s="169">
        <v>1</v>
      </c>
      <c r="J22" s="169">
        <f t="shared" si="8"/>
        <v>210</v>
      </c>
      <c r="K22" s="170">
        <f t="shared" si="16"/>
        <v>14532</v>
      </c>
      <c r="L22" s="170">
        <f t="shared" si="17"/>
        <v>89404</v>
      </c>
      <c r="M22" s="165"/>
      <c r="N22" s="165"/>
      <c r="O22" s="165"/>
      <c r="P22" s="165"/>
      <c r="Q22" s="165"/>
      <c r="R22" s="165"/>
      <c r="S22" s="165"/>
      <c r="T22" s="165"/>
      <c r="U22" s="165">
        <f t="shared" si="14"/>
        <v>22351</v>
      </c>
      <c r="V22" s="169">
        <v>1</v>
      </c>
      <c r="W22" s="169">
        <v>1</v>
      </c>
      <c r="X22" s="169">
        <v>69750</v>
      </c>
      <c r="Y22" s="169">
        <f t="shared" si="18"/>
        <v>69750</v>
      </c>
      <c r="Z22" s="165">
        <f t="shared" si="9"/>
        <v>92101</v>
      </c>
      <c r="AA22" s="165">
        <f t="shared" si="10"/>
        <v>64470.7</v>
      </c>
      <c r="AB22" s="165">
        <f t="shared" si="11"/>
        <v>27630.300000000003</v>
      </c>
    </row>
    <row r="23" spans="1:28" s="171" customFormat="1" ht="20.100000000000001" customHeight="1">
      <c r="A23" s="408" t="s">
        <v>506</v>
      </c>
      <c r="B23" s="409"/>
      <c r="C23" s="409"/>
      <c r="D23" s="409"/>
      <c r="E23" s="174">
        <f t="shared" ref="E23:AB23" si="19">SUM(E3:E22)</f>
        <v>23</v>
      </c>
      <c r="F23" s="174">
        <f t="shared" si="19"/>
        <v>89</v>
      </c>
      <c r="G23" s="174">
        <f t="shared" si="19"/>
        <v>1497440</v>
      </c>
      <c r="H23" s="174">
        <f t="shared" si="19"/>
        <v>6663608</v>
      </c>
      <c r="I23" s="174">
        <f t="shared" si="19"/>
        <v>27</v>
      </c>
      <c r="J23" s="174">
        <f t="shared" si="19"/>
        <v>5670</v>
      </c>
      <c r="K23" s="174">
        <f t="shared" si="19"/>
        <v>937314</v>
      </c>
      <c r="L23" s="174">
        <f t="shared" si="19"/>
        <v>7600922</v>
      </c>
      <c r="M23" s="174">
        <f t="shared" si="19"/>
        <v>2</v>
      </c>
      <c r="N23" s="174">
        <f t="shared" si="19"/>
        <v>90</v>
      </c>
      <c r="O23" s="174">
        <f t="shared" si="19"/>
        <v>14</v>
      </c>
      <c r="P23" s="174">
        <f t="shared" si="19"/>
        <v>21798</v>
      </c>
      <c r="Q23" s="174">
        <f t="shared" si="19"/>
        <v>0</v>
      </c>
      <c r="R23" s="174">
        <f t="shared" si="19"/>
        <v>0</v>
      </c>
      <c r="S23" s="174">
        <f t="shared" si="19"/>
        <v>0</v>
      </c>
      <c r="T23" s="174">
        <f t="shared" si="19"/>
        <v>0</v>
      </c>
      <c r="U23" s="174">
        <f t="shared" si="19"/>
        <v>1905680</v>
      </c>
      <c r="V23" s="174">
        <f t="shared" si="19"/>
        <v>22</v>
      </c>
      <c r="W23" s="174">
        <f t="shared" si="19"/>
        <v>87</v>
      </c>
      <c r="X23" s="174">
        <f t="shared" si="19"/>
        <v>1325250</v>
      </c>
      <c r="Y23" s="174">
        <f t="shared" si="19"/>
        <v>6068250</v>
      </c>
      <c r="Z23" s="174">
        <f t="shared" si="19"/>
        <v>7973930</v>
      </c>
      <c r="AA23" s="174">
        <f t="shared" si="19"/>
        <v>5581751.0100000026</v>
      </c>
      <c r="AB23" s="174">
        <f t="shared" si="19"/>
        <v>2392178.9899999998</v>
      </c>
    </row>
  </sheetData>
  <mergeCells count="17">
    <mergeCell ref="A16:B16"/>
    <mergeCell ref="A3:B3"/>
    <mergeCell ref="A4:B4"/>
    <mergeCell ref="A2:B2"/>
    <mergeCell ref="A1:AB1"/>
    <mergeCell ref="A23:D23"/>
    <mergeCell ref="A17:B17"/>
    <mergeCell ref="A18:B18"/>
    <mergeCell ref="A19:B19"/>
    <mergeCell ref="A20:B20"/>
    <mergeCell ref="A21:B21"/>
    <mergeCell ref="A22:B22"/>
    <mergeCell ref="A5:B5"/>
    <mergeCell ref="A10:B10"/>
    <mergeCell ref="A13:B13"/>
    <mergeCell ref="A14:B14"/>
    <mergeCell ref="A15:B15"/>
  </mergeCells>
  <phoneticPr fontId="3" type="noConversion"/>
  <printOptions horizontalCentered="1"/>
  <pageMargins left="0.70866141732283472" right="0.70866141732283472" top="0.74803149606299213" bottom="0.74803149606299213" header="0.31496062992125984" footer="0.31496062992125984"/>
  <pageSetup paperSize="8" scale="75" orientation="landscape" r:id="rId1"/>
  <headerFooter>
    <oddFooter>第 &amp;P 页，共 &amp;N 页</oddFooter>
  </headerFooter>
  <legacyDrawing r:id="rId2"/>
</worksheet>
</file>

<file path=xl/worksheets/sheet19.xml><?xml version="1.0" encoding="utf-8"?>
<worksheet xmlns="http://schemas.openxmlformats.org/spreadsheetml/2006/main" xmlns:r="http://schemas.openxmlformats.org/officeDocument/2006/relationships">
  <dimension ref="A1:T15"/>
  <sheetViews>
    <sheetView workbookViewId="0">
      <selection activeCell="A16" sqref="A16:XFD173"/>
    </sheetView>
  </sheetViews>
  <sheetFormatPr defaultRowHeight="13.5"/>
  <cols>
    <col min="1" max="1" width="6.25" style="11" customWidth="1"/>
    <col min="2" max="2" width="28.5" style="11" customWidth="1"/>
    <col min="3" max="5" width="9" style="11"/>
    <col min="6" max="6" width="13.75" style="11" hidden="1" customWidth="1"/>
    <col min="7" max="7" width="11.75" style="11" hidden="1" customWidth="1"/>
    <col min="8" max="8" width="0" style="11" hidden="1" customWidth="1"/>
    <col min="9" max="9" width="14.75" style="11" hidden="1" customWidth="1"/>
    <col min="10" max="10" width="12.875" style="11" hidden="1" customWidth="1"/>
    <col min="11" max="11" width="10.75" style="11" hidden="1" customWidth="1"/>
    <col min="12" max="12" width="14.25" style="11" customWidth="1"/>
    <col min="13" max="19" width="9" style="11"/>
    <col min="20" max="20" width="9" style="175"/>
    <col min="21" max="16384" width="9" style="11"/>
  </cols>
  <sheetData>
    <row r="1" spans="1:20" ht="39" customHeight="1">
      <c r="A1" s="410" t="s">
        <v>524</v>
      </c>
      <c r="B1" s="410"/>
      <c r="C1" s="410"/>
      <c r="D1" s="410"/>
      <c r="E1" s="410"/>
      <c r="F1" s="410"/>
      <c r="G1" s="410"/>
      <c r="H1" s="410"/>
      <c r="I1" s="410"/>
      <c r="J1" s="410"/>
      <c r="K1" s="410"/>
      <c r="L1" s="410"/>
      <c r="M1" s="364"/>
      <c r="N1" s="364"/>
      <c r="O1" s="364"/>
      <c r="P1" s="364"/>
      <c r="Q1" s="364"/>
      <c r="R1" s="364"/>
      <c r="S1" s="364"/>
      <c r="T1" s="364"/>
    </row>
    <row r="2" spans="1:20" ht="45">
      <c r="A2" s="176" t="s">
        <v>414</v>
      </c>
      <c r="B2" s="176" t="s">
        <v>508</v>
      </c>
      <c r="C2" s="176" t="s">
        <v>509</v>
      </c>
      <c r="D2" s="176" t="s">
        <v>510</v>
      </c>
      <c r="E2" s="176" t="s">
        <v>511</v>
      </c>
      <c r="F2" s="176" t="s">
        <v>512</v>
      </c>
      <c r="G2" s="177" t="s">
        <v>513</v>
      </c>
      <c r="H2" s="176" t="s">
        <v>514</v>
      </c>
      <c r="I2" s="176" t="s">
        <v>515</v>
      </c>
      <c r="J2" s="176" t="s">
        <v>516</v>
      </c>
      <c r="K2" s="176" t="s">
        <v>517</v>
      </c>
      <c r="L2" s="176" t="s">
        <v>507</v>
      </c>
      <c r="M2" s="178" t="s">
        <v>512</v>
      </c>
      <c r="N2" s="179" t="s">
        <v>513</v>
      </c>
      <c r="O2" s="178" t="s">
        <v>514</v>
      </c>
      <c r="P2" s="178" t="s">
        <v>515</v>
      </c>
      <c r="Q2" s="178" t="s">
        <v>516</v>
      </c>
      <c r="R2" s="178" t="s">
        <v>517</v>
      </c>
      <c r="S2" s="178" t="s">
        <v>518</v>
      </c>
      <c r="T2" s="178" t="s">
        <v>454</v>
      </c>
    </row>
    <row r="3" spans="1:20">
      <c r="A3" s="180">
        <v>1</v>
      </c>
      <c r="B3" s="181" t="s">
        <v>528</v>
      </c>
      <c r="C3" s="181" t="s">
        <v>520</v>
      </c>
      <c r="D3" s="181" t="s">
        <v>525</v>
      </c>
      <c r="E3" s="182" t="s">
        <v>522</v>
      </c>
      <c r="F3" s="183">
        <v>0</v>
      </c>
      <c r="G3" s="183">
        <v>16</v>
      </c>
      <c r="H3" s="180">
        <v>16</v>
      </c>
      <c r="I3" s="183">
        <v>109</v>
      </c>
      <c r="J3" s="183">
        <v>170</v>
      </c>
      <c r="K3" s="183">
        <v>12</v>
      </c>
      <c r="L3" s="183">
        <f t="shared" ref="L3:L14" si="0">F3*I3*K3+G3*J3*K3</f>
        <v>32640</v>
      </c>
      <c r="M3" s="184">
        <v>0</v>
      </c>
      <c r="N3" s="184">
        <v>16</v>
      </c>
      <c r="O3" s="185">
        <v>16</v>
      </c>
      <c r="P3" s="184">
        <v>109</v>
      </c>
      <c r="Q3" s="184">
        <v>170</v>
      </c>
      <c r="R3" s="184">
        <v>12</v>
      </c>
      <c r="S3" s="184">
        <f t="shared" ref="S3:S14" si="1">M3*P3*R3+N3*Q3*R3</f>
        <v>32640</v>
      </c>
      <c r="T3" s="186">
        <f t="shared" ref="T3:T14" si="2">S3-L3</f>
        <v>0</v>
      </c>
    </row>
    <row r="4" spans="1:20">
      <c r="A4" s="180">
        <v>2</v>
      </c>
      <c r="B4" s="181" t="s">
        <v>529</v>
      </c>
      <c r="C4" s="181" t="s">
        <v>520</v>
      </c>
      <c r="D4" s="181" t="s">
        <v>525</v>
      </c>
      <c r="E4" s="182" t="s">
        <v>522</v>
      </c>
      <c r="F4" s="183">
        <v>0</v>
      </c>
      <c r="G4" s="183">
        <v>16</v>
      </c>
      <c r="H4" s="180">
        <v>16</v>
      </c>
      <c r="I4" s="183">
        <v>109</v>
      </c>
      <c r="J4" s="183">
        <v>170</v>
      </c>
      <c r="K4" s="183">
        <v>12</v>
      </c>
      <c r="L4" s="183">
        <f t="shared" si="0"/>
        <v>32640</v>
      </c>
      <c r="M4" s="184">
        <v>0</v>
      </c>
      <c r="N4" s="184">
        <v>16</v>
      </c>
      <c r="O4" s="185">
        <v>16</v>
      </c>
      <c r="P4" s="184">
        <v>109</v>
      </c>
      <c r="Q4" s="184">
        <v>170</v>
      </c>
      <c r="R4" s="184">
        <v>12</v>
      </c>
      <c r="S4" s="184">
        <f t="shared" si="1"/>
        <v>32640</v>
      </c>
      <c r="T4" s="186">
        <f t="shared" si="2"/>
        <v>0</v>
      </c>
    </row>
    <row r="5" spans="1:20">
      <c r="A5" s="180">
        <v>3</v>
      </c>
      <c r="B5" s="181" t="s">
        <v>530</v>
      </c>
      <c r="C5" s="181" t="s">
        <v>520</v>
      </c>
      <c r="D5" s="181" t="s">
        <v>525</v>
      </c>
      <c r="E5" s="182" t="s">
        <v>522</v>
      </c>
      <c r="F5" s="183">
        <v>0</v>
      </c>
      <c r="G5" s="183">
        <v>16</v>
      </c>
      <c r="H5" s="180">
        <v>16</v>
      </c>
      <c r="I5" s="183">
        <v>109</v>
      </c>
      <c r="J5" s="183">
        <v>170</v>
      </c>
      <c r="K5" s="183">
        <v>12</v>
      </c>
      <c r="L5" s="183">
        <f t="shared" si="0"/>
        <v>32640</v>
      </c>
      <c r="M5" s="184">
        <v>0</v>
      </c>
      <c r="N5" s="184">
        <v>16</v>
      </c>
      <c r="O5" s="185">
        <v>16</v>
      </c>
      <c r="P5" s="184">
        <v>109</v>
      </c>
      <c r="Q5" s="184">
        <v>170</v>
      </c>
      <c r="R5" s="184">
        <v>12</v>
      </c>
      <c r="S5" s="184">
        <f t="shared" si="1"/>
        <v>32640</v>
      </c>
      <c r="T5" s="186">
        <f t="shared" si="2"/>
        <v>0</v>
      </c>
    </row>
    <row r="6" spans="1:20">
      <c r="A6" s="180">
        <v>4</v>
      </c>
      <c r="B6" s="180" t="s">
        <v>531</v>
      </c>
      <c r="C6" s="181" t="s">
        <v>521</v>
      </c>
      <c r="D6" s="181" t="s">
        <v>526</v>
      </c>
      <c r="E6" s="182" t="s">
        <v>522</v>
      </c>
      <c r="F6" s="183">
        <v>4</v>
      </c>
      <c r="G6" s="183">
        <v>12</v>
      </c>
      <c r="H6" s="180">
        <v>16</v>
      </c>
      <c r="I6" s="183">
        <v>109</v>
      </c>
      <c r="J6" s="183">
        <v>170</v>
      </c>
      <c r="K6" s="183">
        <v>12</v>
      </c>
      <c r="L6" s="183">
        <f t="shared" si="0"/>
        <v>29712</v>
      </c>
      <c r="M6" s="184">
        <v>4</v>
      </c>
      <c r="N6" s="184">
        <v>12</v>
      </c>
      <c r="O6" s="185">
        <v>16</v>
      </c>
      <c r="P6" s="184">
        <v>109</v>
      </c>
      <c r="Q6" s="184">
        <v>170</v>
      </c>
      <c r="R6" s="184">
        <v>12</v>
      </c>
      <c r="S6" s="184">
        <f t="shared" si="1"/>
        <v>29712</v>
      </c>
      <c r="T6" s="186">
        <f t="shared" si="2"/>
        <v>0</v>
      </c>
    </row>
    <row r="7" spans="1:20">
      <c r="A7" s="180">
        <v>5</v>
      </c>
      <c r="B7" s="180" t="s">
        <v>532</v>
      </c>
      <c r="C7" s="181" t="s">
        <v>521</v>
      </c>
      <c r="D7" s="181" t="s">
        <v>526</v>
      </c>
      <c r="E7" s="182" t="s">
        <v>522</v>
      </c>
      <c r="F7" s="183">
        <v>4</v>
      </c>
      <c r="G7" s="183">
        <v>12</v>
      </c>
      <c r="H7" s="180">
        <v>16</v>
      </c>
      <c r="I7" s="183">
        <v>109</v>
      </c>
      <c r="J7" s="183">
        <v>170</v>
      </c>
      <c r="K7" s="183">
        <v>12</v>
      </c>
      <c r="L7" s="183">
        <f t="shared" si="0"/>
        <v>29712</v>
      </c>
      <c r="M7" s="184">
        <v>4</v>
      </c>
      <c r="N7" s="184">
        <v>12</v>
      </c>
      <c r="O7" s="185">
        <v>16</v>
      </c>
      <c r="P7" s="184">
        <v>109</v>
      </c>
      <c r="Q7" s="184">
        <v>170</v>
      </c>
      <c r="R7" s="184">
        <v>12</v>
      </c>
      <c r="S7" s="184">
        <f t="shared" si="1"/>
        <v>29712</v>
      </c>
      <c r="T7" s="186">
        <f t="shared" si="2"/>
        <v>0</v>
      </c>
    </row>
    <row r="8" spans="1:20">
      <c r="A8" s="180">
        <v>6</v>
      </c>
      <c r="B8" s="180" t="s">
        <v>533</v>
      </c>
      <c r="C8" s="181" t="s">
        <v>521</v>
      </c>
      <c r="D8" s="181" t="s">
        <v>526</v>
      </c>
      <c r="E8" s="182" t="s">
        <v>522</v>
      </c>
      <c r="F8" s="183">
        <v>5</v>
      </c>
      <c r="G8" s="183">
        <v>11</v>
      </c>
      <c r="H8" s="180">
        <v>16</v>
      </c>
      <c r="I8" s="183">
        <v>109</v>
      </c>
      <c r="J8" s="183">
        <v>170</v>
      </c>
      <c r="K8" s="183">
        <v>12</v>
      </c>
      <c r="L8" s="183">
        <f t="shared" si="0"/>
        <v>28980</v>
      </c>
      <c r="M8" s="184">
        <v>5</v>
      </c>
      <c r="N8" s="184">
        <v>11</v>
      </c>
      <c r="O8" s="185">
        <v>16</v>
      </c>
      <c r="P8" s="184">
        <v>109</v>
      </c>
      <c r="Q8" s="184">
        <v>170</v>
      </c>
      <c r="R8" s="184">
        <v>12</v>
      </c>
      <c r="S8" s="184">
        <f t="shared" si="1"/>
        <v>28980</v>
      </c>
      <c r="T8" s="186">
        <f t="shared" si="2"/>
        <v>0</v>
      </c>
    </row>
    <row r="9" spans="1:20">
      <c r="A9" s="180">
        <v>7</v>
      </c>
      <c r="B9" s="180" t="s">
        <v>534</v>
      </c>
      <c r="C9" s="181" t="s">
        <v>521</v>
      </c>
      <c r="D9" s="181" t="s">
        <v>526</v>
      </c>
      <c r="E9" s="182" t="s">
        <v>522</v>
      </c>
      <c r="F9" s="183">
        <v>5</v>
      </c>
      <c r="G9" s="183">
        <v>11</v>
      </c>
      <c r="H9" s="180">
        <v>16</v>
      </c>
      <c r="I9" s="183">
        <v>109</v>
      </c>
      <c r="J9" s="183">
        <v>170</v>
      </c>
      <c r="K9" s="183">
        <v>12</v>
      </c>
      <c r="L9" s="183">
        <f t="shared" si="0"/>
        <v>28980</v>
      </c>
      <c r="M9" s="184">
        <v>5</v>
      </c>
      <c r="N9" s="184">
        <v>11</v>
      </c>
      <c r="O9" s="185">
        <v>16</v>
      </c>
      <c r="P9" s="184">
        <v>109</v>
      </c>
      <c r="Q9" s="184">
        <v>170</v>
      </c>
      <c r="R9" s="184">
        <v>12</v>
      </c>
      <c r="S9" s="184">
        <f t="shared" si="1"/>
        <v>28980</v>
      </c>
      <c r="T9" s="186">
        <f t="shared" si="2"/>
        <v>0</v>
      </c>
    </row>
    <row r="10" spans="1:20">
      <c r="A10" s="180">
        <v>8</v>
      </c>
      <c r="B10" s="181" t="s">
        <v>535</v>
      </c>
      <c r="C10" s="181" t="s">
        <v>521</v>
      </c>
      <c r="D10" s="181" t="s">
        <v>526</v>
      </c>
      <c r="E10" s="182" t="s">
        <v>522</v>
      </c>
      <c r="F10" s="183">
        <v>4</v>
      </c>
      <c r="G10" s="183">
        <v>12</v>
      </c>
      <c r="H10" s="180">
        <v>16</v>
      </c>
      <c r="I10" s="183">
        <v>109</v>
      </c>
      <c r="J10" s="183">
        <v>170</v>
      </c>
      <c r="K10" s="183">
        <v>12</v>
      </c>
      <c r="L10" s="183">
        <f t="shared" si="0"/>
        <v>29712</v>
      </c>
      <c r="M10" s="184">
        <v>4</v>
      </c>
      <c r="N10" s="184">
        <v>12</v>
      </c>
      <c r="O10" s="185">
        <v>16</v>
      </c>
      <c r="P10" s="184">
        <v>109</v>
      </c>
      <c r="Q10" s="184">
        <v>170</v>
      </c>
      <c r="R10" s="184">
        <v>12</v>
      </c>
      <c r="S10" s="184">
        <f t="shared" si="1"/>
        <v>29712</v>
      </c>
      <c r="T10" s="186">
        <f t="shared" si="2"/>
        <v>0</v>
      </c>
    </row>
    <row r="11" spans="1:20">
      <c r="A11" s="180">
        <v>9</v>
      </c>
      <c r="B11" s="181" t="s">
        <v>523</v>
      </c>
      <c r="C11" s="181" t="s">
        <v>521</v>
      </c>
      <c r="D11" s="181" t="s">
        <v>526</v>
      </c>
      <c r="E11" s="182" t="s">
        <v>522</v>
      </c>
      <c r="F11" s="183">
        <v>4</v>
      </c>
      <c r="G11" s="183">
        <v>12</v>
      </c>
      <c r="H11" s="180">
        <v>16</v>
      </c>
      <c r="I11" s="183">
        <v>109</v>
      </c>
      <c r="J11" s="183">
        <v>170</v>
      </c>
      <c r="K11" s="183">
        <v>12</v>
      </c>
      <c r="L11" s="183">
        <f t="shared" si="0"/>
        <v>29712</v>
      </c>
      <c r="M11" s="184">
        <v>4</v>
      </c>
      <c r="N11" s="184">
        <v>12</v>
      </c>
      <c r="O11" s="185">
        <v>16</v>
      </c>
      <c r="P11" s="184">
        <v>109</v>
      </c>
      <c r="Q11" s="184">
        <v>170</v>
      </c>
      <c r="R11" s="184">
        <v>12</v>
      </c>
      <c r="S11" s="184">
        <f t="shared" si="1"/>
        <v>29712</v>
      </c>
      <c r="T11" s="186">
        <f t="shared" si="2"/>
        <v>0</v>
      </c>
    </row>
    <row r="12" spans="1:20">
      <c r="A12" s="180">
        <v>10</v>
      </c>
      <c r="B12" s="181" t="s">
        <v>536</v>
      </c>
      <c r="C12" s="181" t="s">
        <v>521</v>
      </c>
      <c r="D12" s="181" t="s">
        <v>526</v>
      </c>
      <c r="E12" s="182" t="s">
        <v>522</v>
      </c>
      <c r="F12" s="183">
        <v>5</v>
      </c>
      <c r="G12" s="183">
        <v>11</v>
      </c>
      <c r="H12" s="180">
        <v>16</v>
      </c>
      <c r="I12" s="183">
        <v>109</v>
      </c>
      <c r="J12" s="183">
        <v>170</v>
      </c>
      <c r="K12" s="183">
        <v>12</v>
      </c>
      <c r="L12" s="183">
        <f t="shared" si="0"/>
        <v>28980</v>
      </c>
      <c r="M12" s="184">
        <v>5</v>
      </c>
      <c r="N12" s="184">
        <v>11</v>
      </c>
      <c r="O12" s="185">
        <v>16</v>
      </c>
      <c r="P12" s="184">
        <v>109</v>
      </c>
      <c r="Q12" s="184">
        <v>170</v>
      </c>
      <c r="R12" s="184">
        <v>12</v>
      </c>
      <c r="S12" s="184">
        <f t="shared" si="1"/>
        <v>28980</v>
      </c>
      <c r="T12" s="186">
        <f t="shared" si="2"/>
        <v>0</v>
      </c>
    </row>
    <row r="13" spans="1:20">
      <c r="A13" s="180">
        <v>11</v>
      </c>
      <c r="B13" s="181" t="s">
        <v>537</v>
      </c>
      <c r="C13" s="181" t="s">
        <v>519</v>
      </c>
      <c r="D13" s="181" t="s">
        <v>527</v>
      </c>
      <c r="E13" s="182" t="s">
        <v>522</v>
      </c>
      <c r="F13" s="183">
        <v>0</v>
      </c>
      <c r="G13" s="183">
        <v>16</v>
      </c>
      <c r="H13" s="180">
        <v>16</v>
      </c>
      <c r="I13" s="183">
        <v>109</v>
      </c>
      <c r="J13" s="183">
        <v>170</v>
      </c>
      <c r="K13" s="183">
        <v>12</v>
      </c>
      <c r="L13" s="183">
        <f t="shared" si="0"/>
        <v>32640</v>
      </c>
      <c r="M13" s="184">
        <v>0</v>
      </c>
      <c r="N13" s="184">
        <v>16</v>
      </c>
      <c r="O13" s="185">
        <v>16</v>
      </c>
      <c r="P13" s="184">
        <v>109</v>
      </c>
      <c r="Q13" s="184">
        <v>170</v>
      </c>
      <c r="R13" s="184">
        <v>12</v>
      </c>
      <c r="S13" s="184">
        <f t="shared" si="1"/>
        <v>32640</v>
      </c>
      <c r="T13" s="186">
        <f t="shared" si="2"/>
        <v>0</v>
      </c>
    </row>
    <row r="14" spans="1:20">
      <c r="A14" s="180">
        <v>12</v>
      </c>
      <c r="B14" s="181" t="s">
        <v>538</v>
      </c>
      <c r="C14" s="181" t="s">
        <v>519</v>
      </c>
      <c r="D14" s="181" t="s">
        <v>527</v>
      </c>
      <c r="E14" s="182" t="s">
        <v>522</v>
      </c>
      <c r="F14" s="183">
        <v>0</v>
      </c>
      <c r="G14" s="183">
        <v>16</v>
      </c>
      <c r="H14" s="180">
        <v>16</v>
      </c>
      <c r="I14" s="183">
        <v>109</v>
      </c>
      <c r="J14" s="183">
        <v>170</v>
      </c>
      <c r="K14" s="183">
        <v>12</v>
      </c>
      <c r="L14" s="183">
        <f t="shared" si="0"/>
        <v>32640</v>
      </c>
      <c r="M14" s="184">
        <v>0</v>
      </c>
      <c r="N14" s="184">
        <v>16</v>
      </c>
      <c r="O14" s="185">
        <v>16</v>
      </c>
      <c r="P14" s="184">
        <v>109</v>
      </c>
      <c r="Q14" s="184">
        <v>170</v>
      </c>
      <c r="R14" s="184">
        <v>12</v>
      </c>
      <c r="S14" s="184">
        <f t="shared" si="1"/>
        <v>32640</v>
      </c>
      <c r="T14" s="186">
        <f t="shared" si="2"/>
        <v>0</v>
      </c>
    </row>
    <row r="15" spans="1:20">
      <c r="A15" s="176"/>
      <c r="B15" s="187" t="s">
        <v>539</v>
      </c>
      <c r="C15" s="187"/>
      <c r="D15" s="187"/>
      <c r="E15" s="188"/>
      <c r="F15" s="189">
        <f>SUM(F3:F14)</f>
        <v>31</v>
      </c>
      <c r="G15" s="189">
        <f t="shared" ref="G15:T15" si="3">SUM(G3:G14)</f>
        <v>161</v>
      </c>
      <c r="H15" s="176">
        <f t="shared" si="3"/>
        <v>192</v>
      </c>
      <c r="I15" s="189">
        <f t="shared" si="3"/>
        <v>1308</v>
      </c>
      <c r="J15" s="189">
        <f t="shared" si="3"/>
        <v>2040</v>
      </c>
      <c r="K15" s="189">
        <f t="shared" si="3"/>
        <v>144</v>
      </c>
      <c r="L15" s="189">
        <f t="shared" si="3"/>
        <v>368988</v>
      </c>
      <c r="M15" s="189">
        <f t="shared" si="3"/>
        <v>31</v>
      </c>
      <c r="N15" s="189">
        <f t="shared" si="3"/>
        <v>161</v>
      </c>
      <c r="O15" s="189">
        <f t="shared" si="3"/>
        <v>192</v>
      </c>
      <c r="P15" s="189"/>
      <c r="Q15" s="189"/>
      <c r="R15" s="189"/>
      <c r="S15" s="189">
        <f t="shared" si="3"/>
        <v>368988</v>
      </c>
      <c r="T15" s="189">
        <f t="shared" si="3"/>
        <v>0</v>
      </c>
    </row>
  </sheetData>
  <mergeCells count="1">
    <mergeCell ref="A1:T1"/>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332" t="s">
        <v>338</v>
      </c>
      <c r="B1" s="332"/>
      <c r="C1" s="332"/>
      <c r="D1" s="332"/>
      <c r="E1" s="332"/>
      <c r="F1" s="332"/>
      <c r="G1" s="332"/>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0.xml><?xml version="1.0" encoding="utf-8"?>
<worksheet xmlns="http://schemas.openxmlformats.org/spreadsheetml/2006/main" xmlns:r="http://schemas.openxmlformats.org/officeDocument/2006/relationships">
  <dimension ref="A1:AA127"/>
  <sheetViews>
    <sheetView workbookViewId="0">
      <selection activeCell="A6" sqref="A6:XFD22"/>
    </sheetView>
  </sheetViews>
  <sheetFormatPr defaultRowHeight="13.5"/>
  <cols>
    <col min="1" max="1" width="5.875" style="110" customWidth="1"/>
    <col min="2" max="2" width="18" style="110" customWidth="1"/>
    <col min="3" max="13" width="8" style="110" hidden="1" customWidth="1"/>
    <col min="14" max="16" width="11.25" style="110" hidden="1" customWidth="1"/>
    <col min="17" max="17" width="9.75" style="110" hidden="1" customWidth="1"/>
    <col min="18" max="18" width="12.125" style="110" customWidth="1"/>
    <col min="19" max="19" width="13.125" style="110" customWidth="1"/>
    <col min="20" max="20" width="12.5" style="110" customWidth="1"/>
    <col min="21" max="21" width="13.375" style="110" customWidth="1"/>
    <col min="22" max="22" width="13.75" style="110" customWidth="1"/>
    <col min="23" max="23" width="12.5" style="110" customWidth="1"/>
    <col min="24" max="249" width="9" style="110"/>
    <col min="250" max="250" width="5.875" style="110" customWidth="1"/>
    <col min="251" max="251" width="18" style="110" customWidth="1"/>
    <col min="252" max="262" width="0" style="110" hidden="1" customWidth="1"/>
    <col min="263" max="263" width="9" style="110"/>
    <col min="264" max="264" width="9.875" style="110" customWidth="1"/>
    <col min="265" max="265" width="9" style="110" customWidth="1"/>
    <col min="266" max="266" width="9.5" style="110" bestFit="1" customWidth="1"/>
    <col min="267" max="267" width="9.5" style="110" customWidth="1"/>
    <col min="268" max="268" width="9.375" style="110" customWidth="1"/>
    <col min="269" max="269" width="10.125" style="110" customWidth="1"/>
    <col min="270" max="270" width="11.125" style="110" customWidth="1"/>
    <col min="271" max="505" width="9" style="110"/>
    <col min="506" max="506" width="5.875" style="110" customWidth="1"/>
    <col min="507" max="507" width="18" style="110" customWidth="1"/>
    <col min="508" max="518" width="0" style="110" hidden="1" customWidth="1"/>
    <col min="519" max="519" width="9" style="110"/>
    <col min="520" max="520" width="9.875" style="110" customWidth="1"/>
    <col min="521" max="521" width="9" style="110" customWidth="1"/>
    <col min="522" max="522" width="9.5" style="110" bestFit="1" customWidth="1"/>
    <col min="523" max="523" width="9.5" style="110" customWidth="1"/>
    <col min="524" max="524" width="9.375" style="110" customWidth="1"/>
    <col min="525" max="525" width="10.125" style="110" customWidth="1"/>
    <col min="526" max="526" width="11.125" style="110" customWidth="1"/>
    <col min="527" max="761" width="9" style="110"/>
    <col min="762" max="762" width="5.875" style="110" customWidth="1"/>
    <col min="763" max="763" width="18" style="110" customWidth="1"/>
    <col min="764" max="774" width="0" style="110" hidden="1" customWidth="1"/>
    <col min="775" max="775" width="9" style="110"/>
    <col min="776" max="776" width="9.875" style="110" customWidth="1"/>
    <col min="777" max="777" width="9" style="110" customWidth="1"/>
    <col min="778" max="778" width="9.5" style="110" bestFit="1" customWidth="1"/>
    <col min="779" max="779" width="9.5" style="110" customWidth="1"/>
    <col min="780" max="780" width="9.375" style="110" customWidth="1"/>
    <col min="781" max="781" width="10.125" style="110" customWidth="1"/>
    <col min="782" max="782" width="11.125" style="110" customWidth="1"/>
    <col min="783" max="1017" width="9" style="110"/>
    <col min="1018" max="1018" width="5.875" style="110" customWidth="1"/>
    <col min="1019" max="1019" width="18" style="110" customWidth="1"/>
    <col min="1020" max="1030" width="0" style="110" hidden="1" customWidth="1"/>
    <col min="1031" max="1031" width="9" style="110"/>
    <col min="1032" max="1032" width="9.875" style="110" customWidth="1"/>
    <col min="1033" max="1033" width="9" style="110" customWidth="1"/>
    <col min="1034" max="1034" width="9.5" style="110" bestFit="1" customWidth="1"/>
    <col min="1035" max="1035" width="9.5" style="110" customWidth="1"/>
    <col min="1036" max="1036" width="9.375" style="110" customWidth="1"/>
    <col min="1037" max="1037" width="10.125" style="110" customWidth="1"/>
    <col min="1038" max="1038" width="11.125" style="110" customWidth="1"/>
    <col min="1039" max="1273" width="9" style="110"/>
    <col min="1274" max="1274" width="5.875" style="110" customWidth="1"/>
    <col min="1275" max="1275" width="18" style="110" customWidth="1"/>
    <col min="1276" max="1286" width="0" style="110" hidden="1" customWidth="1"/>
    <col min="1287" max="1287" width="9" style="110"/>
    <col min="1288" max="1288" width="9.875" style="110" customWidth="1"/>
    <col min="1289" max="1289" width="9" style="110" customWidth="1"/>
    <col min="1290" max="1290" width="9.5" style="110" bestFit="1" customWidth="1"/>
    <col min="1291" max="1291" width="9.5" style="110" customWidth="1"/>
    <col min="1292" max="1292" width="9.375" style="110" customWidth="1"/>
    <col min="1293" max="1293" width="10.125" style="110" customWidth="1"/>
    <col min="1294" max="1294" width="11.125" style="110" customWidth="1"/>
    <col min="1295" max="1529" width="9" style="110"/>
    <col min="1530" max="1530" width="5.875" style="110" customWidth="1"/>
    <col min="1531" max="1531" width="18" style="110" customWidth="1"/>
    <col min="1532" max="1542" width="0" style="110" hidden="1" customWidth="1"/>
    <col min="1543" max="1543" width="9" style="110"/>
    <col min="1544" max="1544" width="9.875" style="110" customWidth="1"/>
    <col min="1545" max="1545" width="9" style="110" customWidth="1"/>
    <col min="1546" max="1546" width="9.5" style="110" bestFit="1" customWidth="1"/>
    <col min="1547" max="1547" width="9.5" style="110" customWidth="1"/>
    <col min="1548" max="1548" width="9.375" style="110" customWidth="1"/>
    <col min="1549" max="1549" width="10.125" style="110" customWidth="1"/>
    <col min="1550" max="1550" width="11.125" style="110" customWidth="1"/>
    <col min="1551" max="1785" width="9" style="110"/>
    <col min="1786" max="1786" width="5.875" style="110" customWidth="1"/>
    <col min="1787" max="1787" width="18" style="110" customWidth="1"/>
    <col min="1788" max="1798" width="0" style="110" hidden="1" customWidth="1"/>
    <col min="1799" max="1799" width="9" style="110"/>
    <col min="1800" max="1800" width="9.875" style="110" customWidth="1"/>
    <col min="1801" max="1801" width="9" style="110" customWidth="1"/>
    <col min="1802" max="1802" width="9.5" style="110" bestFit="1" customWidth="1"/>
    <col min="1803" max="1803" width="9.5" style="110" customWidth="1"/>
    <col min="1804" max="1804" width="9.375" style="110" customWidth="1"/>
    <col min="1805" max="1805" width="10.125" style="110" customWidth="1"/>
    <col min="1806" max="1806" width="11.125" style="110" customWidth="1"/>
    <col min="1807" max="2041" width="9" style="110"/>
    <col min="2042" max="2042" width="5.875" style="110" customWidth="1"/>
    <col min="2043" max="2043" width="18" style="110" customWidth="1"/>
    <col min="2044" max="2054" width="0" style="110" hidden="1" customWidth="1"/>
    <col min="2055" max="2055" width="9" style="110"/>
    <col min="2056" max="2056" width="9.875" style="110" customWidth="1"/>
    <col min="2057" max="2057" width="9" style="110" customWidth="1"/>
    <col min="2058" max="2058" width="9.5" style="110" bestFit="1" customWidth="1"/>
    <col min="2059" max="2059" width="9.5" style="110" customWidth="1"/>
    <col min="2060" max="2060" width="9.375" style="110" customWidth="1"/>
    <col min="2061" max="2061" width="10.125" style="110" customWidth="1"/>
    <col min="2062" max="2062" width="11.125" style="110" customWidth="1"/>
    <col min="2063" max="2297" width="9" style="110"/>
    <col min="2298" max="2298" width="5.875" style="110" customWidth="1"/>
    <col min="2299" max="2299" width="18" style="110" customWidth="1"/>
    <col min="2300" max="2310" width="0" style="110" hidden="1" customWidth="1"/>
    <col min="2311" max="2311" width="9" style="110"/>
    <col min="2312" max="2312" width="9.875" style="110" customWidth="1"/>
    <col min="2313" max="2313" width="9" style="110" customWidth="1"/>
    <col min="2314" max="2314" width="9.5" style="110" bestFit="1" customWidth="1"/>
    <col min="2315" max="2315" width="9.5" style="110" customWidth="1"/>
    <col min="2316" max="2316" width="9.375" style="110" customWidth="1"/>
    <col min="2317" max="2317" width="10.125" style="110" customWidth="1"/>
    <col min="2318" max="2318" width="11.125" style="110" customWidth="1"/>
    <col min="2319" max="2553" width="9" style="110"/>
    <col min="2554" max="2554" width="5.875" style="110" customWidth="1"/>
    <col min="2555" max="2555" width="18" style="110" customWidth="1"/>
    <col min="2556" max="2566" width="0" style="110" hidden="1" customWidth="1"/>
    <col min="2567" max="2567" width="9" style="110"/>
    <col min="2568" max="2568" width="9.875" style="110" customWidth="1"/>
    <col min="2569" max="2569" width="9" style="110" customWidth="1"/>
    <col min="2570" max="2570" width="9.5" style="110" bestFit="1" customWidth="1"/>
    <col min="2571" max="2571" width="9.5" style="110" customWidth="1"/>
    <col min="2572" max="2572" width="9.375" style="110" customWidth="1"/>
    <col min="2573" max="2573" width="10.125" style="110" customWidth="1"/>
    <col min="2574" max="2574" width="11.125" style="110" customWidth="1"/>
    <col min="2575" max="2809" width="9" style="110"/>
    <col min="2810" max="2810" width="5.875" style="110" customWidth="1"/>
    <col min="2811" max="2811" width="18" style="110" customWidth="1"/>
    <col min="2812" max="2822" width="0" style="110" hidden="1" customWidth="1"/>
    <col min="2823" max="2823" width="9" style="110"/>
    <col min="2824" max="2824" width="9.875" style="110" customWidth="1"/>
    <col min="2825" max="2825" width="9" style="110" customWidth="1"/>
    <col min="2826" max="2826" width="9.5" style="110" bestFit="1" customWidth="1"/>
    <col min="2827" max="2827" width="9.5" style="110" customWidth="1"/>
    <col min="2828" max="2828" width="9.375" style="110" customWidth="1"/>
    <col min="2829" max="2829" width="10.125" style="110" customWidth="1"/>
    <col min="2830" max="2830" width="11.125" style="110" customWidth="1"/>
    <col min="2831" max="3065" width="9" style="110"/>
    <col min="3066" max="3066" width="5.875" style="110" customWidth="1"/>
    <col min="3067" max="3067" width="18" style="110" customWidth="1"/>
    <col min="3068" max="3078" width="0" style="110" hidden="1" customWidth="1"/>
    <col min="3079" max="3079" width="9" style="110"/>
    <col min="3080" max="3080" width="9.875" style="110" customWidth="1"/>
    <col min="3081" max="3081" width="9" style="110" customWidth="1"/>
    <col min="3082" max="3082" width="9.5" style="110" bestFit="1" customWidth="1"/>
    <col min="3083" max="3083" width="9.5" style="110" customWidth="1"/>
    <col min="3084" max="3084" width="9.375" style="110" customWidth="1"/>
    <col min="3085" max="3085" width="10.125" style="110" customWidth="1"/>
    <col min="3086" max="3086" width="11.125" style="110" customWidth="1"/>
    <col min="3087" max="3321" width="9" style="110"/>
    <col min="3322" max="3322" width="5.875" style="110" customWidth="1"/>
    <col min="3323" max="3323" width="18" style="110" customWidth="1"/>
    <col min="3324" max="3334" width="0" style="110" hidden="1" customWidth="1"/>
    <col min="3335" max="3335" width="9" style="110"/>
    <col min="3336" max="3336" width="9.875" style="110" customWidth="1"/>
    <col min="3337" max="3337" width="9" style="110" customWidth="1"/>
    <col min="3338" max="3338" width="9.5" style="110" bestFit="1" customWidth="1"/>
    <col min="3339" max="3339" width="9.5" style="110" customWidth="1"/>
    <col min="3340" max="3340" width="9.375" style="110" customWidth="1"/>
    <col min="3341" max="3341" width="10.125" style="110" customWidth="1"/>
    <col min="3342" max="3342" width="11.125" style="110" customWidth="1"/>
    <col min="3343" max="3577" width="9" style="110"/>
    <col min="3578" max="3578" width="5.875" style="110" customWidth="1"/>
    <col min="3579" max="3579" width="18" style="110" customWidth="1"/>
    <col min="3580" max="3590" width="0" style="110" hidden="1" customWidth="1"/>
    <col min="3591" max="3591" width="9" style="110"/>
    <col min="3592" max="3592" width="9.875" style="110" customWidth="1"/>
    <col min="3593" max="3593" width="9" style="110" customWidth="1"/>
    <col min="3594" max="3594" width="9.5" style="110" bestFit="1" customWidth="1"/>
    <col min="3595" max="3595" width="9.5" style="110" customWidth="1"/>
    <col min="3596" max="3596" width="9.375" style="110" customWidth="1"/>
    <col min="3597" max="3597" width="10.125" style="110" customWidth="1"/>
    <col min="3598" max="3598" width="11.125" style="110" customWidth="1"/>
    <col min="3599" max="3833" width="9" style="110"/>
    <col min="3834" max="3834" width="5.875" style="110" customWidth="1"/>
    <col min="3835" max="3835" width="18" style="110" customWidth="1"/>
    <col min="3836" max="3846" width="0" style="110" hidden="1" customWidth="1"/>
    <col min="3847" max="3847" width="9" style="110"/>
    <col min="3848" max="3848" width="9.875" style="110" customWidth="1"/>
    <col min="3849" max="3849" width="9" style="110" customWidth="1"/>
    <col min="3850" max="3850" width="9.5" style="110" bestFit="1" customWidth="1"/>
    <col min="3851" max="3851" width="9.5" style="110" customWidth="1"/>
    <col min="3852" max="3852" width="9.375" style="110" customWidth="1"/>
    <col min="3853" max="3853" width="10.125" style="110" customWidth="1"/>
    <col min="3854" max="3854" width="11.125" style="110" customWidth="1"/>
    <col min="3855" max="4089" width="9" style="110"/>
    <col min="4090" max="4090" width="5.875" style="110" customWidth="1"/>
    <col min="4091" max="4091" width="18" style="110" customWidth="1"/>
    <col min="4092" max="4102" width="0" style="110" hidden="1" customWidth="1"/>
    <col min="4103" max="4103" width="9" style="110"/>
    <col min="4104" max="4104" width="9.875" style="110" customWidth="1"/>
    <col min="4105" max="4105" width="9" style="110" customWidth="1"/>
    <col min="4106" max="4106" width="9.5" style="110" bestFit="1" customWidth="1"/>
    <col min="4107" max="4107" width="9.5" style="110" customWidth="1"/>
    <col min="4108" max="4108" width="9.375" style="110" customWidth="1"/>
    <col min="4109" max="4109" width="10.125" style="110" customWidth="1"/>
    <col min="4110" max="4110" width="11.125" style="110" customWidth="1"/>
    <col min="4111" max="4345" width="9" style="110"/>
    <col min="4346" max="4346" width="5.875" style="110" customWidth="1"/>
    <col min="4347" max="4347" width="18" style="110" customWidth="1"/>
    <col min="4348" max="4358" width="0" style="110" hidden="1" customWidth="1"/>
    <col min="4359" max="4359" width="9" style="110"/>
    <col min="4360" max="4360" width="9.875" style="110" customWidth="1"/>
    <col min="4361" max="4361" width="9" style="110" customWidth="1"/>
    <col min="4362" max="4362" width="9.5" style="110" bestFit="1" customWidth="1"/>
    <col min="4363" max="4363" width="9.5" style="110" customWidth="1"/>
    <col min="4364" max="4364" width="9.375" style="110" customWidth="1"/>
    <col min="4365" max="4365" width="10.125" style="110" customWidth="1"/>
    <col min="4366" max="4366" width="11.125" style="110" customWidth="1"/>
    <col min="4367" max="4601" width="9" style="110"/>
    <col min="4602" max="4602" width="5.875" style="110" customWidth="1"/>
    <col min="4603" max="4603" width="18" style="110" customWidth="1"/>
    <col min="4604" max="4614" width="0" style="110" hidden="1" customWidth="1"/>
    <col min="4615" max="4615" width="9" style="110"/>
    <col min="4616" max="4616" width="9.875" style="110" customWidth="1"/>
    <col min="4617" max="4617" width="9" style="110" customWidth="1"/>
    <col min="4618" max="4618" width="9.5" style="110" bestFit="1" customWidth="1"/>
    <col min="4619" max="4619" width="9.5" style="110" customWidth="1"/>
    <col min="4620" max="4620" width="9.375" style="110" customWidth="1"/>
    <col min="4621" max="4621" width="10.125" style="110" customWidth="1"/>
    <col min="4622" max="4622" width="11.125" style="110" customWidth="1"/>
    <col min="4623" max="4857" width="9" style="110"/>
    <col min="4858" max="4858" width="5.875" style="110" customWidth="1"/>
    <col min="4859" max="4859" width="18" style="110" customWidth="1"/>
    <col min="4860" max="4870" width="0" style="110" hidden="1" customWidth="1"/>
    <col min="4871" max="4871" width="9" style="110"/>
    <col min="4872" max="4872" width="9.875" style="110" customWidth="1"/>
    <col min="4873" max="4873" width="9" style="110" customWidth="1"/>
    <col min="4874" max="4874" width="9.5" style="110" bestFit="1" customWidth="1"/>
    <col min="4875" max="4875" width="9.5" style="110" customWidth="1"/>
    <col min="4876" max="4876" width="9.375" style="110" customWidth="1"/>
    <col min="4877" max="4877" width="10.125" style="110" customWidth="1"/>
    <col min="4878" max="4878" width="11.125" style="110" customWidth="1"/>
    <col min="4879" max="5113" width="9" style="110"/>
    <col min="5114" max="5114" width="5.875" style="110" customWidth="1"/>
    <col min="5115" max="5115" width="18" style="110" customWidth="1"/>
    <col min="5116" max="5126" width="0" style="110" hidden="1" customWidth="1"/>
    <col min="5127" max="5127" width="9" style="110"/>
    <col min="5128" max="5128" width="9.875" style="110" customWidth="1"/>
    <col min="5129" max="5129" width="9" style="110" customWidth="1"/>
    <col min="5130" max="5130" width="9.5" style="110" bestFit="1" customWidth="1"/>
    <col min="5131" max="5131" width="9.5" style="110" customWidth="1"/>
    <col min="5132" max="5132" width="9.375" style="110" customWidth="1"/>
    <col min="5133" max="5133" width="10.125" style="110" customWidth="1"/>
    <col min="5134" max="5134" width="11.125" style="110" customWidth="1"/>
    <col min="5135" max="5369" width="9" style="110"/>
    <col min="5370" max="5370" width="5.875" style="110" customWidth="1"/>
    <col min="5371" max="5371" width="18" style="110" customWidth="1"/>
    <col min="5372" max="5382" width="0" style="110" hidden="1" customWidth="1"/>
    <col min="5383" max="5383" width="9" style="110"/>
    <col min="5384" max="5384" width="9.875" style="110" customWidth="1"/>
    <col min="5385" max="5385" width="9" style="110" customWidth="1"/>
    <col min="5386" max="5386" width="9.5" style="110" bestFit="1" customWidth="1"/>
    <col min="5387" max="5387" width="9.5" style="110" customWidth="1"/>
    <col min="5388" max="5388" width="9.375" style="110" customWidth="1"/>
    <col min="5389" max="5389" width="10.125" style="110" customWidth="1"/>
    <col min="5390" max="5390" width="11.125" style="110" customWidth="1"/>
    <col min="5391" max="5625" width="9" style="110"/>
    <col min="5626" max="5626" width="5.875" style="110" customWidth="1"/>
    <col min="5627" max="5627" width="18" style="110" customWidth="1"/>
    <col min="5628" max="5638" width="0" style="110" hidden="1" customWidth="1"/>
    <col min="5639" max="5639" width="9" style="110"/>
    <col min="5640" max="5640" width="9.875" style="110" customWidth="1"/>
    <col min="5641" max="5641" width="9" style="110" customWidth="1"/>
    <col min="5642" max="5642" width="9.5" style="110" bestFit="1" customWidth="1"/>
    <col min="5643" max="5643" width="9.5" style="110" customWidth="1"/>
    <col min="5644" max="5644" width="9.375" style="110" customWidth="1"/>
    <col min="5645" max="5645" width="10.125" style="110" customWidth="1"/>
    <col min="5646" max="5646" width="11.125" style="110" customWidth="1"/>
    <col min="5647" max="5881" width="9" style="110"/>
    <col min="5882" max="5882" width="5.875" style="110" customWidth="1"/>
    <col min="5883" max="5883" width="18" style="110" customWidth="1"/>
    <col min="5884" max="5894" width="0" style="110" hidden="1" customWidth="1"/>
    <col min="5895" max="5895" width="9" style="110"/>
    <col min="5896" max="5896" width="9.875" style="110" customWidth="1"/>
    <col min="5897" max="5897" width="9" style="110" customWidth="1"/>
    <col min="5898" max="5898" width="9.5" style="110" bestFit="1" customWidth="1"/>
    <col min="5899" max="5899" width="9.5" style="110" customWidth="1"/>
    <col min="5900" max="5900" width="9.375" style="110" customWidth="1"/>
    <col min="5901" max="5901" width="10.125" style="110" customWidth="1"/>
    <col min="5902" max="5902" width="11.125" style="110" customWidth="1"/>
    <col min="5903" max="6137" width="9" style="110"/>
    <col min="6138" max="6138" width="5.875" style="110" customWidth="1"/>
    <col min="6139" max="6139" width="18" style="110" customWidth="1"/>
    <col min="6140" max="6150" width="0" style="110" hidden="1" customWidth="1"/>
    <col min="6151" max="6151" width="9" style="110"/>
    <col min="6152" max="6152" width="9.875" style="110" customWidth="1"/>
    <col min="6153" max="6153" width="9" style="110" customWidth="1"/>
    <col min="6154" max="6154" width="9.5" style="110" bestFit="1" customWidth="1"/>
    <col min="6155" max="6155" width="9.5" style="110" customWidth="1"/>
    <col min="6156" max="6156" width="9.375" style="110" customWidth="1"/>
    <col min="6157" max="6157" width="10.125" style="110" customWidth="1"/>
    <col min="6158" max="6158" width="11.125" style="110" customWidth="1"/>
    <col min="6159" max="6393" width="9" style="110"/>
    <col min="6394" max="6394" width="5.875" style="110" customWidth="1"/>
    <col min="6395" max="6395" width="18" style="110" customWidth="1"/>
    <col min="6396" max="6406" width="0" style="110" hidden="1" customWidth="1"/>
    <col min="6407" max="6407" width="9" style="110"/>
    <col min="6408" max="6408" width="9.875" style="110" customWidth="1"/>
    <col min="6409" max="6409" width="9" style="110" customWidth="1"/>
    <col min="6410" max="6410" width="9.5" style="110" bestFit="1" customWidth="1"/>
    <col min="6411" max="6411" width="9.5" style="110" customWidth="1"/>
    <col min="6412" max="6412" width="9.375" style="110" customWidth="1"/>
    <col min="6413" max="6413" width="10.125" style="110" customWidth="1"/>
    <col min="6414" max="6414" width="11.125" style="110" customWidth="1"/>
    <col min="6415" max="6649" width="9" style="110"/>
    <col min="6650" max="6650" width="5.875" style="110" customWidth="1"/>
    <col min="6651" max="6651" width="18" style="110" customWidth="1"/>
    <col min="6652" max="6662" width="0" style="110" hidden="1" customWidth="1"/>
    <col min="6663" max="6663" width="9" style="110"/>
    <col min="6664" max="6664" width="9.875" style="110" customWidth="1"/>
    <col min="6665" max="6665" width="9" style="110" customWidth="1"/>
    <col min="6666" max="6666" width="9.5" style="110" bestFit="1" customWidth="1"/>
    <col min="6667" max="6667" width="9.5" style="110" customWidth="1"/>
    <col min="6668" max="6668" width="9.375" style="110" customWidth="1"/>
    <col min="6669" max="6669" width="10.125" style="110" customWidth="1"/>
    <col min="6670" max="6670" width="11.125" style="110" customWidth="1"/>
    <col min="6671" max="6905" width="9" style="110"/>
    <col min="6906" max="6906" width="5.875" style="110" customWidth="1"/>
    <col min="6907" max="6907" width="18" style="110" customWidth="1"/>
    <col min="6908" max="6918" width="0" style="110" hidden="1" customWidth="1"/>
    <col min="6919" max="6919" width="9" style="110"/>
    <col min="6920" max="6920" width="9.875" style="110" customWidth="1"/>
    <col min="6921" max="6921" width="9" style="110" customWidth="1"/>
    <col min="6922" max="6922" width="9.5" style="110" bestFit="1" customWidth="1"/>
    <col min="6923" max="6923" width="9.5" style="110" customWidth="1"/>
    <col min="6924" max="6924" width="9.375" style="110" customWidth="1"/>
    <col min="6925" max="6925" width="10.125" style="110" customWidth="1"/>
    <col min="6926" max="6926" width="11.125" style="110" customWidth="1"/>
    <col min="6927" max="7161" width="9" style="110"/>
    <col min="7162" max="7162" width="5.875" style="110" customWidth="1"/>
    <col min="7163" max="7163" width="18" style="110" customWidth="1"/>
    <col min="7164" max="7174" width="0" style="110" hidden="1" customWidth="1"/>
    <col min="7175" max="7175" width="9" style="110"/>
    <col min="7176" max="7176" width="9.875" style="110" customWidth="1"/>
    <col min="7177" max="7177" width="9" style="110" customWidth="1"/>
    <col min="7178" max="7178" width="9.5" style="110" bestFit="1" customWidth="1"/>
    <col min="7179" max="7179" width="9.5" style="110" customWidth="1"/>
    <col min="7180" max="7180" width="9.375" style="110" customWidth="1"/>
    <col min="7181" max="7181" width="10.125" style="110" customWidth="1"/>
    <col min="7182" max="7182" width="11.125" style="110" customWidth="1"/>
    <col min="7183" max="7417" width="9" style="110"/>
    <col min="7418" max="7418" width="5.875" style="110" customWidth="1"/>
    <col min="7419" max="7419" width="18" style="110" customWidth="1"/>
    <col min="7420" max="7430" width="0" style="110" hidden="1" customWidth="1"/>
    <col min="7431" max="7431" width="9" style="110"/>
    <col min="7432" max="7432" width="9.875" style="110" customWidth="1"/>
    <col min="7433" max="7433" width="9" style="110" customWidth="1"/>
    <col min="7434" max="7434" width="9.5" style="110" bestFit="1" customWidth="1"/>
    <col min="7435" max="7435" width="9.5" style="110" customWidth="1"/>
    <col min="7436" max="7436" width="9.375" style="110" customWidth="1"/>
    <col min="7437" max="7437" width="10.125" style="110" customWidth="1"/>
    <col min="7438" max="7438" width="11.125" style="110" customWidth="1"/>
    <col min="7439" max="7673" width="9" style="110"/>
    <col min="7674" max="7674" width="5.875" style="110" customWidth="1"/>
    <col min="7675" max="7675" width="18" style="110" customWidth="1"/>
    <col min="7676" max="7686" width="0" style="110" hidden="1" customWidth="1"/>
    <col min="7687" max="7687" width="9" style="110"/>
    <col min="7688" max="7688" width="9.875" style="110" customWidth="1"/>
    <col min="7689" max="7689" width="9" style="110" customWidth="1"/>
    <col min="7690" max="7690" width="9.5" style="110" bestFit="1" customWidth="1"/>
    <col min="7691" max="7691" width="9.5" style="110" customWidth="1"/>
    <col min="7692" max="7692" width="9.375" style="110" customWidth="1"/>
    <col min="7693" max="7693" width="10.125" style="110" customWidth="1"/>
    <col min="7694" max="7694" width="11.125" style="110" customWidth="1"/>
    <col min="7695" max="7929" width="9" style="110"/>
    <col min="7930" max="7930" width="5.875" style="110" customWidth="1"/>
    <col min="7931" max="7931" width="18" style="110" customWidth="1"/>
    <col min="7932" max="7942" width="0" style="110" hidden="1" customWidth="1"/>
    <col min="7943" max="7943" width="9" style="110"/>
    <col min="7944" max="7944" width="9.875" style="110" customWidth="1"/>
    <col min="7945" max="7945" width="9" style="110" customWidth="1"/>
    <col min="7946" max="7946" width="9.5" style="110" bestFit="1" customWidth="1"/>
    <col min="7947" max="7947" width="9.5" style="110" customWidth="1"/>
    <col min="7948" max="7948" width="9.375" style="110" customWidth="1"/>
    <col min="7949" max="7949" width="10.125" style="110" customWidth="1"/>
    <col min="7950" max="7950" width="11.125" style="110" customWidth="1"/>
    <col min="7951" max="8185" width="9" style="110"/>
    <col min="8186" max="8186" width="5.875" style="110" customWidth="1"/>
    <col min="8187" max="8187" width="18" style="110" customWidth="1"/>
    <col min="8188" max="8198" width="0" style="110" hidden="1" customWidth="1"/>
    <col min="8199" max="8199" width="9" style="110"/>
    <col min="8200" max="8200" width="9.875" style="110" customWidth="1"/>
    <col min="8201" max="8201" width="9" style="110" customWidth="1"/>
    <col min="8202" max="8202" width="9.5" style="110" bestFit="1" customWidth="1"/>
    <col min="8203" max="8203" width="9.5" style="110" customWidth="1"/>
    <col min="8204" max="8204" width="9.375" style="110" customWidth="1"/>
    <col min="8205" max="8205" width="10.125" style="110" customWidth="1"/>
    <col min="8206" max="8206" width="11.125" style="110" customWidth="1"/>
    <col min="8207" max="8441" width="9" style="110"/>
    <col min="8442" max="8442" width="5.875" style="110" customWidth="1"/>
    <col min="8443" max="8443" width="18" style="110" customWidth="1"/>
    <col min="8444" max="8454" width="0" style="110" hidden="1" customWidth="1"/>
    <col min="8455" max="8455" width="9" style="110"/>
    <col min="8456" max="8456" width="9.875" style="110" customWidth="1"/>
    <col min="8457" max="8457" width="9" style="110" customWidth="1"/>
    <col min="8458" max="8458" width="9.5" style="110" bestFit="1" customWidth="1"/>
    <col min="8459" max="8459" width="9.5" style="110" customWidth="1"/>
    <col min="8460" max="8460" width="9.375" style="110" customWidth="1"/>
    <col min="8461" max="8461" width="10.125" style="110" customWidth="1"/>
    <col min="8462" max="8462" width="11.125" style="110" customWidth="1"/>
    <col min="8463" max="8697" width="9" style="110"/>
    <col min="8698" max="8698" width="5.875" style="110" customWidth="1"/>
    <col min="8699" max="8699" width="18" style="110" customWidth="1"/>
    <col min="8700" max="8710" width="0" style="110" hidden="1" customWidth="1"/>
    <col min="8711" max="8711" width="9" style="110"/>
    <col min="8712" max="8712" width="9.875" style="110" customWidth="1"/>
    <col min="8713" max="8713" width="9" style="110" customWidth="1"/>
    <col min="8714" max="8714" width="9.5" style="110" bestFit="1" customWidth="1"/>
    <col min="8715" max="8715" width="9.5" style="110" customWidth="1"/>
    <col min="8716" max="8716" width="9.375" style="110" customWidth="1"/>
    <col min="8717" max="8717" width="10.125" style="110" customWidth="1"/>
    <col min="8718" max="8718" width="11.125" style="110" customWidth="1"/>
    <col min="8719" max="8953" width="9" style="110"/>
    <col min="8954" max="8954" width="5.875" style="110" customWidth="1"/>
    <col min="8955" max="8955" width="18" style="110" customWidth="1"/>
    <col min="8956" max="8966" width="0" style="110" hidden="1" customWidth="1"/>
    <col min="8967" max="8967" width="9" style="110"/>
    <col min="8968" max="8968" width="9.875" style="110" customWidth="1"/>
    <col min="8969" max="8969" width="9" style="110" customWidth="1"/>
    <col min="8970" max="8970" width="9.5" style="110" bestFit="1" customWidth="1"/>
    <col min="8971" max="8971" width="9.5" style="110" customWidth="1"/>
    <col min="8972" max="8972" width="9.375" style="110" customWidth="1"/>
    <col min="8973" max="8973" width="10.125" style="110" customWidth="1"/>
    <col min="8974" max="8974" width="11.125" style="110" customWidth="1"/>
    <col min="8975" max="9209" width="9" style="110"/>
    <col min="9210" max="9210" width="5.875" style="110" customWidth="1"/>
    <col min="9211" max="9211" width="18" style="110" customWidth="1"/>
    <col min="9212" max="9222" width="0" style="110" hidden="1" customWidth="1"/>
    <col min="9223" max="9223" width="9" style="110"/>
    <col min="9224" max="9224" width="9.875" style="110" customWidth="1"/>
    <col min="9225" max="9225" width="9" style="110" customWidth="1"/>
    <col min="9226" max="9226" width="9.5" style="110" bestFit="1" customWidth="1"/>
    <col min="9227" max="9227" width="9.5" style="110" customWidth="1"/>
    <col min="9228" max="9228" width="9.375" style="110" customWidth="1"/>
    <col min="9229" max="9229" width="10.125" style="110" customWidth="1"/>
    <col min="9230" max="9230" width="11.125" style="110" customWidth="1"/>
    <col min="9231" max="9465" width="9" style="110"/>
    <col min="9466" max="9466" width="5.875" style="110" customWidth="1"/>
    <col min="9467" max="9467" width="18" style="110" customWidth="1"/>
    <col min="9468" max="9478" width="0" style="110" hidden="1" customWidth="1"/>
    <col min="9479" max="9479" width="9" style="110"/>
    <col min="9480" max="9480" width="9.875" style="110" customWidth="1"/>
    <col min="9481" max="9481" width="9" style="110" customWidth="1"/>
    <col min="9482" max="9482" width="9.5" style="110" bestFit="1" customWidth="1"/>
    <col min="9483" max="9483" width="9.5" style="110" customWidth="1"/>
    <col min="9484" max="9484" width="9.375" style="110" customWidth="1"/>
    <col min="9485" max="9485" width="10.125" style="110" customWidth="1"/>
    <col min="9486" max="9486" width="11.125" style="110" customWidth="1"/>
    <col min="9487" max="9721" width="9" style="110"/>
    <col min="9722" max="9722" width="5.875" style="110" customWidth="1"/>
    <col min="9723" max="9723" width="18" style="110" customWidth="1"/>
    <col min="9724" max="9734" width="0" style="110" hidden="1" customWidth="1"/>
    <col min="9735" max="9735" width="9" style="110"/>
    <col min="9736" max="9736" width="9.875" style="110" customWidth="1"/>
    <col min="9737" max="9737" width="9" style="110" customWidth="1"/>
    <col min="9738" max="9738" width="9.5" style="110" bestFit="1" customWidth="1"/>
    <col min="9739" max="9739" width="9.5" style="110" customWidth="1"/>
    <col min="9740" max="9740" width="9.375" style="110" customWidth="1"/>
    <col min="9741" max="9741" width="10.125" style="110" customWidth="1"/>
    <col min="9742" max="9742" width="11.125" style="110" customWidth="1"/>
    <col min="9743" max="9977" width="9" style="110"/>
    <col min="9978" max="9978" width="5.875" style="110" customWidth="1"/>
    <col min="9979" max="9979" width="18" style="110" customWidth="1"/>
    <col min="9980" max="9990" width="0" style="110" hidden="1" customWidth="1"/>
    <col min="9991" max="9991" width="9" style="110"/>
    <col min="9992" max="9992" width="9.875" style="110" customWidth="1"/>
    <col min="9993" max="9993" width="9" style="110" customWidth="1"/>
    <col min="9994" max="9994" width="9.5" style="110" bestFit="1" customWidth="1"/>
    <col min="9995" max="9995" width="9.5" style="110" customWidth="1"/>
    <col min="9996" max="9996" width="9.375" style="110" customWidth="1"/>
    <col min="9997" max="9997" width="10.125" style="110" customWidth="1"/>
    <col min="9998" max="9998" width="11.125" style="110" customWidth="1"/>
    <col min="9999" max="10233" width="9" style="110"/>
    <col min="10234" max="10234" width="5.875" style="110" customWidth="1"/>
    <col min="10235" max="10235" width="18" style="110" customWidth="1"/>
    <col min="10236" max="10246" width="0" style="110" hidden="1" customWidth="1"/>
    <col min="10247" max="10247" width="9" style="110"/>
    <col min="10248" max="10248" width="9.875" style="110" customWidth="1"/>
    <col min="10249" max="10249" width="9" style="110" customWidth="1"/>
    <col min="10250" max="10250" width="9.5" style="110" bestFit="1" customWidth="1"/>
    <col min="10251" max="10251" width="9.5" style="110" customWidth="1"/>
    <col min="10252" max="10252" width="9.375" style="110" customWidth="1"/>
    <col min="10253" max="10253" width="10.125" style="110" customWidth="1"/>
    <col min="10254" max="10254" width="11.125" style="110" customWidth="1"/>
    <col min="10255" max="10489" width="9" style="110"/>
    <col min="10490" max="10490" width="5.875" style="110" customWidth="1"/>
    <col min="10491" max="10491" width="18" style="110" customWidth="1"/>
    <col min="10492" max="10502" width="0" style="110" hidden="1" customWidth="1"/>
    <col min="10503" max="10503" width="9" style="110"/>
    <col min="10504" max="10504" width="9.875" style="110" customWidth="1"/>
    <col min="10505" max="10505" width="9" style="110" customWidth="1"/>
    <col min="10506" max="10506" width="9.5" style="110" bestFit="1" customWidth="1"/>
    <col min="10507" max="10507" width="9.5" style="110" customWidth="1"/>
    <col min="10508" max="10508" width="9.375" style="110" customWidth="1"/>
    <col min="10509" max="10509" width="10.125" style="110" customWidth="1"/>
    <col min="10510" max="10510" width="11.125" style="110" customWidth="1"/>
    <col min="10511" max="10745" width="9" style="110"/>
    <col min="10746" max="10746" width="5.875" style="110" customWidth="1"/>
    <col min="10747" max="10747" width="18" style="110" customWidth="1"/>
    <col min="10748" max="10758" width="0" style="110" hidden="1" customWidth="1"/>
    <col min="10759" max="10759" width="9" style="110"/>
    <col min="10760" max="10760" width="9.875" style="110" customWidth="1"/>
    <col min="10761" max="10761" width="9" style="110" customWidth="1"/>
    <col min="10762" max="10762" width="9.5" style="110" bestFit="1" customWidth="1"/>
    <col min="10763" max="10763" width="9.5" style="110" customWidth="1"/>
    <col min="10764" max="10764" width="9.375" style="110" customWidth="1"/>
    <col min="10765" max="10765" width="10.125" style="110" customWidth="1"/>
    <col min="10766" max="10766" width="11.125" style="110" customWidth="1"/>
    <col min="10767" max="11001" width="9" style="110"/>
    <col min="11002" max="11002" width="5.875" style="110" customWidth="1"/>
    <col min="11003" max="11003" width="18" style="110" customWidth="1"/>
    <col min="11004" max="11014" width="0" style="110" hidden="1" customWidth="1"/>
    <col min="11015" max="11015" width="9" style="110"/>
    <col min="11016" max="11016" width="9.875" style="110" customWidth="1"/>
    <col min="11017" max="11017" width="9" style="110" customWidth="1"/>
    <col min="11018" max="11018" width="9.5" style="110" bestFit="1" customWidth="1"/>
    <col min="11019" max="11019" width="9.5" style="110" customWidth="1"/>
    <col min="11020" max="11020" width="9.375" style="110" customWidth="1"/>
    <col min="11021" max="11021" width="10.125" style="110" customWidth="1"/>
    <col min="11022" max="11022" width="11.125" style="110" customWidth="1"/>
    <col min="11023" max="11257" width="9" style="110"/>
    <col min="11258" max="11258" width="5.875" style="110" customWidth="1"/>
    <col min="11259" max="11259" width="18" style="110" customWidth="1"/>
    <col min="11260" max="11270" width="0" style="110" hidden="1" customWidth="1"/>
    <col min="11271" max="11271" width="9" style="110"/>
    <col min="11272" max="11272" width="9.875" style="110" customWidth="1"/>
    <col min="11273" max="11273" width="9" style="110" customWidth="1"/>
    <col min="11274" max="11274" width="9.5" style="110" bestFit="1" customWidth="1"/>
    <col min="11275" max="11275" width="9.5" style="110" customWidth="1"/>
    <col min="11276" max="11276" width="9.375" style="110" customWidth="1"/>
    <col min="11277" max="11277" width="10.125" style="110" customWidth="1"/>
    <col min="11278" max="11278" width="11.125" style="110" customWidth="1"/>
    <col min="11279" max="11513" width="9" style="110"/>
    <col min="11514" max="11514" width="5.875" style="110" customWidth="1"/>
    <col min="11515" max="11515" width="18" style="110" customWidth="1"/>
    <col min="11516" max="11526" width="0" style="110" hidden="1" customWidth="1"/>
    <col min="11527" max="11527" width="9" style="110"/>
    <col min="11528" max="11528" width="9.875" style="110" customWidth="1"/>
    <col min="11529" max="11529" width="9" style="110" customWidth="1"/>
    <col min="11530" max="11530" width="9.5" style="110" bestFit="1" customWidth="1"/>
    <col min="11531" max="11531" width="9.5" style="110" customWidth="1"/>
    <col min="11532" max="11532" width="9.375" style="110" customWidth="1"/>
    <col min="11533" max="11533" width="10.125" style="110" customWidth="1"/>
    <col min="11534" max="11534" width="11.125" style="110" customWidth="1"/>
    <col min="11535" max="11769" width="9" style="110"/>
    <col min="11770" max="11770" width="5.875" style="110" customWidth="1"/>
    <col min="11771" max="11771" width="18" style="110" customWidth="1"/>
    <col min="11772" max="11782" width="0" style="110" hidden="1" customWidth="1"/>
    <col min="11783" max="11783" width="9" style="110"/>
    <col min="11784" max="11784" width="9.875" style="110" customWidth="1"/>
    <col min="11785" max="11785" width="9" style="110" customWidth="1"/>
    <col min="11786" max="11786" width="9.5" style="110" bestFit="1" customWidth="1"/>
    <col min="11787" max="11787" width="9.5" style="110" customWidth="1"/>
    <col min="11788" max="11788" width="9.375" style="110" customWidth="1"/>
    <col min="11789" max="11789" width="10.125" style="110" customWidth="1"/>
    <col min="11790" max="11790" width="11.125" style="110" customWidth="1"/>
    <col min="11791" max="12025" width="9" style="110"/>
    <col min="12026" max="12026" width="5.875" style="110" customWidth="1"/>
    <col min="12027" max="12027" width="18" style="110" customWidth="1"/>
    <col min="12028" max="12038" width="0" style="110" hidden="1" customWidth="1"/>
    <col min="12039" max="12039" width="9" style="110"/>
    <col min="12040" max="12040" width="9.875" style="110" customWidth="1"/>
    <col min="12041" max="12041" width="9" style="110" customWidth="1"/>
    <col min="12042" max="12042" width="9.5" style="110" bestFit="1" customWidth="1"/>
    <col min="12043" max="12043" width="9.5" style="110" customWidth="1"/>
    <col min="12044" max="12044" width="9.375" style="110" customWidth="1"/>
    <col min="12045" max="12045" width="10.125" style="110" customWidth="1"/>
    <col min="12046" max="12046" width="11.125" style="110" customWidth="1"/>
    <col min="12047" max="12281" width="9" style="110"/>
    <col min="12282" max="12282" width="5.875" style="110" customWidth="1"/>
    <col min="12283" max="12283" width="18" style="110" customWidth="1"/>
    <col min="12284" max="12294" width="0" style="110" hidden="1" customWidth="1"/>
    <col min="12295" max="12295" width="9" style="110"/>
    <col min="12296" max="12296" width="9.875" style="110" customWidth="1"/>
    <col min="12297" max="12297" width="9" style="110" customWidth="1"/>
    <col min="12298" max="12298" width="9.5" style="110" bestFit="1" customWidth="1"/>
    <col min="12299" max="12299" width="9.5" style="110" customWidth="1"/>
    <col min="12300" max="12300" width="9.375" style="110" customWidth="1"/>
    <col min="12301" max="12301" width="10.125" style="110" customWidth="1"/>
    <col min="12302" max="12302" width="11.125" style="110" customWidth="1"/>
    <col min="12303" max="12537" width="9" style="110"/>
    <col min="12538" max="12538" width="5.875" style="110" customWidth="1"/>
    <col min="12539" max="12539" width="18" style="110" customWidth="1"/>
    <col min="12540" max="12550" width="0" style="110" hidden="1" customWidth="1"/>
    <col min="12551" max="12551" width="9" style="110"/>
    <col min="12552" max="12552" width="9.875" style="110" customWidth="1"/>
    <col min="12553" max="12553" width="9" style="110" customWidth="1"/>
    <col min="12554" max="12554" width="9.5" style="110" bestFit="1" customWidth="1"/>
    <col min="12555" max="12555" width="9.5" style="110" customWidth="1"/>
    <col min="12556" max="12556" width="9.375" style="110" customWidth="1"/>
    <col min="12557" max="12557" width="10.125" style="110" customWidth="1"/>
    <col min="12558" max="12558" width="11.125" style="110" customWidth="1"/>
    <col min="12559" max="12793" width="9" style="110"/>
    <col min="12794" max="12794" width="5.875" style="110" customWidth="1"/>
    <col min="12795" max="12795" width="18" style="110" customWidth="1"/>
    <col min="12796" max="12806" width="0" style="110" hidden="1" customWidth="1"/>
    <col min="12807" max="12807" width="9" style="110"/>
    <col min="12808" max="12808" width="9.875" style="110" customWidth="1"/>
    <col min="12809" max="12809" width="9" style="110" customWidth="1"/>
    <col min="12810" max="12810" width="9.5" style="110" bestFit="1" customWidth="1"/>
    <col min="12811" max="12811" width="9.5" style="110" customWidth="1"/>
    <col min="12812" max="12812" width="9.375" style="110" customWidth="1"/>
    <col min="12813" max="12813" width="10.125" style="110" customWidth="1"/>
    <col min="12814" max="12814" width="11.125" style="110" customWidth="1"/>
    <col min="12815" max="13049" width="9" style="110"/>
    <col min="13050" max="13050" width="5.875" style="110" customWidth="1"/>
    <col min="13051" max="13051" width="18" style="110" customWidth="1"/>
    <col min="13052" max="13062" width="0" style="110" hidden="1" customWidth="1"/>
    <col min="13063" max="13063" width="9" style="110"/>
    <col min="13064" max="13064" width="9.875" style="110" customWidth="1"/>
    <col min="13065" max="13065" width="9" style="110" customWidth="1"/>
    <col min="13066" max="13066" width="9.5" style="110" bestFit="1" customWidth="1"/>
    <col min="13067" max="13067" width="9.5" style="110" customWidth="1"/>
    <col min="13068" max="13068" width="9.375" style="110" customWidth="1"/>
    <col min="13069" max="13069" width="10.125" style="110" customWidth="1"/>
    <col min="13070" max="13070" width="11.125" style="110" customWidth="1"/>
    <col min="13071" max="13305" width="9" style="110"/>
    <col min="13306" max="13306" width="5.875" style="110" customWidth="1"/>
    <col min="13307" max="13307" width="18" style="110" customWidth="1"/>
    <col min="13308" max="13318" width="0" style="110" hidden="1" customWidth="1"/>
    <col min="13319" max="13319" width="9" style="110"/>
    <col min="13320" max="13320" width="9.875" style="110" customWidth="1"/>
    <col min="13321" max="13321" width="9" style="110" customWidth="1"/>
    <col min="13322" max="13322" width="9.5" style="110" bestFit="1" customWidth="1"/>
    <col min="13323" max="13323" width="9.5" style="110" customWidth="1"/>
    <col min="13324" max="13324" width="9.375" style="110" customWidth="1"/>
    <col min="13325" max="13325" width="10.125" style="110" customWidth="1"/>
    <col min="13326" max="13326" width="11.125" style="110" customWidth="1"/>
    <col min="13327" max="13561" width="9" style="110"/>
    <col min="13562" max="13562" width="5.875" style="110" customWidth="1"/>
    <col min="13563" max="13563" width="18" style="110" customWidth="1"/>
    <col min="13564" max="13574" width="0" style="110" hidden="1" customWidth="1"/>
    <col min="13575" max="13575" width="9" style="110"/>
    <col min="13576" max="13576" width="9.875" style="110" customWidth="1"/>
    <col min="13577" max="13577" width="9" style="110" customWidth="1"/>
    <col min="13578" max="13578" width="9.5" style="110" bestFit="1" customWidth="1"/>
    <col min="13579" max="13579" width="9.5" style="110" customWidth="1"/>
    <col min="13580" max="13580" width="9.375" style="110" customWidth="1"/>
    <col min="13581" max="13581" width="10.125" style="110" customWidth="1"/>
    <col min="13582" max="13582" width="11.125" style="110" customWidth="1"/>
    <col min="13583" max="13817" width="9" style="110"/>
    <col min="13818" max="13818" width="5.875" style="110" customWidth="1"/>
    <col min="13819" max="13819" width="18" style="110" customWidth="1"/>
    <col min="13820" max="13830" width="0" style="110" hidden="1" customWidth="1"/>
    <col min="13831" max="13831" width="9" style="110"/>
    <col min="13832" max="13832" width="9.875" style="110" customWidth="1"/>
    <col min="13833" max="13833" width="9" style="110" customWidth="1"/>
    <col min="13834" max="13834" width="9.5" style="110" bestFit="1" customWidth="1"/>
    <col min="13835" max="13835" width="9.5" style="110" customWidth="1"/>
    <col min="13836" max="13836" width="9.375" style="110" customWidth="1"/>
    <col min="13837" max="13837" width="10.125" style="110" customWidth="1"/>
    <col min="13838" max="13838" width="11.125" style="110" customWidth="1"/>
    <col min="13839" max="14073" width="9" style="110"/>
    <col min="14074" max="14074" width="5.875" style="110" customWidth="1"/>
    <col min="14075" max="14075" width="18" style="110" customWidth="1"/>
    <col min="14076" max="14086" width="0" style="110" hidden="1" customWidth="1"/>
    <col min="14087" max="14087" width="9" style="110"/>
    <col min="14088" max="14088" width="9.875" style="110" customWidth="1"/>
    <col min="14089" max="14089" width="9" style="110" customWidth="1"/>
    <col min="14090" max="14090" width="9.5" style="110" bestFit="1" customWidth="1"/>
    <col min="14091" max="14091" width="9.5" style="110" customWidth="1"/>
    <col min="14092" max="14092" width="9.375" style="110" customWidth="1"/>
    <col min="14093" max="14093" width="10.125" style="110" customWidth="1"/>
    <col min="14094" max="14094" width="11.125" style="110" customWidth="1"/>
    <col min="14095" max="14329" width="9" style="110"/>
    <col min="14330" max="14330" width="5.875" style="110" customWidth="1"/>
    <col min="14331" max="14331" width="18" style="110" customWidth="1"/>
    <col min="14332" max="14342" width="0" style="110" hidden="1" customWidth="1"/>
    <col min="14343" max="14343" width="9" style="110"/>
    <col min="14344" max="14344" width="9.875" style="110" customWidth="1"/>
    <col min="14345" max="14345" width="9" style="110" customWidth="1"/>
    <col min="14346" max="14346" width="9.5" style="110" bestFit="1" customWidth="1"/>
    <col min="14347" max="14347" width="9.5" style="110" customWidth="1"/>
    <col min="14348" max="14348" width="9.375" style="110" customWidth="1"/>
    <col min="14349" max="14349" width="10.125" style="110" customWidth="1"/>
    <col min="14350" max="14350" width="11.125" style="110" customWidth="1"/>
    <col min="14351" max="14585" width="9" style="110"/>
    <col min="14586" max="14586" width="5.875" style="110" customWidth="1"/>
    <col min="14587" max="14587" width="18" style="110" customWidth="1"/>
    <col min="14588" max="14598" width="0" style="110" hidden="1" customWidth="1"/>
    <col min="14599" max="14599" width="9" style="110"/>
    <col min="14600" max="14600" width="9.875" style="110" customWidth="1"/>
    <col min="14601" max="14601" width="9" style="110" customWidth="1"/>
    <col min="14602" max="14602" width="9.5" style="110" bestFit="1" customWidth="1"/>
    <col min="14603" max="14603" width="9.5" style="110" customWidth="1"/>
    <col min="14604" max="14604" width="9.375" style="110" customWidth="1"/>
    <col min="14605" max="14605" width="10.125" style="110" customWidth="1"/>
    <col min="14606" max="14606" width="11.125" style="110" customWidth="1"/>
    <col min="14607" max="14841" width="9" style="110"/>
    <col min="14842" max="14842" width="5.875" style="110" customWidth="1"/>
    <col min="14843" max="14843" width="18" style="110" customWidth="1"/>
    <col min="14844" max="14854" width="0" style="110" hidden="1" customWidth="1"/>
    <col min="14855" max="14855" width="9" style="110"/>
    <col min="14856" max="14856" width="9.875" style="110" customWidth="1"/>
    <col min="14857" max="14857" width="9" style="110" customWidth="1"/>
    <col min="14858" max="14858" width="9.5" style="110" bestFit="1" customWidth="1"/>
    <col min="14859" max="14859" width="9.5" style="110" customWidth="1"/>
    <col min="14860" max="14860" width="9.375" style="110" customWidth="1"/>
    <col min="14861" max="14861" width="10.125" style="110" customWidth="1"/>
    <col min="14862" max="14862" width="11.125" style="110" customWidth="1"/>
    <col min="14863" max="15097" width="9" style="110"/>
    <col min="15098" max="15098" width="5.875" style="110" customWidth="1"/>
    <col min="15099" max="15099" width="18" style="110" customWidth="1"/>
    <col min="15100" max="15110" width="0" style="110" hidden="1" customWidth="1"/>
    <col min="15111" max="15111" width="9" style="110"/>
    <col min="15112" max="15112" width="9.875" style="110" customWidth="1"/>
    <col min="15113" max="15113" width="9" style="110" customWidth="1"/>
    <col min="15114" max="15114" width="9.5" style="110" bestFit="1" customWidth="1"/>
    <col min="15115" max="15115" width="9.5" style="110" customWidth="1"/>
    <col min="15116" max="15116" width="9.375" style="110" customWidth="1"/>
    <col min="15117" max="15117" width="10.125" style="110" customWidth="1"/>
    <col min="15118" max="15118" width="11.125" style="110" customWidth="1"/>
    <col min="15119" max="15353" width="9" style="110"/>
    <col min="15354" max="15354" width="5.875" style="110" customWidth="1"/>
    <col min="15355" max="15355" width="18" style="110" customWidth="1"/>
    <col min="15356" max="15366" width="0" style="110" hidden="1" customWidth="1"/>
    <col min="15367" max="15367" width="9" style="110"/>
    <col min="15368" max="15368" width="9.875" style="110" customWidth="1"/>
    <col min="15369" max="15369" width="9" style="110" customWidth="1"/>
    <col min="15370" max="15370" width="9.5" style="110" bestFit="1" customWidth="1"/>
    <col min="15371" max="15371" width="9.5" style="110" customWidth="1"/>
    <col min="15372" max="15372" width="9.375" style="110" customWidth="1"/>
    <col min="15373" max="15373" width="10.125" style="110" customWidth="1"/>
    <col min="15374" max="15374" width="11.125" style="110" customWidth="1"/>
    <col min="15375" max="15609" width="9" style="110"/>
    <col min="15610" max="15610" width="5.875" style="110" customWidth="1"/>
    <col min="15611" max="15611" width="18" style="110" customWidth="1"/>
    <col min="15612" max="15622" width="0" style="110" hidden="1" customWidth="1"/>
    <col min="15623" max="15623" width="9" style="110"/>
    <col min="15624" max="15624" width="9.875" style="110" customWidth="1"/>
    <col min="15625" max="15625" width="9" style="110" customWidth="1"/>
    <col min="15626" max="15626" width="9.5" style="110" bestFit="1" customWidth="1"/>
    <col min="15627" max="15627" width="9.5" style="110" customWidth="1"/>
    <col min="15628" max="15628" width="9.375" style="110" customWidth="1"/>
    <col min="15629" max="15629" width="10.125" style="110" customWidth="1"/>
    <col min="15630" max="15630" width="11.125" style="110" customWidth="1"/>
    <col min="15631" max="15865" width="9" style="110"/>
    <col min="15866" max="15866" width="5.875" style="110" customWidth="1"/>
    <col min="15867" max="15867" width="18" style="110" customWidth="1"/>
    <col min="15868" max="15878" width="0" style="110" hidden="1" customWidth="1"/>
    <col min="15879" max="15879" width="9" style="110"/>
    <col min="15880" max="15880" width="9.875" style="110" customWidth="1"/>
    <col min="15881" max="15881" width="9" style="110" customWidth="1"/>
    <col min="15882" max="15882" width="9.5" style="110" bestFit="1" customWidth="1"/>
    <col min="15883" max="15883" width="9.5" style="110" customWidth="1"/>
    <col min="15884" max="15884" width="9.375" style="110" customWidth="1"/>
    <col min="15885" max="15885" width="10.125" style="110" customWidth="1"/>
    <col min="15886" max="15886" width="11.125" style="110" customWidth="1"/>
    <col min="15887" max="16121" width="9" style="110"/>
    <col min="16122" max="16122" width="5.875" style="110" customWidth="1"/>
    <col min="16123" max="16123" width="18" style="110" customWidth="1"/>
    <col min="16124" max="16134" width="0" style="110" hidden="1" customWidth="1"/>
    <col min="16135" max="16135" width="9" style="110"/>
    <col min="16136" max="16136" width="9.875" style="110" customWidth="1"/>
    <col min="16137" max="16137" width="9" style="110" customWidth="1"/>
    <col min="16138" max="16138" width="9.5" style="110" bestFit="1" customWidth="1"/>
    <col min="16139" max="16139" width="9.5" style="110" customWidth="1"/>
    <col min="16140" max="16140" width="9.375" style="110" customWidth="1"/>
    <col min="16141" max="16141" width="10.125" style="110" customWidth="1"/>
    <col min="16142" max="16142" width="11.125" style="110" customWidth="1"/>
    <col min="16143" max="16384" width="9" style="110"/>
  </cols>
  <sheetData>
    <row r="1" spans="1:27" ht="20.25">
      <c r="A1" s="414" t="s">
        <v>557</v>
      </c>
      <c r="B1" s="415"/>
      <c r="C1" s="415"/>
      <c r="D1" s="415"/>
      <c r="E1" s="415"/>
      <c r="F1" s="415"/>
      <c r="G1" s="415"/>
      <c r="H1" s="415"/>
      <c r="I1" s="415"/>
      <c r="J1" s="415"/>
      <c r="K1" s="415"/>
      <c r="L1" s="415"/>
      <c r="M1" s="415"/>
      <c r="N1" s="415"/>
      <c r="O1" s="415"/>
      <c r="P1" s="415"/>
      <c r="Q1" s="415"/>
      <c r="R1" s="415"/>
      <c r="S1" s="364"/>
      <c r="T1" s="364"/>
      <c r="U1" s="364"/>
      <c r="V1" s="364"/>
      <c r="W1" s="364"/>
      <c r="X1" s="364"/>
      <c r="Y1" s="364"/>
      <c r="Z1" s="364"/>
      <c r="AA1" s="364"/>
    </row>
    <row r="2" spans="1:27" s="191" customFormat="1" ht="30" customHeight="1">
      <c r="A2" s="412" t="s">
        <v>540</v>
      </c>
      <c r="B2" s="412" t="s">
        <v>508</v>
      </c>
      <c r="C2" s="412" t="s">
        <v>541</v>
      </c>
      <c r="D2" s="412"/>
      <c r="E2" s="412" t="s">
        <v>542</v>
      </c>
      <c r="F2" s="412"/>
      <c r="G2" s="412" t="s">
        <v>543</v>
      </c>
      <c r="H2" s="412"/>
      <c r="I2" s="412" t="s">
        <v>544</v>
      </c>
      <c r="J2" s="412"/>
      <c r="K2" s="412" t="s">
        <v>545</v>
      </c>
      <c r="L2" s="412"/>
      <c r="M2" s="190" t="s">
        <v>546</v>
      </c>
      <c r="N2" s="411" t="s">
        <v>558</v>
      </c>
      <c r="O2" s="411" t="s">
        <v>559</v>
      </c>
      <c r="P2" s="411" t="s">
        <v>560</v>
      </c>
      <c r="Q2" s="411" t="s">
        <v>561</v>
      </c>
      <c r="R2" s="411" t="s">
        <v>507</v>
      </c>
      <c r="S2" s="416" t="s">
        <v>707</v>
      </c>
      <c r="T2" s="416" t="s">
        <v>708</v>
      </c>
      <c r="U2" s="416" t="s">
        <v>709</v>
      </c>
      <c r="V2" s="416" t="s">
        <v>710</v>
      </c>
      <c r="W2" s="413" t="s">
        <v>552</v>
      </c>
      <c r="X2" s="413" t="s">
        <v>553</v>
      </c>
      <c r="Y2" s="413" t="s">
        <v>554</v>
      </c>
      <c r="Z2" s="413" t="s">
        <v>555</v>
      </c>
      <c r="AA2" s="413" t="s">
        <v>556</v>
      </c>
    </row>
    <row r="3" spans="1:27" s="191" customFormat="1" ht="30" customHeight="1">
      <c r="A3" s="412"/>
      <c r="B3" s="412" t="s">
        <v>508</v>
      </c>
      <c r="C3" s="190" t="s">
        <v>547</v>
      </c>
      <c r="D3" s="190" t="s">
        <v>548</v>
      </c>
      <c r="E3" s="190" t="s">
        <v>547</v>
      </c>
      <c r="F3" s="190" t="s">
        <v>548</v>
      </c>
      <c r="G3" s="190" t="s">
        <v>547</v>
      </c>
      <c r="H3" s="190" t="s">
        <v>548</v>
      </c>
      <c r="I3" s="190" t="s">
        <v>547</v>
      </c>
      <c r="J3" s="190" t="s">
        <v>548</v>
      </c>
      <c r="K3" s="190" t="s">
        <v>547</v>
      </c>
      <c r="L3" s="190" t="s">
        <v>548</v>
      </c>
      <c r="M3" s="190" t="s">
        <v>547</v>
      </c>
      <c r="N3" s="411"/>
      <c r="O3" s="411"/>
      <c r="P3" s="411"/>
      <c r="Q3" s="411"/>
      <c r="R3" s="411"/>
      <c r="S3" s="416"/>
      <c r="T3" s="416"/>
      <c r="U3" s="416"/>
      <c r="V3" s="416"/>
      <c r="W3" s="413"/>
      <c r="X3" s="413"/>
      <c r="Y3" s="413"/>
      <c r="Z3" s="413"/>
      <c r="AA3" s="413"/>
    </row>
    <row r="4" spans="1:27" s="191" customFormat="1" ht="20.100000000000001" customHeight="1">
      <c r="A4" s="192" t="s">
        <v>549</v>
      </c>
      <c r="B4" s="193" t="s">
        <v>550</v>
      </c>
      <c r="C4" s="193">
        <v>11</v>
      </c>
      <c r="D4" s="193">
        <v>565</v>
      </c>
      <c r="E4" s="193">
        <v>13</v>
      </c>
      <c r="F4" s="193">
        <v>693</v>
      </c>
      <c r="G4" s="193">
        <v>17</v>
      </c>
      <c r="H4" s="193">
        <v>828</v>
      </c>
      <c r="I4" s="193">
        <v>17</v>
      </c>
      <c r="J4" s="193">
        <v>734</v>
      </c>
      <c r="K4" s="193">
        <v>12</v>
      </c>
      <c r="L4" s="193">
        <v>521</v>
      </c>
      <c r="M4" s="193">
        <f>C4+E4+G4+I4+K4</f>
        <v>70</v>
      </c>
      <c r="N4" s="197">
        <v>2835</v>
      </c>
      <c r="O4" s="194">
        <f t="shared" ref="O4" si="0">N4*7600</f>
        <v>21546000</v>
      </c>
      <c r="P4" s="194">
        <f t="shared" ref="P4" si="1">N4*30</f>
        <v>85050</v>
      </c>
      <c r="Q4" s="195">
        <f t="shared" ref="Q4" si="2">N4*20</f>
        <v>56700</v>
      </c>
      <c r="R4" s="195">
        <f t="shared" ref="R4" si="3">O4+P4+Q4</f>
        <v>21687750</v>
      </c>
      <c r="S4" s="200">
        <v>2738</v>
      </c>
      <c r="T4" s="201">
        <f>S4*3800</f>
        <v>10404400</v>
      </c>
      <c r="U4" s="197">
        <v>2764</v>
      </c>
      <c r="V4" s="201">
        <f>U4*3800</f>
        <v>10503200</v>
      </c>
      <c r="W4" s="202">
        <f>T4+V4</f>
        <v>20907600</v>
      </c>
      <c r="X4" s="198">
        <f t="shared" ref="X4" si="4">U4*30</f>
        <v>82920</v>
      </c>
      <c r="Y4" s="198">
        <f t="shared" ref="Y4" si="5">U4*20</f>
        <v>55280</v>
      </c>
      <c r="Z4" s="199">
        <f t="shared" ref="Z4" si="6">W4+X4+Y4</f>
        <v>21045800</v>
      </c>
      <c r="AA4" s="231">
        <f t="shared" ref="AA4" si="7">Z4-R4</f>
        <v>-641950</v>
      </c>
    </row>
    <row r="5" spans="1:27" s="191" customFormat="1" ht="20.100000000000001" customHeight="1">
      <c r="A5" s="196"/>
      <c r="B5" s="196" t="s">
        <v>551</v>
      </c>
      <c r="C5" s="196"/>
      <c r="D5" s="196"/>
      <c r="E5" s="196"/>
      <c r="F5" s="196"/>
      <c r="G5" s="196"/>
      <c r="H5" s="196"/>
      <c r="I5" s="196"/>
      <c r="J5" s="196"/>
      <c r="K5" s="196"/>
      <c r="L5" s="196"/>
      <c r="M5" s="196"/>
      <c r="N5" s="196">
        <f t="shared" ref="N5:R5" si="8">SUM(N4)</f>
        <v>2835</v>
      </c>
      <c r="O5" s="196">
        <f t="shared" si="8"/>
        <v>21546000</v>
      </c>
      <c r="P5" s="196">
        <f t="shared" si="8"/>
        <v>85050</v>
      </c>
      <c r="Q5" s="196">
        <f t="shared" si="8"/>
        <v>56700</v>
      </c>
      <c r="R5" s="196">
        <f t="shared" si="8"/>
        <v>21687750</v>
      </c>
      <c r="S5" s="196">
        <f>SUM(S4)</f>
        <v>2738</v>
      </c>
      <c r="T5" s="196">
        <f>SUM(T4)</f>
        <v>10404400</v>
      </c>
      <c r="U5" s="196">
        <f>SUM(U4)</f>
        <v>2764</v>
      </c>
      <c r="V5" s="196">
        <f>SUM(V4)</f>
        <v>10503200</v>
      </c>
      <c r="W5" s="196">
        <f>SUM(W4)</f>
        <v>20907600</v>
      </c>
      <c r="X5" s="196">
        <f t="shared" ref="X5:AA5" si="9">SUM(X4)</f>
        <v>82920</v>
      </c>
      <c r="Y5" s="196">
        <f t="shared" si="9"/>
        <v>55280</v>
      </c>
      <c r="Z5" s="196">
        <f t="shared" si="9"/>
        <v>21045800</v>
      </c>
      <c r="AA5" s="196">
        <f t="shared" si="9"/>
        <v>-641950</v>
      </c>
    </row>
    <row r="6" spans="1:27" s="191" customFormat="1" ht="11.25"/>
    <row r="7" spans="1:27" s="191" customFormat="1" ht="11.25"/>
    <row r="8" spans="1:27" s="191" customFormat="1" ht="11.25"/>
    <row r="9" spans="1:27" s="191" customFormat="1" ht="11.25"/>
    <row r="10" spans="1:27" s="191" customFormat="1" ht="11.25"/>
    <row r="11" spans="1:27" s="191" customFormat="1" ht="11.25"/>
    <row r="12" spans="1:27" s="191" customFormat="1" ht="11.25"/>
    <row r="13" spans="1:27" s="191" customFormat="1" ht="11.25"/>
    <row r="14" spans="1:27" s="191" customFormat="1" ht="11.25"/>
    <row r="15" spans="1:27" s="191" customFormat="1" ht="11.25"/>
    <row r="16" spans="1:27" s="191" customFormat="1" ht="11.25"/>
    <row r="17" s="191" customFormat="1" ht="11.25"/>
    <row r="18" s="191" customFormat="1" ht="11.25"/>
    <row r="19" s="191" customFormat="1" ht="11.25"/>
    <row r="20" s="191" customFormat="1" ht="11.25"/>
    <row r="21" s="191" customFormat="1" ht="11.25"/>
    <row r="22" s="191" customFormat="1" ht="11.25"/>
    <row r="23" s="191" customFormat="1" ht="11.25"/>
    <row r="24" s="191" customFormat="1" ht="11.25"/>
    <row r="25" s="191" customFormat="1" ht="11.25"/>
    <row r="26" s="191" customFormat="1" ht="11.25"/>
    <row r="27" s="191" customFormat="1" ht="11.25"/>
    <row r="28" s="191" customFormat="1" ht="11.25"/>
    <row r="29" s="191" customFormat="1" ht="11.25"/>
    <row r="30" s="191" customFormat="1" ht="11.25"/>
    <row r="31" s="191" customFormat="1" ht="11.25"/>
    <row r="32" s="191" customFormat="1" ht="11.25"/>
    <row r="33" s="191" customFormat="1" ht="11.25"/>
    <row r="34" s="191" customFormat="1" ht="11.25"/>
    <row r="35" s="191" customFormat="1" ht="11.25"/>
    <row r="36" s="191" customFormat="1" ht="11.25"/>
    <row r="37" s="191" customFormat="1" ht="11.25"/>
    <row r="38" s="191" customFormat="1" ht="11.25"/>
    <row r="39" s="191" customFormat="1" ht="11.25"/>
    <row r="40" s="191" customFormat="1" ht="11.25"/>
    <row r="41" s="191" customFormat="1" ht="11.25"/>
    <row r="42" s="191" customFormat="1" ht="11.25"/>
    <row r="43" s="191" customFormat="1" ht="11.25"/>
    <row r="44" s="191" customFormat="1" ht="11.25"/>
    <row r="45" s="191" customFormat="1" ht="11.25"/>
    <row r="46" s="191" customFormat="1" ht="11.25"/>
    <row r="47" s="191" customFormat="1" ht="11.25"/>
    <row r="48" s="191" customFormat="1" ht="11.25"/>
    <row r="49" s="191" customFormat="1" ht="11.25"/>
    <row r="50" s="191" customFormat="1" ht="11.25"/>
    <row r="51" s="191" customFormat="1" ht="11.25"/>
    <row r="52" s="191" customFormat="1" ht="11.25"/>
    <row r="53" s="191" customFormat="1" ht="11.25"/>
    <row r="54" s="191" customFormat="1" ht="11.25"/>
    <row r="55" s="191" customFormat="1" ht="11.25"/>
    <row r="56" s="191" customFormat="1" ht="11.25"/>
    <row r="57" s="191" customFormat="1" ht="11.25"/>
    <row r="58" s="191" customFormat="1" ht="11.25"/>
    <row r="59" s="191" customFormat="1" ht="11.25"/>
    <row r="60" s="191" customFormat="1" ht="11.25"/>
    <row r="61" s="191" customFormat="1" ht="11.25"/>
    <row r="62" s="191" customFormat="1" ht="11.25"/>
    <row r="63" s="191" customFormat="1" ht="11.25"/>
    <row r="64" s="191" customFormat="1" ht="11.25"/>
    <row r="65" s="191" customFormat="1" ht="11.25"/>
    <row r="66" s="191" customFormat="1" ht="11.25"/>
    <row r="67" s="191" customFormat="1" ht="11.25"/>
    <row r="68" s="191" customFormat="1" ht="11.25"/>
    <row r="69" s="191" customFormat="1" ht="11.25"/>
    <row r="70" s="191" customFormat="1" ht="11.25"/>
    <row r="71" s="191" customFormat="1" ht="11.25"/>
    <row r="72" s="191" customFormat="1" ht="11.25"/>
    <row r="73" s="191" customFormat="1" ht="11.25"/>
    <row r="74" s="191" customFormat="1" ht="11.25"/>
    <row r="75" s="191" customFormat="1" ht="11.25"/>
    <row r="76" s="191" customFormat="1" ht="11.25"/>
    <row r="77" s="191" customFormat="1" ht="11.25"/>
    <row r="78" s="191" customFormat="1" ht="11.25"/>
    <row r="79" s="191" customFormat="1" ht="11.25"/>
    <row r="80" s="191" customFormat="1" ht="11.25"/>
    <row r="81" s="191" customFormat="1" ht="11.25"/>
    <row r="82" s="191" customFormat="1" ht="11.25"/>
    <row r="83" s="191" customFormat="1" ht="11.25"/>
    <row r="84" s="191" customFormat="1" ht="11.25"/>
    <row r="85" s="191" customFormat="1" ht="11.25"/>
    <row r="86" s="191" customFormat="1" ht="11.25"/>
    <row r="87" s="191" customFormat="1" ht="11.25"/>
    <row r="88" s="191" customFormat="1" ht="11.25"/>
    <row r="89" s="191" customFormat="1" ht="11.25"/>
    <row r="90" s="191" customFormat="1" ht="11.25"/>
    <row r="91" s="191" customFormat="1" ht="11.25"/>
    <row r="92" s="191" customFormat="1" ht="11.25"/>
    <row r="93" s="191" customFormat="1" ht="11.25"/>
    <row r="94" s="191" customFormat="1" ht="11.25"/>
    <row r="95" s="191" customFormat="1" ht="11.25"/>
    <row r="96" s="191" customFormat="1" ht="11.25"/>
    <row r="97" s="191" customFormat="1" ht="11.25"/>
    <row r="98" s="191" customFormat="1" ht="11.25"/>
    <row r="99" s="191" customFormat="1" ht="11.25"/>
    <row r="100" s="191" customFormat="1" ht="11.25"/>
    <row r="101" s="191" customFormat="1" ht="11.25"/>
    <row r="102" s="191" customFormat="1" ht="11.25"/>
    <row r="103" s="191" customFormat="1" ht="11.25"/>
    <row r="104" s="191" customFormat="1" ht="11.25"/>
    <row r="105" s="191" customFormat="1" ht="11.25"/>
    <row r="106" s="191" customFormat="1" ht="11.25"/>
    <row r="107" s="191" customFormat="1" ht="11.25"/>
    <row r="108" s="191" customFormat="1" ht="11.25"/>
    <row r="109" s="191" customFormat="1" ht="11.25"/>
    <row r="110" s="191" customFormat="1" ht="11.25"/>
    <row r="111" s="191" customFormat="1" ht="11.25"/>
    <row r="112" s="191" customFormat="1" ht="11.25"/>
    <row r="113" s="191" customFormat="1" ht="11.25"/>
    <row r="114" s="191" customFormat="1" ht="11.25"/>
    <row r="115" s="191" customFormat="1" ht="11.25"/>
    <row r="116" s="191" customFormat="1" ht="11.25"/>
    <row r="117" s="191" customFormat="1" ht="11.25"/>
    <row r="118" s="191" customFormat="1" ht="11.25"/>
    <row r="119" s="191" customFormat="1" ht="11.25"/>
    <row r="120" s="191" customFormat="1" ht="11.25"/>
    <row r="121" s="191" customFormat="1" ht="11.25"/>
    <row r="122" s="191" customFormat="1" ht="11.25"/>
    <row r="123" s="191" customFormat="1" ht="11.25"/>
    <row r="124" s="191" customFormat="1" ht="11.25"/>
    <row r="125" s="191" customFormat="1" ht="11.25"/>
    <row r="126" s="191" customFormat="1" ht="11.25"/>
    <row r="127" s="191" customFormat="1" ht="11.25"/>
  </sheetData>
  <mergeCells count="22">
    <mergeCell ref="X2:X3"/>
    <mergeCell ref="Y2:Y3"/>
    <mergeCell ref="Z2:Z3"/>
    <mergeCell ref="AA2:AA3"/>
    <mergeCell ref="A1:AA1"/>
    <mergeCell ref="S2:S3"/>
    <mergeCell ref="T2:T3"/>
    <mergeCell ref="U2:U3"/>
    <mergeCell ref="V2:V3"/>
    <mergeCell ref="W2:W3"/>
    <mergeCell ref="P2:P3"/>
    <mergeCell ref="Q2:Q3"/>
    <mergeCell ref="R2:R3"/>
    <mergeCell ref="A2:A3"/>
    <mergeCell ref="B2:B3"/>
    <mergeCell ref="C2:D2"/>
    <mergeCell ref="O2:O3"/>
    <mergeCell ref="E2:F2"/>
    <mergeCell ref="G2:H2"/>
    <mergeCell ref="I2:J2"/>
    <mergeCell ref="K2:L2"/>
    <mergeCell ref="N2:N3"/>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dimension ref="A1:V6"/>
  <sheetViews>
    <sheetView workbookViewId="0">
      <pane xSplit="2" ySplit="4" topLeftCell="E5" activePane="bottomRight" state="frozen"/>
      <selection pane="topRight" activeCell="C1" sqref="C1"/>
      <selection pane="bottomLeft" activeCell="A5" sqref="A5"/>
      <selection pane="bottomRight" activeCell="A7" sqref="A7:XFD14"/>
    </sheetView>
  </sheetViews>
  <sheetFormatPr defaultRowHeight="13.5"/>
  <cols>
    <col min="1" max="1" width="4.625" style="283" customWidth="1"/>
    <col min="2" max="2" width="14.5" style="282" customWidth="1"/>
    <col min="3" max="3" width="8.625" style="282" customWidth="1"/>
    <col min="4" max="5" width="10.625" style="288" customWidth="1"/>
    <col min="6" max="7" width="10.625" style="288" hidden="1" customWidth="1"/>
    <col min="8" max="8" width="10.625" style="288" customWidth="1"/>
    <col min="9" max="10" width="10.625" style="288" hidden="1" customWidth="1"/>
    <col min="11" max="13" width="10.625" style="288" customWidth="1"/>
    <col min="14" max="15" width="10.625" style="288" hidden="1" customWidth="1"/>
    <col min="16" max="16" width="10.625" style="288" customWidth="1"/>
    <col min="17" max="18" width="10.625" style="288" hidden="1" customWidth="1"/>
    <col min="19" max="22" width="10.625" style="288" customWidth="1"/>
    <col min="23" max="16384" width="9" style="288"/>
  </cols>
  <sheetData>
    <row r="1" spans="1:22" ht="28.5" customHeight="1">
      <c r="A1" s="388" t="s">
        <v>693</v>
      </c>
      <c r="B1" s="388"/>
      <c r="C1" s="388"/>
      <c r="D1" s="388"/>
      <c r="E1" s="388"/>
      <c r="F1" s="388"/>
      <c r="G1" s="388"/>
      <c r="H1" s="388"/>
      <c r="I1" s="388"/>
      <c r="J1" s="388"/>
      <c r="K1" s="388"/>
      <c r="L1" s="388"/>
      <c r="M1" s="388"/>
      <c r="N1" s="388"/>
      <c r="O1" s="388"/>
      <c r="P1" s="388"/>
      <c r="Q1" s="388"/>
      <c r="R1" s="388"/>
      <c r="S1" s="388"/>
      <c r="T1" s="388"/>
      <c r="U1" s="388"/>
      <c r="V1" s="388"/>
    </row>
    <row r="2" spans="1:22" ht="13.5" customHeight="1">
      <c r="A2" s="389" t="s">
        <v>414</v>
      </c>
      <c r="B2" s="389" t="s">
        <v>664</v>
      </c>
      <c r="C2" s="389" t="s">
        <v>676</v>
      </c>
      <c r="D2" s="391" t="s">
        <v>677</v>
      </c>
      <c r="E2" s="391"/>
      <c r="F2" s="391"/>
      <c r="G2" s="391"/>
      <c r="H2" s="391"/>
      <c r="I2" s="391"/>
      <c r="J2" s="391"/>
      <c r="K2" s="391"/>
      <c r="L2" s="391" t="s">
        <v>678</v>
      </c>
      <c r="M2" s="391"/>
      <c r="N2" s="391"/>
      <c r="O2" s="391"/>
      <c r="P2" s="391"/>
      <c r="Q2" s="391"/>
      <c r="R2" s="391"/>
      <c r="S2" s="391"/>
      <c r="T2" s="392" t="s">
        <v>679</v>
      </c>
      <c r="U2" s="417" t="s">
        <v>614</v>
      </c>
      <c r="V2" s="417" t="s">
        <v>691</v>
      </c>
    </row>
    <row r="3" spans="1:22" ht="13.5" customHeight="1">
      <c r="A3" s="389"/>
      <c r="B3" s="389"/>
      <c r="C3" s="389"/>
      <c r="D3" s="287" t="s">
        <v>680</v>
      </c>
      <c r="E3" s="287" t="s">
        <v>660</v>
      </c>
      <c r="F3" s="287" t="s">
        <v>681</v>
      </c>
      <c r="G3" s="287" t="s">
        <v>682</v>
      </c>
      <c r="H3" s="287" t="s">
        <v>661</v>
      </c>
      <c r="I3" s="287" t="s">
        <v>683</v>
      </c>
      <c r="J3" s="287" t="s">
        <v>663</v>
      </c>
      <c r="K3" s="281" t="s">
        <v>684</v>
      </c>
      <c r="L3" s="287" t="s">
        <v>680</v>
      </c>
      <c r="M3" s="287" t="s">
        <v>685</v>
      </c>
      <c r="N3" s="287" t="s">
        <v>686</v>
      </c>
      <c r="O3" s="287" t="s">
        <v>682</v>
      </c>
      <c r="P3" s="287" t="s">
        <v>687</v>
      </c>
      <c r="Q3" s="287" t="s">
        <v>683</v>
      </c>
      <c r="R3" s="287" t="s">
        <v>663</v>
      </c>
      <c r="S3" s="281" t="s">
        <v>684</v>
      </c>
      <c r="T3" s="393"/>
      <c r="U3" s="393"/>
      <c r="V3" s="393"/>
    </row>
    <row r="4" spans="1:22">
      <c r="A4" s="390"/>
      <c r="B4" s="390"/>
      <c r="C4" s="390"/>
      <c r="D4" s="287" t="s">
        <v>162</v>
      </c>
      <c r="E4" s="287" t="s">
        <v>162</v>
      </c>
      <c r="F4" s="287" t="s">
        <v>162</v>
      </c>
      <c r="G4" s="287" t="s">
        <v>162</v>
      </c>
      <c r="H4" s="287" t="s">
        <v>162</v>
      </c>
      <c r="I4" s="287" t="s">
        <v>162</v>
      </c>
      <c r="J4" s="287" t="s">
        <v>162</v>
      </c>
      <c r="K4" s="287" t="s">
        <v>162</v>
      </c>
      <c r="L4" s="287" t="s">
        <v>162</v>
      </c>
      <c r="M4" s="287" t="s">
        <v>162</v>
      </c>
      <c r="N4" s="287" t="s">
        <v>162</v>
      </c>
      <c r="O4" s="287" t="s">
        <v>162</v>
      </c>
      <c r="P4" s="287" t="s">
        <v>162</v>
      </c>
      <c r="Q4" s="287" t="s">
        <v>162</v>
      </c>
      <c r="R4" s="287" t="s">
        <v>162</v>
      </c>
      <c r="S4" s="287" t="s">
        <v>162</v>
      </c>
      <c r="T4" s="394" t="s">
        <v>162</v>
      </c>
      <c r="U4" s="394"/>
      <c r="V4" s="394"/>
    </row>
    <row r="5" spans="1:22" ht="20.100000000000001" customHeight="1">
      <c r="A5" s="286">
        <v>1</v>
      </c>
      <c r="B5" s="290" t="s">
        <v>692</v>
      </c>
      <c r="C5" s="290" t="s">
        <v>519</v>
      </c>
      <c r="D5" s="263">
        <v>18429</v>
      </c>
      <c r="E5" s="263">
        <v>3290</v>
      </c>
      <c r="F5" s="263"/>
      <c r="G5" s="263"/>
      <c r="H5" s="263">
        <v>826</v>
      </c>
      <c r="I5" s="263"/>
      <c r="J5" s="284"/>
      <c r="K5" s="269">
        <f t="shared" ref="K5" si="0">D5+E5+F5+G5+H5+I5+J5</f>
        <v>22545</v>
      </c>
      <c r="L5" s="263">
        <v>72585</v>
      </c>
      <c r="M5" s="263">
        <v>8010</v>
      </c>
      <c r="N5" s="263"/>
      <c r="O5" s="263"/>
      <c r="P5" s="263">
        <v>3350</v>
      </c>
      <c r="Q5" s="263"/>
      <c r="R5" s="284"/>
      <c r="S5" s="269">
        <f t="shared" ref="S5" si="1">L5+M5+N5+O5+P5+Q5+R5</f>
        <v>83945</v>
      </c>
      <c r="T5" s="269">
        <f t="shared" ref="T5" si="2">K5+S5</f>
        <v>106490</v>
      </c>
      <c r="U5" s="269">
        <v>212080</v>
      </c>
      <c r="V5" s="269">
        <f t="shared" ref="V5" si="3">T5-U5</f>
        <v>-105590</v>
      </c>
    </row>
    <row r="6" spans="1:22" ht="20.100000000000001" customHeight="1">
      <c r="A6" s="291"/>
      <c r="B6" s="292" t="s">
        <v>551</v>
      </c>
      <c r="C6" s="293"/>
      <c r="D6" s="285">
        <f t="shared" ref="D6:V6" si="4">SUM(D5:D5)</f>
        <v>18429</v>
      </c>
      <c r="E6" s="285">
        <f t="shared" si="4"/>
        <v>3290</v>
      </c>
      <c r="F6" s="285">
        <f t="shared" si="4"/>
        <v>0</v>
      </c>
      <c r="G6" s="285">
        <f t="shared" si="4"/>
        <v>0</v>
      </c>
      <c r="H6" s="285">
        <f t="shared" si="4"/>
        <v>826</v>
      </c>
      <c r="I6" s="285">
        <f t="shared" si="4"/>
        <v>0</v>
      </c>
      <c r="J6" s="285">
        <f t="shared" si="4"/>
        <v>0</v>
      </c>
      <c r="K6" s="285">
        <f t="shared" si="4"/>
        <v>22545</v>
      </c>
      <c r="L6" s="285">
        <f t="shared" si="4"/>
        <v>72585</v>
      </c>
      <c r="M6" s="285">
        <f t="shared" si="4"/>
        <v>8010</v>
      </c>
      <c r="N6" s="285">
        <f t="shared" si="4"/>
        <v>0</v>
      </c>
      <c r="O6" s="285">
        <f t="shared" si="4"/>
        <v>0</v>
      </c>
      <c r="P6" s="285">
        <f t="shared" si="4"/>
        <v>3350</v>
      </c>
      <c r="Q6" s="285">
        <f t="shared" si="4"/>
        <v>0</v>
      </c>
      <c r="R6" s="285">
        <f t="shared" si="4"/>
        <v>0</v>
      </c>
      <c r="S6" s="285">
        <f t="shared" si="4"/>
        <v>83945</v>
      </c>
      <c r="T6" s="285">
        <f t="shared" si="4"/>
        <v>106490</v>
      </c>
      <c r="U6" s="285">
        <f t="shared" si="4"/>
        <v>212080</v>
      </c>
      <c r="V6" s="285">
        <f t="shared" si="4"/>
        <v>-105590</v>
      </c>
    </row>
  </sheetData>
  <mergeCells count="9">
    <mergeCell ref="A1:V1"/>
    <mergeCell ref="A2:A4"/>
    <mergeCell ref="B2:B4"/>
    <mergeCell ref="C2:C4"/>
    <mergeCell ref="D2:K2"/>
    <mergeCell ref="L2:S2"/>
    <mergeCell ref="T2:T4"/>
    <mergeCell ref="U2:U4"/>
    <mergeCell ref="V2:V4"/>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dimension ref="A1:U127"/>
  <sheetViews>
    <sheetView workbookViewId="0">
      <selection activeCell="A5" sqref="A5:XFD20"/>
    </sheetView>
  </sheetViews>
  <sheetFormatPr defaultRowHeight="13.5"/>
  <cols>
    <col min="1" max="1" width="12" style="110" customWidth="1"/>
    <col min="2" max="2" width="28.625" style="110" customWidth="1"/>
    <col min="3" max="13" width="8" style="110" hidden="1" customWidth="1"/>
    <col min="14" max="14" width="20.5" style="110" hidden="1" customWidth="1"/>
    <col min="15" max="21" width="12.625" style="110" customWidth="1"/>
    <col min="22" max="245" width="9" style="110"/>
    <col min="246" max="246" width="5.875" style="110" customWidth="1"/>
    <col min="247" max="247" width="18" style="110" customWidth="1"/>
    <col min="248" max="258" width="0" style="110" hidden="1" customWidth="1"/>
    <col min="259" max="259" width="9" style="110"/>
    <col min="260" max="260" width="9.875" style="110" customWidth="1"/>
    <col min="261" max="261" width="9" style="110" customWidth="1"/>
    <col min="262" max="262" width="9.5" style="110" bestFit="1" customWidth="1"/>
    <col min="263" max="263" width="9.5" style="110" customWidth="1"/>
    <col min="264" max="264" width="9.375" style="110" customWidth="1"/>
    <col min="265" max="265" width="10.125" style="110" customWidth="1"/>
    <col min="266" max="266" width="11.125" style="110" customWidth="1"/>
    <col min="267" max="501" width="9" style="110"/>
    <col min="502" max="502" width="5.875" style="110" customWidth="1"/>
    <col min="503" max="503" width="18" style="110" customWidth="1"/>
    <col min="504" max="514" width="0" style="110" hidden="1" customWidth="1"/>
    <col min="515" max="515" width="9" style="110"/>
    <col min="516" max="516" width="9.875" style="110" customWidth="1"/>
    <col min="517" max="517" width="9" style="110" customWidth="1"/>
    <col min="518" max="518" width="9.5" style="110" bestFit="1" customWidth="1"/>
    <col min="519" max="519" width="9.5" style="110" customWidth="1"/>
    <col min="520" max="520" width="9.375" style="110" customWidth="1"/>
    <col min="521" max="521" width="10.125" style="110" customWidth="1"/>
    <col min="522" max="522" width="11.125" style="110" customWidth="1"/>
    <col min="523" max="757" width="9" style="110"/>
    <col min="758" max="758" width="5.875" style="110" customWidth="1"/>
    <col min="759" max="759" width="18" style="110" customWidth="1"/>
    <col min="760" max="770" width="0" style="110" hidden="1" customWidth="1"/>
    <col min="771" max="771" width="9" style="110"/>
    <col min="772" max="772" width="9.875" style="110" customWidth="1"/>
    <col min="773" max="773" width="9" style="110" customWidth="1"/>
    <col min="774" max="774" width="9.5" style="110" bestFit="1" customWidth="1"/>
    <col min="775" max="775" width="9.5" style="110" customWidth="1"/>
    <col min="776" max="776" width="9.375" style="110" customWidth="1"/>
    <col min="777" max="777" width="10.125" style="110" customWidth="1"/>
    <col min="778" max="778" width="11.125" style="110" customWidth="1"/>
    <col min="779" max="1013" width="9" style="110"/>
    <col min="1014" max="1014" width="5.875" style="110" customWidth="1"/>
    <col min="1015" max="1015" width="18" style="110" customWidth="1"/>
    <col min="1016" max="1026" width="0" style="110" hidden="1" customWidth="1"/>
    <col min="1027" max="1027" width="9" style="110"/>
    <col min="1028" max="1028" width="9.875" style="110" customWidth="1"/>
    <col min="1029" max="1029" width="9" style="110" customWidth="1"/>
    <col min="1030" max="1030" width="9.5" style="110" bestFit="1" customWidth="1"/>
    <col min="1031" max="1031" width="9.5" style="110" customWidth="1"/>
    <col min="1032" max="1032" width="9.375" style="110" customWidth="1"/>
    <col min="1033" max="1033" width="10.125" style="110" customWidth="1"/>
    <col min="1034" max="1034" width="11.125" style="110" customWidth="1"/>
    <col min="1035" max="1269" width="9" style="110"/>
    <col min="1270" max="1270" width="5.875" style="110" customWidth="1"/>
    <col min="1271" max="1271" width="18" style="110" customWidth="1"/>
    <col min="1272" max="1282" width="0" style="110" hidden="1" customWidth="1"/>
    <col min="1283" max="1283" width="9" style="110"/>
    <col min="1284" max="1284" width="9.875" style="110" customWidth="1"/>
    <col min="1285" max="1285" width="9" style="110" customWidth="1"/>
    <col min="1286" max="1286" width="9.5" style="110" bestFit="1" customWidth="1"/>
    <col min="1287" max="1287" width="9.5" style="110" customWidth="1"/>
    <col min="1288" max="1288" width="9.375" style="110" customWidth="1"/>
    <col min="1289" max="1289" width="10.125" style="110" customWidth="1"/>
    <col min="1290" max="1290" width="11.125" style="110" customWidth="1"/>
    <col min="1291" max="1525" width="9" style="110"/>
    <col min="1526" max="1526" width="5.875" style="110" customWidth="1"/>
    <col min="1527" max="1527" width="18" style="110" customWidth="1"/>
    <col min="1528" max="1538" width="0" style="110" hidden="1" customWidth="1"/>
    <col min="1539" max="1539" width="9" style="110"/>
    <col min="1540" max="1540" width="9.875" style="110" customWidth="1"/>
    <col min="1541" max="1541" width="9" style="110" customWidth="1"/>
    <col min="1542" max="1542" width="9.5" style="110" bestFit="1" customWidth="1"/>
    <col min="1543" max="1543" width="9.5" style="110" customWidth="1"/>
    <col min="1544" max="1544" width="9.375" style="110" customWidth="1"/>
    <col min="1545" max="1545" width="10.125" style="110" customWidth="1"/>
    <col min="1546" max="1546" width="11.125" style="110" customWidth="1"/>
    <col min="1547" max="1781" width="9" style="110"/>
    <col min="1782" max="1782" width="5.875" style="110" customWidth="1"/>
    <col min="1783" max="1783" width="18" style="110" customWidth="1"/>
    <col min="1784" max="1794" width="0" style="110" hidden="1" customWidth="1"/>
    <col min="1795" max="1795" width="9" style="110"/>
    <col min="1796" max="1796" width="9.875" style="110" customWidth="1"/>
    <col min="1797" max="1797" width="9" style="110" customWidth="1"/>
    <col min="1798" max="1798" width="9.5" style="110" bestFit="1" customWidth="1"/>
    <col min="1799" max="1799" width="9.5" style="110" customWidth="1"/>
    <col min="1800" max="1800" width="9.375" style="110" customWidth="1"/>
    <col min="1801" max="1801" width="10.125" style="110" customWidth="1"/>
    <col min="1802" max="1802" width="11.125" style="110" customWidth="1"/>
    <col min="1803" max="2037" width="9" style="110"/>
    <col min="2038" max="2038" width="5.875" style="110" customWidth="1"/>
    <col min="2039" max="2039" width="18" style="110" customWidth="1"/>
    <col min="2040" max="2050" width="0" style="110" hidden="1" customWidth="1"/>
    <col min="2051" max="2051" width="9" style="110"/>
    <col min="2052" max="2052" width="9.875" style="110" customWidth="1"/>
    <col min="2053" max="2053" width="9" style="110" customWidth="1"/>
    <col min="2054" max="2054" width="9.5" style="110" bestFit="1" customWidth="1"/>
    <col min="2055" max="2055" width="9.5" style="110" customWidth="1"/>
    <col min="2056" max="2056" width="9.375" style="110" customWidth="1"/>
    <col min="2057" max="2057" width="10.125" style="110" customWidth="1"/>
    <col min="2058" max="2058" width="11.125" style="110" customWidth="1"/>
    <col min="2059" max="2293" width="9" style="110"/>
    <col min="2294" max="2294" width="5.875" style="110" customWidth="1"/>
    <col min="2295" max="2295" width="18" style="110" customWidth="1"/>
    <col min="2296" max="2306" width="0" style="110" hidden="1" customWidth="1"/>
    <col min="2307" max="2307" width="9" style="110"/>
    <col min="2308" max="2308" width="9.875" style="110" customWidth="1"/>
    <col min="2309" max="2309" width="9" style="110" customWidth="1"/>
    <col min="2310" max="2310" width="9.5" style="110" bestFit="1" customWidth="1"/>
    <col min="2311" max="2311" width="9.5" style="110" customWidth="1"/>
    <col min="2312" max="2312" width="9.375" style="110" customWidth="1"/>
    <col min="2313" max="2313" width="10.125" style="110" customWidth="1"/>
    <col min="2314" max="2314" width="11.125" style="110" customWidth="1"/>
    <col min="2315" max="2549" width="9" style="110"/>
    <col min="2550" max="2550" width="5.875" style="110" customWidth="1"/>
    <col min="2551" max="2551" width="18" style="110" customWidth="1"/>
    <col min="2552" max="2562" width="0" style="110" hidden="1" customWidth="1"/>
    <col min="2563" max="2563" width="9" style="110"/>
    <col min="2564" max="2564" width="9.875" style="110" customWidth="1"/>
    <col min="2565" max="2565" width="9" style="110" customWidth="1"/>
    <col min="2566" max="2566" width="9.5" style="110" bestFit="1" customWidth="1"/>
    <col min="2567" max="2567" width="9.5" style="110" customWidth="1"/>
    <col min="2568" max="2568" width="9.375" style="110" customWidth="1"/>
    <col min="2569" max="2569" width="10.125" style="110" customWidth="1"/>
    <col min="2570" max="2570" width="11.125" style="110" customWidth="1"/>
    <col min="2571" max="2805" width="9" style="110"/>
    <col min="2806" max="2806" width="5.875" style="110" customWidth="1"/>
    <col min="2807" max="2807" width="18" style="110" customWidth="1"/>
    <col min="2808" max="2818" width="0" style="110" hidden="1" customWidth="1"/>
    <col min="2819" max="2819" width="9" style="110"/>
    <col min="2820" max="2820" width="9.875" style="110" customWidth="1"/>
    <col min="2821" max="2821" width="9" style="110" customWidth="1"/>
    <col min="2822" max="2822" width="9.5" style="110" bestFit="1" customWidth="1"/>
    <col min="2823" max="2823" width="9.5" style="110" customWidth="1"/>
    <col min="2824" max="2824" width="9.375" style="110" customWidth="1"/>
    <col min="2825" max="2825" width="10.125" style="110" customWidth="1"/>
    <col min="2826" max="2826" width="11.125" style="110" customWidth="1"/>
    <col min="2827" max="3061" width="9" style="110"/>
    <col min="3062" max="3062" width="5.875" style="110" customWidth="1"/>
    <col min="3063" max="3063" width="18" style="110" customWidth="1"/>
    <col min="3064" max="3074" width="0" style="110" hidden="1" customWidth="1"/>
    <col min="3075" max="3075" width="9" style="110"/>
    <col min="3076" max="3076" width="9.875" style="110" customWidth="1"/>
    <col min="3077" max="3077" width="9" style="110" customWidth="1"/>
    <col min="3078" max="3078" width="9.5" style="110" bestFit="1" customWidth="1"/>
    <col min="3079" max="3079" width="9.5" style="110" customWidth="1"/>
    <col min="3080" max="3080" width="9.375" style="110" customWidth="1"/>
    <col min="3081" max="3081" width="10.125" style="110" customWidth="1"/>
    <col min="3082" max="3082" width="11.125" style="110" customWidth="1"/>
    <col min="3083" max="3317" width="9" style="110"/>
    <col min="3318" max="3318" width="5.875" style="110" customWidth="1"/>
    <col min="3319" max="3319" width="18" style="110" customWidth="1"/>
    <col min="3320" max="3330" width="0" style="110" hidden="1" customWidth="1"/>
    <col min="3331" max="3331" width="9" style="110"/>
    <col min="3332" max="3332" width="9.875" style="110" customWidth="1"/>
    <col min="3333" max="3333" width="9" style="110" customWidth="1"/>
    <col min="3334" max="3334" width="9.5" style="110" bestFit="1" customWidth="1"/>
    <col min="3335" max="3335" width="9.5" style="110" customWidth="1"/>
    <col min="3336" max="3336" width="9.375" style="110" customWidth="1"/>
    <col min="3337" max="3337" width="10.125" style="110" customWidth="1"/>
    <col min="3338" max="3338" width="11.125" style="110" customWidth="1"/>
    <col min="3339" max="3573" width="9" style="110"/>
    <col min="3574" max="3574" width="5.875" style="110" customWidth="1"/>
    <col min="3575" max="3575" width="18" style="110" customWidth="1"/>
    <col min="3576" max="3586" width="0" style="110" hidden="1" customWidth="1"/>
    <col min="3587" max="3587" width="9" style="110"/>
    <col min="3588" max="3588" width="9.875" style="110" customWidth="1"/>
    <col min="3589" max="3589" width="9" style="110" customWidth="1"/>
    <col min="3590" max="3590" width="9.5" style="110" bestFit="1" customWidth="1"/>
    <col min="3591" max="3591" width="9.5" style="110" customWidth="1"/>
    <col min="3592" max="3592" width="9.375" style="110" customWidth="1"/>
    <col min="3593" max="3593" width="10.125" style="110" customWidth="1"/>
    <col min="3594" max="3594" width="11.125" style="110" customWidth="1"/>
    <col min="3595" max="3829" width="9" style="110"/>
    <col min="3830" max="3830" width="5.875" style="110" customWidth="1"/>
    <col min="3831" max="3831" width="18" style="110" customWidth="1"/>
    <col min="3832" max="3842" width="0" style="110" hidden="1" customWidth="1"/>
    <col min="3843" max="3843" width="9" style="110"/>
    <col min="3844" max="3844" width="9.875" style="110" customWidth="1"/>
    <col min="3845" max="3845" width="9" style="110" customWidth="1"/>
    <col min="3846" max="3846" width="9.5" style="110" bestFit="1" customWidth="1"/>
    <col min="3847" max="3847" width="9.5" style="110" customWidth="1"/>
    <col min="3848" max="3848" width="9.375" style="110" customWidth="1"/>
    <col min="3849" max="3849" width="10.125" style="110" customWidth="1"/>
    <col min="3850" max="3850" width="11.125" style="110" customWidth="1"/>
    <col min="3851" max="4085" width="9" style="110"/>
    <col min="4086" max="4086" width="5.875" style="110" customWidth="1"/>
    <col min="4087" max="4087" width="18" style="110" customWidth="1"/>
    <col min="4088" max="4098" width="0" style="110" hidden="1" customWidth="1"/>
    <col min="4099" max="4099" width="9" style="110"/>
    <col min="4100" max="4100" width="9.875" style="110" customWidth="1"/>
    <col min="4101" max="4101" width="9" style="110" customWidth="1"/>
    <col min="4102" max="4102" width="9.5" style="110" bestFit="1" customWidth="1"/>
    <col min="4103" max="4103" width="9.5" style="110" customWidth="1"/>
    <col min="4104" max="4104" width="9.375" style="110" customWidth="1"/>
    <col min="4105" max="4105" width="10.125" style="110" customWidth="1"/>
    <col min="4106" max="4106" width="11.125" style="110" customWidth="1"/>
    <col min="4107" max="4341" width="9" style="110"/>
    <col min="4342" max="4342" width="5.875" style="110" customWidth="1"/>
    <col min="4343" max="4343" width="18" style="110" customWidth="1"/>
    <col min="4344" max="4354" width="0" style="110" hidden="1" customWidth="1"/>
    <col min="4355" max="4355" width="9" style="110"/>
    <col min="4356" max="4356" width="9.875" style="110" customWidth="1"/>
    <col min="4357" max="4357" width="9" style="110" customWidth="1"/>
    <col min="4358" max="4358" width="9.5" style="110" bestFit="1" customWidth="1"/>
    <col min="4359" max="4359" width="9.5" style="110" customWidth="1"/>
    <col min="4360" max="4360" width="9.375" style="110" customWidth="1"/>
    <col min="4361" max="4361" width="10.125" style="110" customWidth="1"/>
    <col min="4362" max="4362" width="11.125" style="110" customWidth="1"/>
    <col min="4363" max="4597" width="9" style="110"/>
    <col min="4598" max="4598" width="5.875" style="110" customWidth="1"/>
    <col min="4599" max="4599" width="18" style="110" customWidth="1"/>
    <col min="4600" max="4610" width="0" style="110" hidden="1" customWidth="1"/>
    <col min="4611" max="4611" width="9" style="110"/>
    <col min="4612" max="4612" width="9.875" style="110" customWidth="1"/>
    <col min="4613" max="4613" width="9" style="110" customWidth="1"/>
    <col min="4614" max="4614" width="9.5" style="110" bestFit="1" customWidth="1"/>
    <col min="4615" max="4615" width="9.5" style="110" customWidth="1"/>
    <col min="4616" max="4616" width="9.375" style="110" customWidth="1"/>
    <col min="4617" max="4617" width="10.125" style="110" customWidth="1"/>
    <col min="4618" max="4618" width="11.125" style="110" customWidth="1"/>
    <col min="4619" max="4853" width="9" style="110"/>
    <col min="4854" max="4854" width="5.875" style="110" customWidth="1"/>
    <col min="4855" max="4855" width="18" style="110" customWidth="1"/>
    <col min="4856" max="4866" width="0" style="110" hidden="1" customWidth="1"/>
    <col min="4867" max="4867" width="9" style="110"/>
    <col min="4868" max="4868" width="9.875" style="110" customWidth="1"/>
    <col min="4869" max="4869" width="9" style="110" customWidth="1"/>
    <col min="4870" max="4870" width="9.5" style="110" bestFit="1" customWidth="1"/>
    <col min="4871" max="4871" width="9.5" style="110" customWidth="1"/>
    <col min="4872" max="4872" width="9.375" style="110" customWidth="1"/>
    <col min="4873" max="4873" width="10.125" style="110" customWidth="1"/>
    <col min="4874" max="4874" width="11.125" style="110" customWidth="1"/>
    <col min="4875" max="5109" width="9" style="110"/>
    <col min="5110" max="5110" width="5.875" style="110" customWidth="1"/>
    <col min="5111" max="5111" width="18" style="110" customWidth="1"/>
    <col min="5112" max="5122" width="0" style="110" hidden="1" customWidth="1"/>
    <col min="5123" max="5123" width="9" style="110"/>
    <col min="5124" max="5124" width="9.875" style="110" customWidth="1"/>
    <col min="5125" max="5125" width="9" style="110" customWidth="1"/>
    <col min="5126" max="5126" width="9.5" style="110" bestFit="1" customWidth="1"/>
    <col min="5127" max="5127" width="9.5" style="110" customWidth="1"/>
    <col min="5128" max="5128" width="9.375" style="110" customWidth="1"/>
    <col min="5129" max="5129" width="10.125" style="110" customWidth="1"/>
    <col min="5130" max="5130" width="11.125" style="110" customWidth="1"/>
    <col min="5131" max="5365" width="9" style="110"/>
    <col min="5366" max="5366" width="5.875" style="110" customWidth="1"/>
    <col min="5367" max="5367" width="18" style="110" customWidth="1"/>
    <col min="5368" max="5378" width="0" style="110" hidden="1" customWidth="1"/>
    <col min="5379" max="5379" width="9" style="110"/>
    <col min="5380" max="5380" width="9.875" style="110" customWidth="1"/>
    <col min="5381" max="5381" width="9" style="110" customWidth="1"/>
    <col min="5382" max="5382" width="9.5" style="110" bestFit="1" customWidth="1"/>
    <col min="5383" max="5383" width="9.5" style="110" customWidth="1"/>
    <col min="5384" max="5384" width="9.375" style="110" customWidth="1"/>
    <col min="5385" max="5385" width="10.125" style="110" customWidth="1"/>
    <col min="5386" max="5386" width="11.125" style="110" customWidth="1"/>
    <col min="5387" max="5621" width="9" style="110"/>
    <col min="5622" max="5622" width="5.875" style="110" customWidth="1"/>
    <col min="5623" max="5623" width="18" style="110" customWidth="1"/>
    <col min="5624" max="5634" width="0" style="110" hidden="1" customWidth="1"/>
    <col min="5635" max="5635" width="9" style="110"/>
    <col min="5636" max="5636" width="9.875" style="110" customWidth="1"/>
    <col min="5637" max="5637" width="9" style="110" customWidth="1"/>
    <col min="5638" max="5638" width="9.5" style="110" bestFit="1" customWidth="1"/>
    <col min="5639" max="5639" width="9.5" style="110" customWidth="1"/>
    <col min="5640" max="5640" width="9.375" style="110" customWidth="1"/>
    <col min="5641" max="5641" width="10.125" style="110" customWidth="1"/>
    <col min="5642" max="5642" width="11.125" style="110" customWidth="1"/>
    <col min="5643" max="5877" width="9" style="110"/>
    <col min="5878" max="5878" width="5.875" style="110" customWidth="1"/>
    <col min="5879" max="5879" width="18" style="110" customWidth="1"/>
    <col min="5880" max="5890" width="0" style="110" hidden="1" customWidth="1"/>
    <col min="5891" max="5891" width="9" style="110"/>
    <col min="5892" max="5892" width="9.875" style="110" customWidth="1"/>
    <col min="5893" max="5893" width="9" style="110" customWidth="1"/>
    <col min="5894" max="5894" width="9.5" style="110" bestFit="1" customWidth="1"/>
    <col min="5895" max="5895" width="9.5" style="110" customWidth="1"/>
    <col min="5896" max="5896" width="9.375" style="110" customWidth="1"/>
    <col min="5897" max="5897" width="10.125" style="110" customWidth="1"/>
    <col min="5898" max="5898" width="11.125" style="110" customWidth="1"/>
    <col min="5899" max="6133" width="9" style="110"/>
    <col min="6134" max="6134" width="5.875" style="110" customWidth="1"/>
    <col min="6135" max="6135" width="18" style="110" customWidth="1"/>
    <col min="6136" max="6146" width="0" style="110" hidden="1" customWidth="1"/>
    <col min="6147" max="6147" width="9" style="110"/>
    <col min="6148" max="6148" width="9.875" style="110" customWidth="1"/>
    <col min="6149" max="6149" width="9" style="110" customWidth="1"/>
    <col min="6150" max="6150" width="9.5" style="110" bestFit="1" customWidth="1"/>
    <col min="6151" max="6151" width="9.5" style="110" customWidth="1"/>
    <col min="6152" max="6152" width="9.375" style="110" customWidth="1"/>
    <col min="6153" max="6153" width="10.125" style="110" customWidth="1"/>
    <col min="6154" max="6154" width="11.125" style="110" customWidth="1"/>
    <col min="6155" max="6389" width="9" style="110"/>
    <col min="6390" max="6390" width="5.875" style="110" customWidth="1"/>
    <col min="6391" max="6391" width="18" style="110" customWidth="1"/>
    <col min="6392" max="6402" width="0" style="110" hidden="1" customWidth="1"/>
    <col min="6403" max="6403" width="9" style="110"/>
    <col min="6404" max="6404" width="9.875" style="110" customWidth="1"/>
    <col min="6405" max="6405" width="9" style="110" customWidth="1"/>
    <col min="6406" max="6406" width="9.5" style="110" bestFit="1" customWidth="1"/>
    <col min="6407" max="6407" width="9.5" style="110" customWidth="1"/>
    <col min="6408" max="6408" width="9.375" style="110" customWidth="1"/>
    <col min="6409" max="6409" width="10.125" style="110" customWidth="1"/>
    <col min="6410" max="6410" width="11.125" style="110" customWidth="1"/>
    <col min="6411" max="6645" width="9" style="110"/>
    <col min="6646" max="6646" width="5.875" style="110" customWidth="1"/>
    <col min="6647" max="6647" width="18" style="110" customWidth="1"/>
    <col min="6648" max="6658" width="0" style="110" hidden="1" customWidth="1"/>
    <col min="6659" max="6659" width="9" style="110"/>
    <col min="6660" max="6660" width="9.875" style="110" customWidth="1"/>
    <col min="6661" max="6661" width="9" style="110" customWidth="1"/>
    <col min="6662" max="6662" width="9.5" style="110" bestFit="1" customWidth="1"/>
    <col min="6663" max="6663" width="9.5" style="110" customWidth="1"/>
    <col min="6664" max="6664" width="9.375" style="110" customWidth="1"/>
    <col min="6665" max="6665" width="10.125" style="110" customWidth="1"/>
    <col min="6666" max="6666" width="11.125" style="110" customWidth="1"/>
    <col min="6667" max="6901" width="9" style="110"/>
    <col min="6902" max="6902" width="5.875" style="110" customWidth="1"/>
    <col min="6903" max="6903" width="18" style="110" customWidth="1"/>
    <col min="6904" max="6914" width="0" style="110" hidden="1" customWidth="1"/>
    <col min="6915" max="6915" width="9" style="110"/>
    <col min="6916" max="6916" width="9.875" style="110" customWidth="1"/>
    <col min="6917" max="6917" width="9" style="110" customWidth="1"/>
    <col min="6918" max="6918" width="9.5" style="110" bestFit="1" customWidth="1"/>
    <col min="6919" max="6919" width="9.5" style="110" customWidth="1"/>
    <col min="6920" max="6920" width="9.375" style="110" customWidth="1"/>
    <col min="6921" max="6921" width="10.125" style="110" customWidth="1"/>
    <col min="6922" max="6922" width="11.125" style="110" customWidth="1"/>
    <col min="6923" max="7157" width="9" style="110"/>
    <col min="7158" max="7158" width="5.875" style="110" customWidth="1"/>
    <col min="7159" max="7159" width="18" style="110" customWidth="1"/>
    <col min="7160" max="7170" width="0" style="110" hidden="1" customWidth="1"/>
    <col min="7171" max="7171" width="9" style="110"/>
    <col min="7172" max="7172" width="9.875" style="110" customWidth="1"/>
    <col min="7173" max="7173" width="9" style="110" customWidth="1"/>
    <col min="7174" max="7174" width="9.5" style="110" bestFit="1" customWidth="1"/>
    <col min="7175" max="7175" width="9.5" style="110" customWidth="1"/>
    <col min="7176" max="7176" width="9.375" style="110" customWidth="1"/>
    <col min="7177" max="7177" width="10.125" style="110" customWidth="1"/>
    <col min="7178" max="7178" width="11.125" style="110" customWidth="1"/>
    <col min="7179" max="7413" width="9" style="110"/>
    <col min="7414" max="7414" width="5.875" style="110" customWidth="1"/>
    <col min="7415" max="7415" width="18" style="110" customWidth="1"/>
    <col min="7416" max="7426" width="0" style="110" hidden="1" customWidth="1"/>
    <col min="7427" max="7427" width="9" style="110"/>
    <col min="7428" max="7428" width="9.875" style="110" customWidth="1"/>
    <col min="7429" max="7429" width="9" style="110" customWidth="1"/>
    <col min="7430" max="7430" width="9.5" style="110" bestFit="1" customWidth="1"/>
    <col min="7431" max="7431" width="9.5" style="110" customWidth="1"/>
    <col min="7432" max="7432" width="9.375" style="110" customWidth="1"/>
    <col min="7433" max="7433" width="10.125" style="110" customWidth="1"/>
    <col min="7434" max="7434" width="11.125" style="110" customWidth="1"/>
    <col min="7435" max="7669" width="9" style="110"/>
    <col min="7670" max="7670" width="5.875" style="110" customWidth="1"/>
    <col min="7671" max="7671" width="18" style="110" customWidth="1"/>
    <col min="7672" max="7682" width="0" style="110" hidden="1" customWidth="1"/>
    <col min="7683" max="7683" width="9" style="110"/>
    <col min="7684" max="7684" width="9.875" style="110" customWidth="1"/>
    <col min="7685" max="7685" width="9" style="110" customWidth="1"/>
    <col min="7686" max="7686" width="9.5" style="110" bestFit="1" customWidth="1"/>
    <col min="7687" max="7687" width="9.5" style="110" customWidth="1"/>
    <col min="7688" max="7688" width="9.375" style="110" customWidth="1"/>
    <col min="7689" max="7689" width="10.125" style="110" customWidth="1"/>
    <col min="7690" max="7690" width="11.125" style="110" customWidth="1"/>
    <col min="7691" max="7925" width="9" style="110"/>
    <col min="7926" max="7926" width="5.875" style="110" customWidth="1"/>
    <col min="7927" max="7927" width="18" style="110" customWidth="1"/>
    <col min="7928" max="7938" width="0" style="110" hidden="1" customWidth="1"/>
    <col min="7939" max="7939" width="9" style="110"/>
    <col min="7940" max="7940" width="9.875" style="110" customWidth="1"/>
    <col min="7941" max="7941" width="9" style="110" customWidth="1"/>
    <col min="7942" max="7942" width="9.5" style="110" bestFit="1" customWidth="1"/>
    <col min="7943" max="7943" width="9.5" style="110" customWidth="1"/>
    <col min="7944" max="7944" width="9.375" style="110" customWidth="1"/>
    <col min="7945" max="7945" width="10.125" style="110" customWidth="1"/>
    <col min="7946" max="7946" width="11.125" style="110" customWidth="1"/>
    <col min="7947" max="8181" width="9" style="110"/>
    <col min="8182" max="8182" width="5.875" style="110" customWidth="1"/>
    <col min="8183" max="8183" width="18" style="110" customWidth="1"/>
    <col min="8184" max="8194" width="0" style="110" hidden="1" customWidth="1"/>
    <col min="8195" max="8195" width="9" style="110"/>
    <col min="8196" max="8196" width="9.875" style="110" customWidth="1"/>
    <col min="8197" max="8197" width="9" style="110" customWidth="1"/>
    <col min="8198" max="8198" width="9.5" style="110" bestFit="1" customWidth="1"/>
    <col min="8199" max="8199" width="9.5" style="110" customWidth="1"/>
    <col min="8200" max="8200" width="9.375" style="110" customWidth="1"/>
    <col min="8201" max="8201" width="10.125" style="110" customWidth="1"/>
    <col min="8202" max="8202" width="11.125" style="110" customWidth="1"/>
    <col min="8203" max="8437" width="9" style="110"/>
    <col min="8438" max="8438" width="5.875" style="110" customWidth="1"/>
    <col min="8439" max="8439" width="18" style="110" customWidth="1"/>
    <col min="8440" max="8450" width="0" style="110" hidden="1" customWidth="1"/>
    <col min="8451" max="8451" width="9" style="110"/>
    <col min="8452" max="8452" width="9.875" style="110" customWidth="1"/>
    <col min="8453" max="8453" width="9" style="110" customWidth="1"/>
    <col min="8454" max="8454" width="9.5" style="110" bestFit="1" customWidth="1"/>
    <col min="8455" max="8455" width="9.5" style="110" customWidth="1"/>
    <col min="8456" max="8456" width="9.375" style="110" customWidth="1"/>
    <col min="8457" max="8457" width="10.125" style="110" customWidth="1"/>
    <col min="8458" max="8458" width="11.125" style="110" customWidth="1"/>
    <col min="8459" max="8693" width="9" style="110"/>
    <col min="8694" max="8694" width="5.875" style="110" customWidth="1"/>
    <col min="8695" max="8695" width="18" style="110" customWidth="1"/>
    <col min="8696" max="8706" width="0" style="110" hidden="1" customWidth="1"/>
    <col min="8707" max="8707" width="9" style="110"/>
    <col min="8708" max="8708" width="9.875" style="110" customWidth="1"/>
    <col min="8709" max="8709" width="9" style="110" customWidth="1"/>
    <col min="8710" max="8710" width="9.5" style="110" bestFit="1" customWidth="1"/>
    <col min="8711" max="8711" width="9.5" style="110" customWidth="1"/>
    <col min="8712" max="8712" width="9.375" style="110" customWidth="1"/>
    <col min="8713" max="8713" width="10.125" style="110" customWidth="1"/>
    <col min="8714" max="8714" width="11.125" style="110" customWidth="1"/>
    <col min="8715" max="8949" width="9" style="110"/>
    <col min="8950" max="8950" width="5.875" style="110" customWidth="1"/>
    <col min="8951" max="8951" width="18" style="110" customWidth="1"/>
    <col min="8952" max="8962" width="0" style="110" hidden="1" customWidth="1"/>
    <col min="8963" max="8963" width="9" style="110"/>
    <col min="8964" max="8964" width="9.875" style="110" customWidth="1"/>
    <col min="8965" max="8965" width="9" style="110" customWidth="1"/>
    <col min="8966" max="8966" width="9.5" style="110" bestFit="1" customWidth="1"/>
    <col min="8967" max="8967" width="9.5" style="110" customWidth="1"/>
    <col min="8968" max="8968" width="9.375" style="110" customWidth="1"/>
    <col min="8969" max="8969" width="10.125" style="110" customWidth="1"/>
    <col min="8970" max="8970" width="11.125" style="110" customWidth="1"/>
    <col min="8971" max="9205" width="9" style="110"/>
    <col min="9206" max="9206" width="5.875" style="110" customWidth="1"/>
    <col min="9207" max="9207" width="18" style="110" customWidth="1"/>
    <col min="9208" max="9218" width="0" style="110" hidden="1" customWidth="1"/>
    <col min="9219" max="9219" width="9" style="110"/>
    <col min="9220" max="9220" width="9.875" style="110" customWidth="1"/>
    <col min="9221" max="9221" width="9" style="110" customWidth="1"/>
    <col min="9222" max="9222" width="9.5" style="110" bestFit="1" customWidth="1"/>
    <col min="9223" max="9223" width="9.5" style="110" customWidth="1"/>
    <col min="9224" max="9224" width="9.375" style="110" customWidth="1"/>
    <col min="9225" max="9225" width="10.125" style="110" customWidth="1"/>
    <col min="9226" max="9226" width="11.125" style="110" customWidth="1"/>
    <col min="9227" max="9461" width="9" style="110"/>
    <col min="9462" max="9462" width="5.875" style="110" customWidth="1"/>
    <col min="9463" max="9463" width="18" style="110" customWidth="1"/>
    <col min="9464" max="9474" width="0" style="110" hidden="1" customWidth="1"/>
    <col min="9475" max="9475" width="9" style="110"/>
    <col min="9476" max="9476" width="9.875" style="110" customWidth="1"/>
    <col min="9477" max="9477" width="9" style="110" customWidth="1"/>
    <col min="9478" max="9478" width="9.5" style="110" bestFit="1" customWidth="1"/>
    <col min="9479" max="9479" width="9.5" style="110" customWidth="1"/>
    <col min="9480" max="9480" width="9.375" style="110" customWidth="1"/>
    <col min="9481" max="9481" width="10.125" style="110" customWidth="1"/>
    <col min="9482" max="9482" width="11.125" style="110" customWidth="1"/>
    <col min="9483" max="9717" width="9" style="110"/>
    <col min="9718" max="9718" width="5.875" style="110" customWidth="1"/>
    <col min="9719" max="9719" width="18" style="110" customWidth="1"/>
    <col min="9720" max="9730" width="0" style="110" hidden="1" customWidth="1"/>
    <col min="9731" max="9731" width="9" style="110"/>
    <col min="9732" max="9732" width="9.875" style="110" customWidth="1"/>
    <col min="9733" max="9733" width="9" style="110" customWidth="1"/>
    <col min="9734" max="9734" width="9.5" style="110" bestFit="1" customWidth="1"/>
    <col min="9735" max="9735" width="9.5" style="110" customWidth="1"/>
    <col min="9736" max="9736" width="9.375" style="110" customWidth="1"/>
    <col min="9737" max="9737" width="10.125" style="110" customWidth="1"/>
    <col min="9738" max="9738" width="11.125" style="110" customWidth="1"/>
    <col min="9739" max="9973" width="9" style="110"/>
    <col min="9974" max="9974" width="5.875" style="110" customWidth="1"/>
    <col min="9975" max="9975" width="18" style="110" customWidth="1"/>
    <col min="9976" max="9986" width="0" style="110" hidden="1" customWidth="1"/>
    <col min="9987" max="9987" width="9" style="110"/>
    <col min="9988" max="9988" width="9.875" style="110" customWidth="1"/>
    <col min="9989" max="9989" width="9" style="110" customWidth="1"/>
    <col min="9990" max="9990" width="9.5" style="110" bestFit="1" customWidth="1"/>
    <col min="9991" max="9991" width="9.5" style="110" customWidth="1"/>
    <col min="9992" max="9992" width="9.375" style="110" customWidth="1"/>
    <col min="9993" max="9993" width="10.125" style="110" customWidth="1"/>
    <col min="9994" max="9994" width="11.125" style="110" customWidth="1"/>
    <col min="9995" max="10229" width="9" style="110"/>
    <col min="10230" max="10230" width="5.875" style="110" customWidth="1"/>
    <col min="10231" max="10231" width="18" style="110" customWidth="1"/>
    <col min="10232" max="10242" width="0" style="110" hidden="1" customWidth="1"/>
    <col min="10243" max="10243" width="9" style="110"/>
    <col min="10244" max="10244" width="9.875" style="110" customWidth="1"/>
    <col min="10245" max="10245" width="9" style="110" customWidth="1"/>
    <col min="10246" max="10246" width="9.5" style="110" bestFit="1" customWidth="1"/>
    <col min="10247" max="10247" width="9.5" style="110" customWidth="1"/>
    <col min="10248" max="10248" width="9.375" style="110" customWidth="1"/>
    <col min="10249" max="10249" width="10.125" style="110" customWidth="1"/>
    <col min="10250" max="10250" width="11.125" style="110" customWidth="1"/>
    <col min="10251" max="10485" width="9" style="110"/>
    <col min="10486" max="10486" width="5.875" style="110" customWidth="1"/>
    <col min="10487" max="10487" width="18" style="110" customWidth="1"/>
    <col min="10488" max="10498" width="0" style="110" hidden="1" customWidth="1"/>
    <col min="10499" max="10499" width="9" style="110"/>
    <col min="10500" max="10500" width="9.875" style="110" customWidth="1"/>
    <col min="10501" max="10501" width="9" style="110" customWidth="1"/>
    <col min="10502" max="10502" width="9.5" style="110" bestFit="1" customWidth="1"/>
    <col min="10503" max="10503" width="9.5" style="110" customWidth="1"/>
    <col min="10504" max="10504" width="9.375" style="110" customWidth="1"/>
    <col min="10505" max="10505" width="10.125" style="110" customWidth="1"/>
    <col min="10506" max="10506" width="11.125" style="110" customWidth="1"/>
    <col min="10507" max="10741" width="9" style="110"/>
    <col min="10742" max="10742" width="5.875" style="110" customWidth="1"/>
    <col min="10743" max="10743" width="18" style="110" customWidth="1"/>
    <col min="10744" max="10754" width="0" style="110" hidden="1" customWidth="1"/>
    <col min="10755" max="10755" width="9" style="110"/>
    <col min="10756" max="10756" width="9.875" style="110" customWidth="1"/>
    <col min="10757" max="10757" width="9" style="110" customWidth="1"/>
    <col min="10758" max="10758" width="9.5" style="110" bestFit="1" customWidth="1"/>
    <col min="10759" max="10759" width="9.5" style="110" customWidth="1"/>
    <col min="10760" max="10760" width="9.375" style="110" customWidth="1"/>
    <col min="10761" max="10761" width="10.125" style="110" customWidth="1"/>
    <col min="10762" max="10762" width="11.125" style="110" customWidth="1"/>
    <col min="10763" max="10997" width="9" style="110"/>
    <col min="10998" max="10998" width="5.875" style="110" customWidth="1"/>
    <col min="10999" max="10999" width="18" style="110" customWidth="1"/>
    <col min="11000" max="11010" width="0" style="110" hidden="1" customWidth="1"/>
    <col min="11011" max="11011" width="9" style="110"/>
    <col min="11012" max="11012" width="9.875" style="110" customWidth="1"/>
    <col min="11013" max="11013" width="9" style="110" customWidth="1"/>
    <col min="11014" max="11014" width="9.5" style="110" bestFit="1" customWidth="1"/>
    <col min="11015" max="11015" width="9.5" style="110" customWidth="1"/>
    <col min="11016" max="11016" width="9.375" style="110" customWidth="1"/>
    <col min="11017" max="11017" width="10.125" style="110" customWidth="1"/>
    <col min="11018" max="11018" width="11.125" style="110" customWidth="1"/>
    <col min="11019" max="11253" width="9" style="110"/>
    <col min="11254" max="11254" width="5.875" style="110" customWidth="1"/>
    <col min="11255" max="11255" width="18" style="110" customWidth="1"/>
    <col min="11256" max="11266" width="0" style="110" hidden="1" customWidth="1"/>
    <col min="11267" max="11267" width="9" style="110"/>
    <col min="11268" max="11268" width="9.875" style="110" customWidth="1"/>
    <col min="11269" max="11269" width="9" style="110" customWidth="1"/>
    <col min="11270" max="11270" width="9.5" style="110" bestFit="1" customWidth="1"/>
    <col min="11271" max="11271" width="9.5" style="110" customWidth="1"/>
    <col min="11272" max="11272" width="9.375" style="110" customWidth="1"/>
    <col min="11273" max="11273" width="10.125" style="110" customWidth="1"/>
    <col min="11274" max="11274" width="11.125" style="110" customWidth="1"/>
    <col min="11275" max="11509" width="9" style="110"/>
    <col min="11510" max="11510" width="5.875" style="110" customWidth="1"/>
    <col min="11511" max="11511" width="18" style="110" customWidth="1"/>
    <col min="11512" max="11522" width="0" style="110" hidden="1" customWidth="1"/>
    <col min="11523" max="11523" width="9" style="110"/>
    <col min="11524" max="11524" width="9.875" style="110" customWidth="1"/>
    <col min="11525" max="11525" width="9" style="110" customWidth="1"/>
    <col min="11526" max="11526" width="9.5" style="110" bestFit="1" customWidth="1"/>
    <col min="11527" max="11527" width="9.5" style="110" customWidth="1"/>
    <col min="11528" max="11528" width="9.375" style="110" customWidth="1"/>
    <col min="11529" max="11529" width="10.125" style="110" customWidth="1"/>
    <col min="11530" max="11530" width="11.125" style="110" customWidth="1"/>
    <col min="11531" max="11765" width="9" style="110"/>
    <col min="11766" max="11766" width="5.875" style="110" customWidth="1"/>
    <col min="11767" max="11767" width="18" style="110" customWidth="1"/>
    <col min="11768" max="11778" width="0" style="110" hidden="1" customWidth="1"/>
    <col min="11779" max="11779" width="9" style="110"/>
    <col min="11780" max="11780" width="9.875" style="110" customWidth="1"/>
    <col min="11781" max="11781" width="9" style="110" customWidth="1"/>
    <col min="11782" max="11782" width="9.5" style="110" bestFit="1" customWidth="1"/>
    <col min="11783" max="11783" width="9.5" style="110" customWidth="1"/>
    <col min="11784" max="11784" width="9.375" style="110" customWidth="1"/>
    <col min="11785" max="11785" width="10.125" style="110" customWidth="1"/>
    <col min="11786" max="11786" width="11.125" style="110" customWidth="1"/>
    <col min="11787" max="12021" width="9" style="110"/>
    <col min="12022" max="12022" width="5.875" style="110" customWidth="1"/>
    <col min="12023" max="12023" width="18" style="110" customWidth="1"/>
    <col min="12024" max="12034" width="0" style="110" hidden="1" customWidth="1"/>
    <col min="12035" max="12035" width="9" style="110"/>
    <col min="12036" max="12036" width="9.875" style="110" customWidth="1"/>
    <col min="12037" max="12037" width="9" style="110" customWidth="1"/>
    <col min="12038" max="12038" width="9.5" style="110" bestFit="1" customWidth="1"/>
    <col min="12039" max="12039" width="9.5" style="110" customWidth="1"/>
    <col min="12040" max="12040" width="9.375" style="110" customWidth="1"/>
    <col min="12041" max="12041" width="10.125" style="110" customWidth="1"/>
    <col min="12042" max="12042" width="11.125" style="110" customWidth="1"/>
    <col min="12043" max="12277" width="9" style="110"/>
    <col min="12278" max="12278" width="5.875" style="110" customWidth="1"/>
    <col min="12279" max="12279" width="18" style="110" customWidth="1"/>
    <col min="12280" max="12290" width="0" style="110" hidden="1" customWidth="1"/>
    <col min="12291" max="12291" width="9" style="110"/>
    <col min="12292" max="12292" width="9.875" style="110" customWidth="1"/>
    <col min="12293" max="12293" width="9" style="110" customWidth="1"/>
    <col min="12294" max="12294" width="9.5" style="110" bestFit="1" customWidth="1"/>
    <col min="12295" max="12295" width="9.5" style="110" customWidth="1"/>
    <col min="12296" max="12296" width="9.375" style="110" customWidth="1"/>
    <col min="12297" max="12297" width="10.125" style="110" customWidth="1"/>
    <col min="12298" max="12298" width="11.125" style="110" customWidth="1"/>
    <col min="12299" max="12533" width="9" style="110"/>
    <col min="12534" max="12534" width="5.875" style="110" customWidth="1"/>
    <col min="12535" max="12535" width="18" style="110" customWidth="1"/>
    <col min="12536" max="12546" width="0" style="110" hidden="1" customWidth="1"/>
    <col min="12547" max="12547" width="9" style="110"/>
    <col min="12548" max="12548" width="9.875" style="110" customWidth="1"/>
    <col min="12549" max="12549" width="9" style="110" customWidth="1"/>
    <col min="12550" max="12550" width="9.5" style="110" bestFit="1" customWidth="1"/>
    <col min="12551" max="12551" width="9.5" style="110" customWidth="1"/>
    <col min="12552" max="12552" width="9.375" style="110" customWidth="1"/>
    <col min="12553" max="12553" width="10.125" style="110" customWidth="1"/>
    <col min="12554" max="12554" width="11.125" style="110" customWidth="1"/>
    <col min="12555" max="12789" width="9" style="110"/>
    <col min="12790" max="12790" width="5.875" style="110" customWidth="1"/>
    <col min="12791" max="12791" width="18" style="110" customWidth="1"/>
    <col min="12792" max="12802" width="0" style="110" hidden="1" customWidth="1"/>
    <col min="12803" max="12803" width="9" style="110"/>
    <col min="12804" max="12804" width="9.875" style="110" customWidth="1"/>
    <col min="12805" max="12805" width="9" style="110" customWidth="1"/>
    <col min="12806" max="12806" width="9.5" style="110" bestFit="1" customWidth="1"/>
    <col min="12807" max="12807" width="9.5" style="110" customWidth="1"/>
    <col min="12808" max="12808" width="9.375" style="110" customWidth="1"/>
    <col min="12809" max="12809" width="10.125" style="110" customWidth="1"/>
    <col min="12810" max="12810" width="11.125" style="110" customWidth="1"/>
    <col min="12811" max="13045" width="9" style="110"/>
    <col min="13046" max="13046" width="5.875" style="110" customWidth="1"/>
    <col min="13047" max="13047" width="18" style="110" customWidth="1"/>
    <col min="13048" max="13058" width="0" style="110" hidden="1" customWidth="1"/>
    <col min="13059" max="13059" width="9" style="110"/>
    <col min="13060" max="13060" width="9.875" style="110" customWidth="1"/>
    <col min="13061" max="13061" width="9" style="110" customWidth="1"/>
    <col min="13062" max="13062" width="9.5" style="110" bestFit="1" customWidth="1"/>
    <col min="13063" max="13063" width="9.5" style="110" customWidth="1"/>
    <col min="13064" max="13064" width="9.375" style="110" customWidth="1"/>
    <col min="13065" max="13065" width="10.125" style="110" customWidth="1"/>
    <col min="13066" max="13066" width="11.125" style="110" customWidth="1"/>
    <col min="13067" max="13301" width="9" style="110"/>
    <col min="13302" max="13302" width="5.875" style="110" customWidth="1"/>
    <col min="13303" max="13303" width="18" style="110" customWidth="1"/>
    <col min="13304" max="13314" width="0" style="110" hidden="1" customWidth="1"/>
    <col min="13315" max="13315" width="9" style="110"/>
    <col min="13316" max="13316" width="9.875" style="110" customWidth="1"/>
    <col min="13317" max="13317" width="9" style="110" customWidth="1"/>
    <col min="13318" max="13318" width="9.5" style="110" bestFit="1" customWidth="1"/>
    <col min="13319" max="13319" width="9.5" style="110" customWidth="1"/>
    <col min="13320" max="13320" width="9.375" style="110" customWidth="1"/>
    <col min="13321" max="13321" width="10.125" style="110" customWidth="1"/>
    <col min="13322" max="13322" width="11.125" style="110" customWidth="1"/>
    <col min="13323" max="13557" width="9" style="110"/>
    <col min="13558" max="13558" width="5.875" style="110" customWidth="1"/>
    <col min="13559" max="13559" width="18" style="110" customWidth="1"/>
    <col min="13560" max="13570" width="0" style="110" hidden="1" customWidth="1"/>
    <col min="13571" max="13571" width="9" style="110"/>
    <col min="13572" max="13572" width="9.875" style="110" customWidth="1"/>
    <col min="13573" max="13573" width="9" style="110" customWidth="1"/>
    <col min="13574" max="13574" width="9.5" style="110" bestFit="1" customWidth="1"/>
    <col min="13575" max="13575" width="9.5" style="110" customWidth="1"/>
    <col min="13576" max="13576" width="9.375" style="110" customWidth="1"/>
    <col min="13577" max="13577" width="10.125" style="110" customWidth="1"/>
    <col min="13578" max="13578" width="11.125" style="110" customWidth="1"/>
    <col min="13579" max="13813" width="9" style="110"/>
    <col min="13814" max="13814" width="5.875" style="110" customWidth="1"/>
    <col min="13815" max="13815" width="18" style="110" customWidth="1"/>
    <col min="13816" max="13826" width="0" style="110" hidden="1" customWidth="1"/>
    <col min="13827" max="13827" width="9" style="110"/>
    <col min="13828" max="13828" width="9.875" style="110" customWidth="1"/>
    <col min="13829" max="13829" width="9" style="110" customWidth="1"/>
    <col min="13830" max="13830" width="9.5" style="110" bestFit="1" customWidth="1"/>
    <col min="13831" max="13831" width="9.5" style="110" customWidth="1"/>
    <col min="13832" max="13832" width="9.375" style="110" customWidth="1"/>
    <col min="13833" max="13833" width="10.125" style="110" customWidth="1"/>
    <col min="13834" max="13834" width="11.125" style="110" customWidth="1"/>
    <col min="13835" max="14069" width="9" style="110"/>
    <col min="14070" max="14070" width="5.875" style="110" customWidth="1"/>
    <col min="14071" max="14071" width="18" style="110" customWidth="1"/>
    <col min="14072" max="14082" width="0" style="110" hidden="1" customWidth="1"/>
    <col min="14083" max="14083" width="9" style="110"/>
    <col min="14084" max="14084" width="9.875" style="110" customWidth="1"/>
    <col min="14085" max="14085" width="9" style="110" customWidth="1"/>
    <col min="14086" max="14086" width="9.5" style="110" bestFit="1" customWidth="1"/>
    <col min="14087" max="14087" width="9.5" style="110" customWidth="1"/>
    <col min="14088" max="14088" width="9.375" style="110" customWidth="1"/>
    <col min="14089" max="14089" width="10.125" style="110" customWidth="1"/>
    <col min="14090" max="14090" width="11.125" style="110" customWidth="1"/>
    <col min="14091" max="14325" width="9" style="110"/>
    <col min="14326" max="14326" width="5.875" style="110" customWidth="1"/>
    <col min="14327" max="14327" width="18" style="110" customWidth="1"/>
    <col min="14328" max="14338" width="0" style="110" hidden="1" customWidth="1"/>
    <col min="14339" max="14339" width="9" style="110"/>
    <col min="14340" max="14340" width="9.875" style="110" customWidth="1"/>
    <col min="14341" max="14341" width="9" style="110" customWidth="1"/>
    <col min="14342" max="14342" width="9.5" style="110" bestFit="1" customWidth="1"/>
    <col min="14343" max="14343" width="9.5" style="110" customWidth="1"/>
    <col min="14344" max="14344" width="9.375" style="110" customWidth="1"/>
    <col min="14345" max="14345" width="10.125" style="110" customWidth="1"/>
    <col min="14346" max="14346" width="11.125" style="110" customWidth="1"/>
    <col min="14347" max="14581" width="9" style="110"/>
    <col min="14582" max="14582" width="5.875" style="110" customWidth="1"/>
    <col min="14583" max="14583" width="18" style="110" customWidth="1"/>
    <col min="14584" max="14594" width="0" style="110" hidden="1" customWidth="1"/>
    <col min="14595" max="14595" width="9" style="110"/>
    <col min="14596" max="14596" width="9.875" style="110" customWidth="1"/>
    <col min="14597" max="14597" width="9" style="110" customWidth="1"/>
    <col min="14598" max="14598" width="9.5" style="110" bestFit="1" customWidth="1"/>
    <col min="14599" max="14599" width="9.5" style="110" customWidth="1"/>
    <col min="14600" max="14600" width="9.375" style="110" customWidth="1"/>
    <col min="14601" max="14601" width="10.125" style="110" customWidth="1"/>
    <col min="14602" max="14602" width="11.125" style="110" customWidth="1"/>
    <col min="14603" max="14837" width="9" style="110"/>
    <col min="14838" max="14838" width="5.875" style="110" customWidth="1"/>
    <col min="14839" max="14839" width="18" style="110" customWidth="1"/>
    <col min="14840" max="14850" width="0" style="110" hidden="1" customWidth="1"/>
    <col min="14851" max="14851" width="9" style="110"/>
    <col min="14852" max="14852" width="9.875" style="110" customWidth="1"/>
    <col min="14853" max="14853" width="9" style="110" customWidth="1"/>
    <col min="14854" max="14854" width="9.5" style="110" bestFit="1" customWidth="1"/>
    <col min="14855" max="14855" width="9.5" style="110" customWidth="1"/>
    <col min="14856" max="14856" width="9.375" style="110" customWidth="1"/>
    <col min="14857" max="14857" width="10.125" style="110" customWidth="1"/>
    <col min="14858" max="14858" width="11.125" style="110" customWidth="1"/>
    <col min="14859" max="15093" width="9" style="110"/>
    <col min="15094" max="15094" width="5.875" style="110" customWidth="1"/>
    <col min="15095" max="15095" width="18" style="110" customWidth="1"/>
    <col min="15096" max="15106" width="0" style="110" hidden="1" customWidth="1"/>
    <col min="15107" max="15107" width="9" style="110"/>
    <col min="15108" max="15108" width="9.875" style="110" customWidth="1"/>
    <col min="15109" max="15109" width="9" style="110" customWidth="1"/>
    <col min="15110" max="15110" width="9.5" style="110" bestFit="1" customWidth="1"/>
    <col min="15111" max="15111" width="9.5" style="110" customWidth="1"/>
    <col min="15112" max="15112" width="9.375" style="110" customWidth="1"/>
    <col min="15113" max="15113" width="10.125" style="110" customWidth="1"/>
    <col min="15114" max="15114" width="11.125" style="110" customWidth="1"/>
    <col min="15115" max="15349" width="9" style="110"/>
    <col min="15350" max="15350" width="5.875" style="110" customWidth="1"/>
    <col min="15351" max="15351" width="18" style="110" customWidth="1"/>
    <col min="15352" max="15362" width="0" style="110" hidden="1" customWidth="1"/>
    <col min="15363" max="15363" width="9" style="110"/>
    <col min="15364" max="15364" width="9.875" style="110" customWidth="1"/>
    <col min="15365" max="15365" width="9" style="110" customWidth="1"/>
    <col min="15366" max="15366" width="9.5" style="110" bestFit="1" customWidth="1"/>
    <col min="15367" max="15367" width="9.5" style="110" customWidth="1"/>
    <col min="15368" max="15368" width="9.375" style="110" customWidth="1"/>
    <col min="15369" max="15369" width="10.125" style="110" customWidth="1"/>
    <col min="15370" max="15370" width="11.125" style="110" customWidth="1"/>
    <col min="15371" max="15605" width="9" style="110"/>
    <col min="15606" max="15606" width="5.875" style="110" customWidth="1"/>
    <col min="15607" max="15607" width="18" style="110" customWidth="1"/>
    <col min="15608" max="15618" width="0" style="110" hidden="1" customWidth="1"/>
    <col min="15619" max="15619" width="9" style="110"/>
    <col min="15620" max="15620" width="9.875" style="110" customWidth="1"/>
    <col min="15621" max="15621" width="9" style="110" customWidth="1"/>
    <col min="15622" max="15622" width="9.5" style="110" bestFit="1" customWidth="1"/>
    <col min="15623" max="15623" width="9.5" style="110" customWidth="1"/>
    <col min="15624" max="15624" width="9.375" style="110" customWidth="1"/>
    <col min="15625" max="15625" width="10.125" style="110" customWidth="1"/>
    <col min="15626" max="15626" width="11.125" style="110" customWidth="1"/>
    <col min="15627" max="15861" width="9" style="110"/>
    <col min="15862" max="15862" width="5.875" style="110" customWidth="1"/>
    <col min="15863" max="15863" width="18" style="110" customWidth="1"/>
    <col min="15864" max="15874" width="0" style="110" hidden="1" customWidth="1"/>
    <col min="15875" max="15875" width="9" style="110"/>
    <col min="15876" max="15876" width="9.875" style="110" customWidth="1"/>
    <col min="15877" max="15877" width="9" style="110" customWidth="1"/>
    <col min="15878" max="15878" width="9.5" style="110" bestFit="1" customWidth="1"/>
    <col min="15879" max="15879" width="9.5" style="110" customWidth="1"/>
    <col min="15880" max="15880" width="9.375" style="110" customWidth="1"/>
    <col min="15881" max="15881" width="10.125" style="110" customWidth="1"/>
    <col min="15882" max="15882" width="11.125" style="110" customWidth="1"/>
    <col min="15883" max="16117" width="9" style="110"/>
    <col min="16118" max="16118" width="5.875" style="110" customWidth="1"/>
    <col min="16119" max="16119" width="18" style="110" customWidth="1"/>
    <col min="16120" max="16130" width="0" style="110" hidden="1" customWidth="1"/>
    <col min="16131" max="16131" width="9" style="110"/>
    <col min="16132" max="16132" width="9.875" style="110" customWidth="1"/>
    <col min="16133" max="16133" width="9" style="110" customWidth="1"/>
    <col min="16134" max="16134" width="9.5" style="110" bestFit="1" customWidth="1"/>
    <col min="16135" max="16135" width="9.5" style="110" customWidth="1"/>
    <col min="16136" max="16136" width="9.375" style="110" customWidth="1"/>
    <col min="16137" max="16137" width="10.125" style="110" customWidth="1"/>
    <col min="16138" max="16138" width="11.125" style="110" customWidth="1"/>
    <col min="16139" max="16384" width="9" style="110"/>
  </cols>
  <sheetData>
    <row r="1" spans="1:21" ht="27.75" customHeight="1">
      <c r="A1" s="414" t="s">
        <v>576</v>
      </c>
      <c r="B1" s="415"/>
      <c r="C1" s="415"/>
      <c r="D1" s="415"/>
      <c r="E1" s="415"/>
      <c r="F1" s="415"/>
      <c r="G1" s="415"/>
      <c r="H1" s="415"/>
      <c r="I1" s="415"/>
      <c r="J1" s="415"/>
      <c r="K1" s="415"/>
      <c r="L1" s="415"/>
      <c r="M1" s="415"/>
      <c r="N1" s="415"/>
      <c r="O1" s="415"/>
      <c r="P1" s="364"/>
      <c r="Q1" s="364"/>
      <c r="R1" s="364"/>
      <c r="S1" s="364"/>
      <c r="T1" s="364"/>
      <c r="U1" s="364"/>
    </row>
    <row r="2" spans="1:21" s="191" customFormat="1" ht="33" customHeight="1">
      <c r="A2" s="216" t="s">
        <v>540</v>
      </c>
      <c r="B2" s="216" t="s">
        <v>508</v>
      </c>
      <c r="C2" s="418" t="s">
        <v>541</v>
      </c>
      <c r="D2" s="418"/>
      <c r="E2" s="418" t="s">
        <v>542</v>
      </c>
      <c r="F2" s="418"/>
      <c r="G2" s="418" t="s">
        <v>543</v>
      </c>
      <c r="H2" s="418"/>
      <c r="I2" s="418" t="s">
        <v>544</v>
      </c>
      <c r="J2" s="418"/>
      <c r="K2" s="418" t="s">
        <v>545</v>
      </c>
      <c r="L2" s="418"/>
      <c r="M2" s="216" t="s">
        <v>546</v>
      </c>
      <c r="N2" s="211" t="s">
        <v>575</v>
      </c>
      <c r="O2" s="211" t="s">
        <v>507</v>
      </c>
      <c r="P2" s="211" t="s">
        <v>567</v>
      </c>
      <c r="Q2" s="211" t="s">
        <v>568</v>
      </c>
      <c r="R2" s="211" t="s">
        <v>580</v>
      </c>
      <c r="S2" s="211" t="s">
        <v>581</v>
      </c>
      <c r="T2" s="211" t="s">
        <v>357</v>
      </c>
      <c r="U2" s="211" t="s">
        <v>454</v>
      </c>
    </row>
    <row r="3" spans="1:21" s="191" customFormat="1" ht="20.100000000000001" customHeight="1">
      <c r="A3" s="217" t="s">
        <v>549</v>
      </c>
      <c r="B3" s="218" t="s">
        <v>550</v>
      </c>
      <c r="C3" s="218">
        <v>11</v>
      </c>
      <c r="D3" s="218">
        <v>565</v>
      </c>
      <c r="E3" s="218">
        <v>13</v>
      </c>
      <c r="F3" s="218">
        <v>693</v>
      </c>
      <c r="G3" s="218">
        <v>17</v>
      </c>
      <c r="H3" s="218">
        <v>828</v>
      </c>
      <c r="I3" s="218">
        <v>17</v>
      </c>
      <c r="J3" s="218">
        <v>734</v>
      </c>
      <c r="K3" s="218">
        <v>12</v>
      </c>
      <c r="L3" s="218">
        <v>521</v>
      </c>
      <c r="M3" s="218">
        <f>C3+E3+G3+I3+K3</f>
        <v>70</v>
      </c>
      <c r="N3" s="221">
        <v>2835</v>
      </c>
      <c r="O3" s="222">
        <f t="shared" ref="O3" si="0">N3*350</f>
        <v>992250</v>
      </c>
      <c r="P3" s="219"/>
      <c r="Q3" s="222">
        <v>46867.1</v>
      </c>
      <c r="R3" s="219"/>
      <c r="S3" s="222">
        <v>48857.35</v>
      </c>
      <c r="T3" s="222">
        <f t="shared" ref="T3" si="1">P3+Q3+R3+S3</f>
        <v>95724.45</v>
      </c>
      <c r="U3" s="222">
        <f t="shared" ref="U3" si="2">T3-O3</f>
        <v>-896525.55</v>
      </c>
    </row>
    <row r="4" spans="1:21" s="191" customFormat="1" ht="20.100000000000001" customHeight="1">
      <c r="A4" s="220"/>
      <c r="B4" s="220" t="s">
        <v>551</v>
      </c>
      <c r="C4" s="220"/>
      <c r="D4" s="220"/>
      <c r="E4" s="220"/>
      <c r="F4" s="220"/>
      <c r="G4" s="220"/>
      <c r="H4" s="220"/>
      <c r="I4" s="220"/>
      <c r="J4" s="220"/>
      <c r="K4" s="220"/>
      <c r="L4" s="220"/>
      <c r="M4" s="220"/>
      <c r="N4" s="220">
        <f t="shared" ref="N4:U4" si="3">SUM(N3)</f>
        <v>2835</v>
      </c>
      <c r="O4" s="220">
        <f t="shared" si="3"/>
        <v>992250</v>
      </c>
      <c r="P4" s="220">
        <f t="shared" si="3"/>
        <v>0</v>
      </c>
      <c r="Q4" s="220">
        <f t="shared" si="3"/>
        <v>46867.1</v>
      </c>
      <c r="R4" s="220">
        <f t="shared" si="3"/>
        <v>0</v>
      </c>
      <c r="S4" s="220">
        <f t="shared" si="3"/>
        <v>48857.35</v>
      </c>
      <c r="T4" s="220">
        <f t="shared" si="3"/>
        <v>95724.45</v>
      </c>
      <c r="U4" s="220">
        <f t="shared" si="3"/>
        <v>-896525.55</v>
      </c>
    </row>
    <row r="5" spans="1:21" s="191" customFormat="1" ht="11.25"/>
    <row r="6" spans="1:21" s="191" customFormat="1" ht="11.25"/>
    <row r="7" spans="1:21" s="191" customFormat="1" ht="11.25"/>
    <row r="8" spans="1:21" s="191" customFormat="1" ht="11.25"/>
    <row r="9" spans="1:21" s="191" customFormat="1" ht="11.25"/>
    <row r="10" spans="1:21" s="191" customFormat="1" ht="11.25"/>
    <row r="11" spans="1:21" s="191" customFormat="1" ht="11.25"/>
    <row r="12" spans="1:21" s="191" customFormat="1" ht="11.25"/>
    <row r="13" spans="1:21" s="191" customFormat="1" ht="11.25"/>
    <row r="14" spans="1:21" s="191" customFormat="1" ht="11.25"/>
    <row r="15" spans="1:21" s="191" customFormat="1" ht="11.25"/>
    <row r="16" spans="1:21" s="191" customFormat="1" ht="11.25"/>
    <row r="17" s="191" customFormat="1" ht="11.25"/>
    <row r="18" s="191" customFormat="1" ht="11.25"/>
    <row r="19" s="191" customFormat="1" ht="11.25"/>
    <row r="20" s="191" customFormat="1" ht="11.25"/>
    <row r="21" s="191" customFormat="1" ht="11.25"/>
    <row r="22" s="191" customFormat="1" ht="11.25"/>
    <row r="23" s="191" customFormat="1" ht="11.25"/>
    <row r="24" s="191" customFormat="1" ht="11.25"/>
    <row r="25" s="191" customFormat="1" ht="11.25"/>
    <row r="26" s="191" customFormat="1" ht="11.25"/>
    <row r="27" s="191" customFormat="1" ht="11.25"/>
    <row r="28" s="191" customFormat="1" ht="11.25"/>
    <row r="29" s="191" customFormat="1" ht="11.25"/>
    <row r="30" s="191" customFormat="1" ht="11.25"/>
    <row r="31" s="191" customFormat="1" ht="11.25"/>
    <row r="32" s="191" customFormat="1" ht="11.25"/>
    <row r="33" s="191" customFormat="1" ht="11.25"/>
    <row r="34" s="191" customFormat="1" ht="11.25"/>
    <row r="35" s="191" customFormat="1" ht="11.25"/>
    <row r="36" s="191" customFormat="1" ht="11.25"/>
    <row r="37" s="191" customFormat="1" ht="11.25"/>
    <row r="38" s="191" customFormat="1" ht="11.25"/>
    <row r="39" s="191" customFormat="1" ht="11.25"/>
    <row r="40" s="191" customFormat="1" ht="11.25"/>
    <row r="41" s="191" customFormat="1" ht="11.25"/>
    <row r="42" s="191" customFormat="1" ht="11.25"/>
    <row r="43" s="191" customFormat="1" ht="11.25"/>
    <row r="44" s="191" customFormat="1" ht="11.25"/>
    <row r="45" s="191" customFormat="1" ht="11.25"/>
    <row r="46" s="191" customFormat="1" ht="11.25"/>
    <row r="47" s="191" customFormat="1" ht="11.25"/>
    <row r="48" s="191" customFormat="1" ht="11.25"/>
    <row r="49" s="191" customFormat="1" ht="11.25"/>
    <row r="50" s="191" customFormat="1" ht="11.25"/>
    <row r="51" s="191" customFormat="1" ht="11.25"/>
    <row r="52" s="191" customFormat="1" ht="11.25"/>
    <row r="53" s="191" customFormat="1" ht="11.25"/>
    <row r="54" s="191" customFormat="1" ht="11.25"/>
    <row r="55" s="191" customFormat="1" ht="11.25"/>
    <row r="56" s="191" customFormat="1" ht="11.25"/>
    <row r="57" s="191" customFormat="1" ht="11.25"/>
    <row r="58" s="191" customFormat="1" ht="11.25"/>
    <row r="59" s="191" customFormat="1" ht="11.25"/>
    <row r="60" s="191" customFormat="1" ht="11.25"/>
    <row r="61" s="191" customFormat="1" ht="11.25"/>
    <row r="62" s="191" customFormat="1" ht="11.25"/>
    <row r="63" s="191" customFormat="1" ht="11.25"/>
    <row r="64" s="191" customFormat="1" ht="11.25"/>
    <row r="65" s="191" customFormat="1" ht="11.25"/>
    <row r="66" s="191" customFormat="1" ht="11.25"/>
    <row r="67" s="191" customFormat="1" ht="11.25"/>
    <row r="68" s="191" customFormat="1" ht="11.25"/>
    <row r="69" s="191" customFormat="1" ht="11.25"/>
    <row r="70" s="191" customFormat="1" ht="11.25"/>
    <row r="71" s="191" customFormat="1" ht="11.25"/>
    <row r="72" s="191" customFormat="1" ht="11.25"/>
    <row r="73" s="191" customFormat="1" ht="11.25"/>
    <row r="74" s="191" customFormat="1" ht="11.25"/>
    <row r="75" s="191" customFormat="1" ht="11.25"/>
    <row r="76" s="191" customFormat="1" ht="11.25"/>
    <row r="77" s="191" customFormat="1" ht="11.25"/>
    <row r="78" s="191" customFormat="1" ht="11.25"/>
    <row r="79" s="191" customFormat="1" ht="11.25"/>
    <row r="80" s="191" customFormat="1" ht="11.25"/>
    <row r="81" s="191" customFormat="1" ht="11.25"/>
    <row r="82" s="191" customFormat="1" ht="11.25"/>
    <row r="83" s="191" customFormat="1" ht="11.25"/>
    <row r="84" s="191" customFormat="1" ht="11.25"/>
    <row r="85" s="191" customFormat="1" ht="11.25"/>
    <row r="86" s="191" customFormat="1" ht="11.25"/>
    <row r="87" s="191" customFormat="1" ht="11.25"/>
    <row r="88" s="191" customFormat="1" ht="11.25"/>
    <row r="89" s="191" customFormat="1" ht="11.25"/>
    <row r="90" s="191" customFormat="1" ht="11.25"/>
    <row r="91" s="191" customFormat="1" ht="11.25"/>
    <row r="92" s="191" customFormat="1" ht="11.25"/>
    <row r="93" s="191" customFormat="1" ht="11.25"/>
    <row r="94" s="191" customFormat="1" ht="11.25"/>
    <row r="95" s="191" customFormat="1" ht="11.25"/>
    <row r="96" s="191" customFormat="1" ht="11.25"/>
    <row r="97" s="191" customFormat="1" ht="11.25"/>
    <row r="98" s="191" customFormat="1" ht="11.25"/>
    <row r="99" s="191" customFormat="1" ht="11.25"/>
    <row r="100" s="191" customFormat="1" ht="11.25"/>
    <row r="101" s="191" customFormat="1" ht="11.25"/>
    <row r="102" s="191" customFormat="1" ht="11.25"/>
    <row r="103" s="191" customFormat="1" ht="11.25"/>
    <row r="104" s="191" customFormat="1" ht="11.25"/>
    <row r="105" s="191" customFormat="1" ht="11.25"/>
    <row r="106" s="191" customFormat="1" ht="11.25"/>
    <row r="107" s="191" customFormat="1" ht="11.25"/>
    <row r="108" s="191" customFormat="1" ht="11.25"/>
    <row r="109" s="191" customFormat="1" ht="11.25"/>
    <row r="110" s="191" customFormat="1" ht="11.25"/>
    <row r="111" s="191" customFormat="1" ht="11.25"/>
    <row r="112" s="191" customFormat="1" ht="11.25"/>
    <row r="113" s="191" customFormat="1" ht="11.25"/>
    <row r="114" s="191" customFormat="1" ht="11.25"/>
    <row r="115" s="191" customFormat="1" ht="11.25"/>
    <row r="116" s="191" customFormat="1" ht="11.25"/>
    <row r="117" s="191" customFormat="1" ht="11.25"/>
    <row r="118" s="191" customFormat="1" ht="11.25"/>
    <row r="119" s="191" customFormat="1" ht="11.25"/>
    <row r="120" s="191" customFormat="1" ht="11.25"/>
    <row r="121" s="191" customFormat="1" ht="11.25"/>
    <row r="122" s="191" customFormat="1" ht="11.25"/>
    <row r="123" s="191" customFormat="1" ht="11.25"/>
    <row r="124" s="191" customFormat="1" ht="11.25"/>
    <row r="125" s="191" customFormat="1" ht="11.25"/>
    <row r="126" s="191" customFormat="1" ht="11.25"/>
    <row r="127" s="191" customFormat="1" ht="11.25"/>
  </sheetData>
  <mergeCells count="6">
    <mergeCell ref="A1:U1"/>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3.xml><?xml version="1.0" encoding="utf-8"?>
<worksheet xmlns="http://schemas.openxmlformats.org/spreadsheetml/2006/main" xmlns:r="http://schemas.openxmlformats.org/officeDocument/2006/relationships">
  <dimension ref="A1:AG7"/>
  <sheetViews>
    <sheetView workbookViewId="0">
      <pane xSplit="4" ySplit="3" topLeftCell="I4" activePane="bottomRight" state="frozen"/>
      <selection pane="topRight" activeCell="E1" sqref="E1"/>
      <selection pane="bottomLeft" activeCell="A4" sqref="A4"/>
      <selection pane="bottomRight" activeCell="A6" sqref="A6"/>
    </sheetView>
  </sheetViews>
  <sheetFormatPr defaultRowHeight="13.5"/>
  <cols>
    <col min="1" max="1" width="4.625" style="244" customWidth="1"/>
    <col min="2" max="2" width="5.5" style="244" customWidth="1"/>
    <col min="3" max="3" width="9" style="244"/>
    <col min="4" max="4" width="20.875" style="244" customWidth="1"/>
    <col min="5" max="14" width="9" style="244" customWidth="1"/>
    <col min="15" max="19" width="9" style="244"/>
    <col min="20" max="25" width="8" style="244" hidden="1" customWidth="1"/>
    <col min="26" max="30" width="8" style="244" customWidth="1"/>
    <col min="31" max="32" width="9" style="244"/>
    <col min="33" max="33" width="10.5" style="244" bestFit="1" customWidth="1"/>
    <col min="34" max="252" width="9" style="244"/>
    <col min="253" max="253" width="4.625" style="244" customWidth="1"/>
    <col min="254" max="254" width="5.5" style="244" customWidth="1"/>
    <col min="255" max="255" width="9" style="244"/>
    <col min="256" max="256" width="20.875" style="244" customWidth="1"/>
    <col min="257" max="257" width="10.375" style="244" customWidth="1"/>
    <col min="258" max="278" width="9" style="244"/>
    <col min="279" max="284" width="0" style="244" hidden="1" customWidth="1"/>
    <col min="285" max="285" width="9" style="244"/>
    <col min="286" max="286" width="9.625" style="244" customWidth="1"/>
    <col min="287" max="287" width="10.25" style="244" customWidth="1"/>
    <col min="288" max="508" width="9" style="244"/>
    <col min="509" max="509" width="4.625" style="244" customWidth="1"/>
    <col min="510" max="510" width="5.5" style="244" customWidth="1"/>
    <col min="511" max="511" width="9" style="244"/>
    <col min="512" max="512" width="20.875" style="244" customWidth="1"/>
    <col min="513" max="513" width="10.375" style="244" customWidth="1"/>
    <col min="514" max="534" width="9" style="244"/>
    <col min="535" max="540" width="0" style="244" hidden="1" customWidth="1"/>
    <col min="541" max="541" width="9" style="244"/>
    <col min="542" max="542" width="9.625" style="244" customWidth="1"/>
    <col min="543" max="543" width="10.25" style="244" customWidth="1"/>
    <col min="544" max="764" width="9" style="244"/>
    <col min="765" max="765" width="4.625" style="244" customWidth="1"/>
    <col min="766" max="766" width="5.5" style="244" customWidth="1"/>
    <col min="767" max="767" width="9" style="244"/>
    <col min="768" max="768" width="20.875" style="244" customWidth="1"/>
    <col min="769" max="769" width="10.375" style="244" customWidth="1"/>
    <col min="770" max="790" width="9" style="244"/>
    <col min="791" max="796" width="0" style="244" hidden="1" customWidth="1"/>
    <col min="797" max="797" width="9" style="244"/>
    <col min="798" max="798" width="9.625" style="244" customWidth="1"/>
    <col min="799" max="799" width="10.25" style="244" customWidth="1"/>
    <col min="800" max="1020" width="9" style="244"/>
    <col min="1021" max="1021" width="4.625" style="244" customWidth="1"/>
    <col min="1022" max="1022" width="5.5" style="244" customWidth="1"/>
    <col min="1023" max="1023" width="9" style="244"/>
    <col min="1024" max="1024" width="20.875" style="244" customWidth="1"/>
    <col min="1025" max="1025" width="10.375" style="244" customWidth="1"/>
    <col min="1026" max="1046" width="9" style="244"/>
    <col min="1047" max="1052" width="0" style="244" hidden="1" customWidth="1"/>
    <col min="1053" max="1053" width="9" style="244"/>
    <col min="1054" max="1054" width="9.625" style="244" customWidth="1"/>
    <col min="1055" max="1055" width="10.25" style="244" customWidth="1"/>
    <col min="1056" max="1276" width="9" style="244"/>
    <col min="1277" max="1277" width="4.625" style="244" customWidth="1"/>
    <col min="1278" max="1278" width="5.5" style="244" customWidth="1"/>
    <col min="1279" max="1279" width="9" style="244"/>
    <col min="1280" max="1280" width="20.875" style="244" customWidth="1"/>
    <col min="1281" max="1281" width="10.375" style="244" customWidth="1"/>
    <col min="1282" max="1302" width="9" style="244"/>
    <col min="1303" max="1308" width="0" style="244" hidden="1" customWidth="1"/>
    <col min="1309" max="1309" width="9" style="244"/>
    <col min="1310" max="1310" width="9.625" style="244" customWidth="1"/>
    <col min="1311" max="1311" width="10.25" style="244" customWidth="1"/>
    <col min="1312" max="1532" width="9" style="244"/>
    <col min="1533" max="1533" width="4.625" style="244" customWidth="1"/>
    <col min="1534" max="1534" width="5.5" style="244" customWidth="1"/>
    <col min="1535" max="1535" width="9" style="244"/>
    <col min="1536" max="1536" width="20.875" style="244" customWidth="1"/>
    <col min="1537" max="1537" width="10.375" style="244" customWidth="1"/>
    <col min="1538" max="1558" width="9" style="244"/>
    <col min="1559" max="1564" width="0" style="244" hidden="1" customWidth="1"/>
    <col min="1565" max="1565" width="9" style="244"/>
    <col min="1566" max="1566" width="9.625" style="244" customWidth="1"/>
    <col min="1567" max="1567" width="10.25" style="244" customWidth="1"/>
    <col min="1568" max="1788" width="9" style="244"/>
    <col min="1789" max="1789" width="4.625" style="244" customWidth="1"/>
    <col min="1790" max="1790" width="5.5" style="244" customWidth="1"/>
    <col min="1791" max="1791" width="9" style="244"/>
    <col min="1792" max="1792" width="20.875" style="244" customWidth="1"/>
    <col min="1793" max="1793" width="10.375" style="244" customWidth="1"/>
    <col min="1794" max="1814" width="9" style="244"/>
    <col min="1815" max="1820" width="0" style="244" hidden="1" customWidth="1"/>
    <col min="1821" max="1821" width="9" style="244"/>
    <col min="1822" max="1822" width="9.625" style="244" customWidth="1"/>
    <col min="1823" max="1823" width="10.25" style="244" customWidth="1"/>
    <col min="1824" max="2044" width="9" style="244"/>
    <col min="2045" max="2045" width="4.625" style="244" customWidth="1"/>
    <col min="2046" max="2046" width="5.5" style="244" customWidth="1"/>
    <col min="2047" max="2047" width="9" style="244"/>
    <col min="2048" max="2048" width="20.875" style="244" customWidth="1"/>
    <col min="2049" max="2049" width="10.375" style="244" customWidth="1"/>
    <col min="2050" max="2070" width="9" style="244"/>
    <col min="2071" max="2076" width="0" style="244" hidden="1" customWidth="1"/>
    <col min="2077" max="2077" width="9" style="244"/>
    <col min="2078" max="2078" width="9.625" style="244" customWidth="1"/>
    <col min="2079" max="2079" width="10.25" style="244" customWidth="1"/>
    <col min="2080" max="2300" width="9" style="244"/>
    <col min="2301" max="2301" width="4.625" style="244" customWidth="1"/>
    <col min="2302" max="2302" width="5.5" style="244" customWidth="1"/>
    <col min="2303" max="2303" width="9" style="244"/>
    <col min="2304" max="2304" width="20.875" style="244" customWidth="1"/>
    <col min="2305" max="2305" width="10.375" style="244" customWidth="1"/>
    <col min="2306" max="2326" width="9" style="244"/>
    <col min="2327" max="2332" width="0" style="244" hidden="1" customWidth="1"/>
    <col min="2333" max="2333" width="9" style="244"/>
    <col min="2334" max="2334" width="9.625" style="244" customWidth="1"/>
    <col min="2335" max="2335" width="10.25" style="244" customWidth="1"/>
    <col min="2336" max="2556" width="9" style="244"/>
    <col min="2557" max="2557" width="4.625" style="244" customWidth="1"/>
    <col min="2558" max="2558" width="5.5" style="244" customWidth="1"/>
    <col min="2559" max="2559" width="9" style="244"/>
    <col min="2560" max="2560" width="20.875" style="244" customWidth="1"/>
    <col min="2561" max="2561" width="10.375" style="244" customWidth="1"/>
    <col min="2562" max="2582" width="9" style="244"/>
    <col min="2583" max="2588" width="0" style="244" hidden="1" customWidth="1"/>
    <col min="2589" max="2589" width="9" style="244"/>
    <col min="2590" max="2590" width="9.625" style="244" customWidth="1"/>
    <col min="2591" max="2591" width="10.25" style="244" customWidth="1"/>
    <col min="2592" max="2812" width="9" style="244"/>
    <col min="2813" max="2813" width="4.625" style="244" customWidth="1"/>
    <col min="2814" max="2814" width="5.5" style="244" customWidth="1"/>
    <col min="2815" max="2815" width="9" style="244"/>
    <col min="2816" max="2816" width="20.875" style="244" customWidth="1"/>
    <col min="2817" max="2817" width="10.375" style="244" customWidth="1"/>
    <col min="2818" max="2838" width="9" style="244"/>
    <col min="2839" max="2844" width="0" style="244" hidden="1" customWidth="1"/>
    <col min="2845" max="2845" width="9" style="244"/>
    <col min="2846" max="2846" width="9.625" style="244" customWidth="1"/>
    <col min="2847" max="2847" width="10.25" style="244" customWidth="1"/>
    <col min="2848" max="3068" width="9" style="244"/>
    <col min="3069" max="3069" width="4.625" style="244" customWidth="1"/>
    <col min="3070" max="3070" width="5.5" style="244" customWidth="1"/>
    <col min="3071" max="3071" width="9" style="244"/>
    <col min="3072" max="3072" width="20.875" style="244" customWidth="1"/>
    <col min="3073" max="3073" width="10.375" style="244" customWidth="1"/>
    <col min="3074" max="3094" width="9" style="244"/>
    <col min="3095" max="3100" width="0" style="244" hidden="1" customWidth="1"/>
    <col min="3101" max="3101" width="9" style="244"/>
    <col min="3102" max="3102" width="9.625" style="244" customWidth="1"/>
    <col min="3103" max="3103" width="10.25" style="244" customWidth="1"/>
    <col min="3104" max="3324" width="9" style="244"/>
    <col min="3325" max="3325" width="4.625" style="244" customWidth="1"/>
    <col min="3326" max="3326" width="5.5" style="244" customWidth="1"/>
    <col min="3327" max="3327" width="9" style="244"/>
    <col min="3328" max="3328" width="20.875" style="244" customWidth="1"/>
    <col min="3329" max="3329" width="10.375" style="244" customWidth="1"/>
    <col min="3330" max="3350" width="9" style="244"/>
    <col min="3351" max="3356" width="0" style="244" hidden="1" customWidth="1"/>
    <col min="3357" max="3357" width="9" style="244"/>
    <col min="3358" max="3358" width="9.625" style="244" customWidth="1"/>
    <col min="3359" max="3359" width="10.25" style="244" customWidth="1"/>
    <col min="3360" max="3580" width="9" style="244"/>
    <col min="3581" max="3581" width="4.625" style="244" customWidth="1"/>
    <col min="3582" max="3582" width="5.5" style="244" customWidth="1"/>
    <col min="3583" max="3583" width="9" style="244"/>
    <col min="3584" max="3584" width="20.875" style="244" customWidth="1"/>
    <col min="3585" max="3585" width="10.375" style="244" customWidth="1"/>
    <col min="3586" max="3606" width="9" style="244"/>
    <col min="3607" max="3612" width="0" style="244" hidden="1" customWidth="1"/>
    <col min="3613" max="3613" width="9" style="244"/>
    <col min="3614" max="3614" width="9.625" style="244" customWidth="1"/>
    <col min="3615" max="3615" width="10.25" style="244" customWidth="1"/>
    <col min="3616" max="3836" width="9" style="244"/>
    <col min="3837" max="3837" width="4.625" style="244" customWidth="1"/>
    <col min="3838" max="3838" width="5.5" style="244" customWidth="1"/>
    <col min="3839" max="3839" width="9" style="244"/>
    <col min="3840" max="3840" width="20.875" style="244" customWidth="1"/>
    <col min="3841" max="3841" width="10.375" style="244" customWidth="1"/>
    <col min="3842" max="3862" width="9" style="244"/>
    <col min="3863" max="3868" width="0" style="244" hidden="1" customWidth="1"/>
    <col min="3869" max="3869" width="9" style="244"/>
    <col min="3870" max="3870" width="9.625" style="244" customWidth="1"/>
    <col min="3871" max="3871" width="10.25" style="244" customWidth="1"/>
    <col min="3872" max="4092" width="9" style="244"/>
    <col min="4093" max="4093" width="4.625" style="244" customWidth="1"/>
    <col min="4094" max="4094" width="5.5" style="244" customWidth="1"/>
    <col min="4095" max="4095" width="9" style="244"/>
    <col min="4096" max="4096" width="20.875" style="244" customWidth="1"/>
    <col min="4097" max="4097" width="10.375" style="244" customWidth="1"/>
    <col min="4098" max="4118" width="9" style="244"/>
    <col min="4119" max="4124" width="0" style="244" hidden="1" customWidth="1"/>
    <col min="4125" max="4125" width="9" style="244"/>
    <col min="4126" max="4126" width="9.625" style="244" customWidth="1"/>
    <col min="4127" max="4127" width="10.25" style="244" customWidth="1"/>
    <col min="4128" max="4348" width="9" style="244"/>
    <col min="4349" max="4349" width="4.625" style="244" customWidth="1"/>
    <col min="4350" max="4350" width="5.5" style="244" customWidth="1"/>
    <col min="4351" max="4351" width="9" style="244"/>
    <col min="4352" max="4352" width="20.875" style="244" customWidth="1"/>
    <col min="4353" max="4353" width="10.375" style="244" customWidth="1"/>
    <col min="4354" max="4374" width="9" style="244"/>
    <col min="4375" max="4380" width="0" style="244" hidden="1" customWidth="1"/>
    <col min="4381" max="4381" width="9" style="244"/>
    <col min="4382" max="4382" width="9.625" style="244" customWidth="1"/>
    <col min="4383" max="4383" width="10.25" style="244" customWidth="1"/>
    <col min="4384" max="4604" width="9" style="244"/>
    <col min="4605" max="4605" width="4.625" style="244" customWidth="1"/>
    <col min="4606" max="4606" width="5.5" style="244" customWidth="1"/>
    <col min="4607" max="4607" width="9" style="244"/>
    <col min="4608" max="4608" width="20.875" style="244" customWidth="1"/>
    <col min="4609" max="4609" width="10.375" style="244" customWidth="1"/>
    <col min="4610" max="4630" width="9" style="244"/>
    <col min="4631" max="4636" width="0" style="244" hidden="1" customWidth="1"/>
    <col min="4637" max="4637" width="9" style="244"/>
    <col min="4638" max="4638" width="9.625" style="244" customWidth="1"/>
    <col min="4639" max="4639" width="10.25" style="244" customWidth="1"/>
    <col min="4640" max="4860" width="9" style="244"/>
    <col min="4861" max="4861" width="4.625" style="244" customWidth="1"/>
    <col min="4862" max="4862" width="5.5" style="244" customWidth="1"/>
    <col min="4863" max="4863" width="9" style="244"/>
    <col min="4864" max="4864" width="20.875" style="244" customWidth="1"/>
    <col min="4865" max="4865" width="10.375" style="244" customWidth="1"/>
    <col min="4866" max="4886" width="9" style="244"/>
    <col min="4887" max="4892" width="0" style="244" hidden="1" customWidth="1"/>
    <col min="4893" max="4893" width="9" style="244"/>
    <col min="4894" max="4894" width="9.625" style="244" customWidth="1"/>
    <col min="4895" max="4895" width="10.25" style="244" customWidth="1"/>
    <col min="4896" max="5116" width="9" style="244"/>
    <col min="5117" max="5117" width="4.625" style="244" customWidth="1"/>
    <col min="5118" max="5118" width="5.5" style="244" customWidth="1"/>
    <col min="5119" max="5119" width="9" style="244"/>
    <col min="5120" max="5120" width="20.875" style="244" customWidth="1"/>
    <col min="5121" max="5121" width="10.375" style="244" customWidth="1"/>
    <col min="5122" max="5142" width="9" style="244"/>
    <col min="5143" max="5148" width="0" style="244" hidden="1" customWidth="1"/>
    <col min="5149" max="5149" width="9" style="244"/>
    <col min="5150" max="5150" width="9.625" style="244" customWidth="1"/>
    <col min="5151" max="5151" width="10.25" style="244" customWidth="1"/>
    <col min="5152" max="5372" width="9" style="244"/>
    <col min="5373" max="5373" width="4.625" style="244" customWidth="1"/>
    <col min="5374" max="5374" width="5.5" style="244" customWidth="1"/>
    <col min="5375" max="5375" width="9" style="244"/>
    <col min="5376" max="5376" width="20.875" style="244" customWidth="1"/>
    <col min="5377" max="5377" width="10.375" style="244" customWidth="1"/>
    <col min="5378" max="5398" width="9" style="244"/>
    <col min="5399" max="5404" width="0" style="244" hidden="1" customWidth="1"/>
    <col min="5405" max="5405" width="9" style="244"/>
    <col min="5406" max="5406" width="9.625" style="244" customWidth="1"/>
    <col min="5407" max="5407" width="10.25" style="244" customWidth="1"/>
    <col min="5408" max="5628" width="9" style="244"/>
    <col min="5629" max="5629" width="4.625" style="244" customWidth="1"/>
    <col min="5630" max="5630" width="5.5" style="244" customWidth="1"/>
    <col min="5631" max="5631" width="9" style="244"/>
    <col min="5632" max="5632" width="20.875" style="244" customWidth="1"/>
    <col min="5633" max="5633" width="10.375" style="244" customWidth="1"/>
    <col min="5634" max="5654" width="9" style="244"/>
    <col min="5655" max="5660" width="0" style="244" hidden="1" customWidth="1"/>
    <col min="5661" max="5661" width="9" style="244"/>
    <col min="5662" max="5662" width="9.625" style="244" customWidth="1"/>
    <col min="5663" max="5663" width="10.25" style="244" customWidth="1"/>
    <col min="5664" max="5884" width="9" style="244"/>
    <col min="5885" max="5885" width="4.625" style="244" customWidth="1"/>
    <col min="5886" max="5886" width="5.5" style="244" customWidth="1"/>
    <col min="5887" max="5887" width="9" style="244"/>
    <col min="5888" max="5888" width="20.875" style="244" customWidth="1"/>
    <col min="5889" max="5889" width="10.375" style="244" customWidth="1"/>
    <col min="5890" max="5910" width="9" style="244"/>
    <col min="5911" max="5916" width="0" style="244" hidden="1" customWidth="1"/>
    <col min="5917" max="5917" width="9" style="244"/>
    <col min="5918" max="5918" width="9.625" style="244" customWidth="1"/>
    <col min="5919" max="5919" width="10.25" style="244" customWidth="1"/>
    <col min="5920" max="6140" width="9" style="244"/>
    <col min="6141" max="6141" width="4.625" style="244" customWidth="1"/>
    <col min="6142" max="6142" width="5.5" style="244" customWidth="1"/>
    <col min="6143" max="6143" width="9" style="244"/>
    <col min="6144" max="6144" width="20.875" style="244" customWidth="1"/>
    <col min="6145" max="6145" width="10.375" style="244" customWidth="1"/>
    <col min="6146" max="6166" width="9" style="244"/>
    <col min="6167" max="6172" width="0" style="244" hidden="1" customWidth="1"/>
    <col min="6173" max="6173" width="9" style="244"/>
    <col min="6174" max="6174" width="9.625" style="244" customWidth="1"/>
    <col min="6175" max="6175" width="10.25" style="244" customWidth="1"/>
    <col min="6176" max="6396" width="9" style="244"/>
    <col min="6397" max="6397" width="4.625" style="244" customWidth="1"/>
    <col min="6398" max="6398" width="5.5" style="244" customWidth="1"/>
    <col min="6399" max="6399" width="9" style="244"/>
    <col min="6400" max="6400" width="20.875" style="244" customWidth="1"/>
    <col min="6401" max="6401" width="10.375" style="244" customWidth="1"/>
    <col min="6402" max="6422" width="9" style="244"/>
    <col min="6423" max="6428" width="0" style="244" hidden="1" customWidth="1"/>
    <col min="6429" max="6429" width="9" style="244"/>
    <col min="6430" max="6430" width="9.625" style="244" customWidth="1"/>
    <col min="6431" max="6431" width="10.25" style="244" customWidth="1"/>
    <col min="6432" max="6652" width="9" style="244"/>
    <col min="6653" max="6653" width="4.625" style="244" customWidth="1"/>
    <col min="6654" max="6654" width="5.5" style="244" customWidth="1"/>
    <col min="6655" max="6655" width="9" style="244"/>
    <col min="6656" max="6656" width="20.875" style="244" customWidth="1"/>
    <col min="6657" max="6657" width="10.375" style="244" customWidth="1"/>
    <col min="6658" max="6678" width="9" style="244"/>
    <col min="6679" max="6684" width="0" style="244" hidden="1" customWidth="1"/>
    <col min="6685" max="6685" width="9" style="244"/>
    <col min="6686" max="6686" width="9.625" style="244" customWidth="1"/>
    <col min="6687" max="6687" width="10.25" style="244" customWidth="1"/>
    <col min="6688" max="6908" width="9" style="244"/>
    <col min="6909" max="6909" width="4.625" style="244" customWidth="1"/>
    <col min="6910" max="6910" width="5.5" style="244" customWidth="1"/>
    <col min="6911" max="6911" width="9" style="244"/>
    <col min="6912" max="6912" width="20.875" style="244" customWidth="1"/>
    <col min="6913" max="6913" width="10.375" style="244" customWidth="1"/>
    <col min="6914" max="6934" width="9" style="244"/>
    <col min="6935" max="6940" width="0" style="244" hidden="1" customWidth="1"/>
    <col min="6941" max="6941" width="9" style="244"/>
    <col min="6942" max="6942" width="9.625" style="244" customWidth="1"/>
    <col min="6943" max="6943" width="10.25" style="244" customWidth="1"/>
    <col min="6944" max="7164" width="9" style="244"/>
    <col min="7165" max="7165" width="4.625" style="244" customWidth="1"/>
    <col min="7166" max="7166" width="5.5" style="244" customWidth="1"/>
    <col min="7167" max="7167" width="9" style="244"/>
    <col min="7168" max="7168" width="20.875" style="244" customWidth="1"/>
    <col min="7169" max="7169" width="10.375" style="244" customWidth="1"/>
    <col min="7170" max="7190" width="9" style="244"/>
    <col min="7191" max="7196" width="0" style="244" hidden="1" customWidth="1"/>
    <col min="7197" max="7197" width="9" style="244"/>
    <col min="7198" max="7198" width="9.625" style="244" customWidth="1"/>
    <col min="7199" max="7199" width="10.25" style="244" customWidth="1"/>
    <col min="7200" max="7420" width="9" style="244"/>
    <col min="7421" max="7421" width="4.625" style="244" customWidth="1"/>
    <col min="7422" max="7422" width="5.5" style="244" customWidth="1"/>
    <col min="7423" max="7423" width="9" style="244"/>
    <col min="7424" max="7424" width="20.875" style="244" customWidth="1"/>
    <col min="7425" max="7425" width="10.375" style="244" customWidth="1"/>
    <col min="7426" max="7446" width="9" style="244"/>
    <col min="7447" max="7452" width="0" style="244" hidden="1" customWidth="1"/>
    <col min="7453" max="7453" width="9" style="244"/>
    <col min="7454" max="7454" width="9.625" style="244" customWidth="1"/>
    <col min="7455" max="7455" width="10.25" style="244" customWidth="1"/>
    <col min="7456" max="7676" width="9" style="244"/>
    <col min="7677" max="7677" width="4.625" style="244" customWidth="1"/>
    <col min="7678" max="7678" width="5.5" style="244" customWidth="1"/>
    <col min="7679" max="7679" width="9" style="244"/>
    <col min="7680" max="7680" width="20.875" style="244" customWidth="1"/>
    <col min="7681" max="7681" width="10.375" style="244" customWidth="1"/>
    <col min="7682" max="7702" width="9" style="244"/>
    <col min="7703" max="7708" width="0" style="244" hidden="1" customWidth="1"/>
    <col min="7709" max="7709" width="9" style="244"/>
    <col min="7710" max="7710" width="9.625" style="244" customWidth="1"/>
    <col min="7711" max="7711" width="10.25" style="244" customWidth="1"/>
    <col min="7712" max="7932" width="9" style="244"/>
    <col min="7933" max="7933" width="4.625" style="244" customWidth="1"/>
    <col min="7934" max="7934" width="5.5" style="244" customWidth="1"/>
    <col min="7935" max="7935" width="9" style="244"/>
    <col min="7936" max="7936" width="20.875" style="244" customWidth="1"/>
    <col min="7937" max="7937" width="10.375" style="244" customWidth="1"/>
    <col min="7938" max="7958" width="9" style="244"/>
    <col min="7959" max="7964" width="0" style="244" hidden="1" customWidth="1"/>
    <col min="7965" max="7965" width="9" style="244"/>
    <col min="7966" max="7966" width="9.625" style="244" customWidth="1"/>
    <col min="7967" max="7967" width="10.25" style="244" customWidth="1"/>
    <col min="7968" max="8188" width="9" style="244"/>
    <col min="8189" max="8189" width="4.625" style="244" customWidth="1"/>
    <col min="8190" max="8190" width="5.5" style="244" customWidth="1"/>
    <col min="8191" max="8191" width="9" style="244"/>
    <col min="8192" max="8192" width="20.875" style="244" customWidth="1"/>
    <col min="8193" max="8193" width="10.375" style="244" customWidth="1"/>
    <col min="8194" max="8214" width="9" style="244"/>
    <col min="8215" max="8220" width="0" style="244" hidden="1" customWidth="1"/>
    <col min="8221" max="8221" width="9" style="244"/>
    <col min="8222" max="8222" width="9.625" style="244" customWidth="1"/>
    <col min="8223" max="8223" width="10.25" style="244" customWidth="1"/>
    <col min="8224" max="8444" width="9" style="244"/>
    <col min="8445" max="8445" width="4.625" style="244" customWidth="1"/>
    <col min="8446" max="8446" width="5.5" style="244" customWidth="1"/>
    <col min="8447" max="8447" width="9" style="244"/>
    <col min="8448" max="8448" width="20.875" style="244" customWidth="1"/>
    <col min="8449" max="8449" width="10.375" style="244" customWidth="1"/>
    <col min="8450" max="8470" width="9" style="244"/>
    <col min="8471" max="8476" width="0" style="244" hidden="1" customWidth="1"/>
    <col min="8477" max="8477" width="9" style="244"/>
    <col min="8478" max="8478" width="9.625" style="244" customWidth="1"/>
    <col min="8479" max="8479" width="10.25" style="244" customWidth="1"/>
    <col min="8480" max="8700" width="9" style="244"/>
    <col min="8701" max="8701" width="4.625" style="244" customWidth="1"/>
    <col min="8702" max="8702" width="5.5" style="244" customWidth="1"/>
    <col min="8703" max="8703" width="9" style="244"/>
    <col min="8704" max="8704" width="20.875" style="244" customWidth="1"/>
    <col min="8705" max="8705" width="10.375" style="244" customWidth="1"/>
    <col min="8706" max="8726" width="9" style="244"/>
    <col min="8727" max="8732" width="0" style="244" hidden="1" customWidth="1"/>
    <col min="8733" max="8733" width="9" style="244"/>
    <col min="8734" max="8734" width="9.625" style="244" customWidth="1"/>
    <col min="8735" max="8735" width="10.25" style="244" customWidth="1"/>
    <col min="8736" max="8956" width="9" style="244"/>
    <col min="8957" max="8957" width="4.625" style="244" customWidth="1"/>
    <col min="8958" max="8958" width="5.5" style="244" customWidth="1"/>
    <col min="8959" max="8959" width="9" style="244"/>
    <col min="8960" max="8960" width="20.875" style="244" customWidth="1"/>
    <col min="8961" max="8961" width="10.375" style="244" customWidth="1"/>
    <col min="8962" max="8982" width="9" style="244"/>
    <col min="8983" max="8988" width="0" style="244" hidden="1" customWidth="1"/>
    <col min="8989" max="8989" width="9" style="244"/>
    <col min="8990" max="8990" width="9.625" style="244" customWidth="1"/>
    <col min="8991" max="8991" width="10.25" style="244" customWidth="1"/>
    <col min="8992" max="9212" width="9" style="244"/>
    <col min="9213" max="9213" width="4.625" style="244" customWidth="1"/>
    <col min="9214" max="9214" width="5.5" style="244" customWidth="1"/>
    <col min="9215" max="9215" width="9" style="244"/>
    <col min="9216" max="9216" width="20.875" style="244" customWidth="1"/>
    <col min="9217" max="9217" width="10.375" style="244" customWidth="1"/>
    <col min="9218" max="9238" width="9" style="244"/>
    <col min="9239" max="9244" width="0" style="244" hidden="1" customWidth="1"/>
    <col min="9245" max="9245" width="9" style="244"/>
    <col min="9246" max="9246" width="9.625" style="244" customWidth="1"/>
    <col min="9247" max="9247" width="10.25" style="244" customWidth="1"/>
    <col min="9248" max="9468" width="9" style="244"/>
    <col min="9469" max="9469" width="4.625" style="244" customWidth="1"/>
    <col min="9470" max="9470" width="5.5" style="244" customWidth="1"/>
    <col min="9471" max="9471" width="9" style="244"/>
    <col min="9472" max="9472" width="20.875" style="244" customWidth="1"/>
    <col min="9473" max="9473" width="10.375" style="244" customWidth="1"/>
    <col min="9474" max="9494" width="9" style="244"/>
    <col min="9495" max="9500" width="0" style="244" hidden="1" customWidth="1"/>
    <col min="9501" max="9501" width="9" style="244"/>
    <col min="9502" max="9502" width="9.625" style="244" customWidth="1"/>
    <col min="9503" max="9503" width="10.25" style="244" customWidth="1"/>
    <col min="9504" max="9724" width="9" style="244"/>
    <col min="9725" max="9725" width="4.625" style="244" customWidth="1"/>
    <col min="9726" max="9726" width="5.5" style="244" customWidth="1"/>
    <col min="9727" max="9727" width="9" style="244"/>
    <col min="9728" max="9728" width="20.875" style="244" customWidth="1"/>
    <col min="9729" max="9729" width="10.375" style="244" customWidth="1"/>
    <col min="9730" max="9750" width="9" style="244"/>
    <col min="9751" max="9756" width="0" style="244" hidden="1" customWidth="1"/>
    <col min="9757" max="9757" width="9" style="244"/>
    <col min="9758" max="9758" width="9.625" style="244" customWidth="1"/>
    <col min="9759" max="9759" width="10.25" style="244" customWidth="1"/>
    <col min="9760" max="9980" width="9" style="244"/>
    <col min="9981" max="9981" width="4.625" style="244" customWidth="1"/>
    <col min="9982" max="9982" width="5.5" style="244" customWidth="1"/>
    <col min="9983" max="9983" width="9" style="244"/>
    <col min="9984" max="9984" width="20.875" style="244" customWidth="1"/>
    <col min="9985" max="9985" width="10.375" style="244" customWidth="1"/>
    <col min="9986" max="10006" width="9" style="244"/>
    <col min="10007" max="10012" width="0" style="244" hidden="1" customWidth="1"/>
    <col min="10013" max="10013" width="9" style="244"/>
    <col min="10014" max="10014" width="9.625" style="244" customWidth="1"/>
    <col min="10015" max="10015" width="10.25" style="244" customWidth="1"/>
    <col min="10016" max="10236" width="9" style="244"/>
    <col min="10237" max="10237" width="4.625" style="244" customWidth="1"/>
    <col min="10238" max="10238" width="5.5" style="244" customWidth="1"/>
    <col min="10239" max="10239" width="9" style="244"/>
    <col min="10240" max="10240" width="20.875" style="244" customWidth="1"/>
    <col min="10241" max="10241" width="10.375" style="244" customWidth="1"/>
    <col min="10242" max="10262" width="9" style="244"/>
    <col min="10263" max="10268" width="0" style="244" hidden="1" customWidth="1"/>
    <col min="10269" max="10269" width="9" style="244"/>
    <col min="10270" max="10270" width="9.625" style="244" customWidth="1"/>
    <col min="10271" max="10271" width="10.25" style="244" customWidth="1"/>
    <col min="10272" max="10492" width="9" style="244"/>
    <col min="10493" max="10493" width="4.625" style="244" customWidth="1"/>
    <col min="10494" max="10494" width="5.5" style="244" customWidth="1"/>
    <col min="10495" max="10495" width="9" style="244"/>
    <col min="10496" max="10496" width="20.875" style="244" customWidth="1"/>
    <col min="10497" max="10497" width="10.375" style="244" customWidth="1"/>
    <col min="10498" max="10518" width="9" style="244"/>
    <col min="10519" max="10524" width="0" style="244" hidden="1" customWidth="1"/>
    <col min="10525" max="10525" width="9" style="244"/>
    <col min="10526" max="10526" width="9.625" style="244" customWidth="1"/>
    <col min="10527" max="10527" width="10.25" style="244" customWidth="1"/>
    <col min="10528" max="10748" width="9" style="244"/>
    <col min="10749" max="10749" width="4.625" style="244" customWidth="1"/>
    <col min="10750" max="10750" width="5.5" style="244" customWidth="1"/>
    <col min="10751" max="10751" width="9" style="244"/>
    <col min="10752" max="10752" width="20.875" style="244" customWidth="1"/>
    <col min="10753" max="10753" width="10.375" style="244" customWidth="1"/>
    <col min="10754" max="10774" width="9" style="244"/>
    <col min="10775" max="10780" width="0" style="244" hidden="1" customWidth="1"/>
    <col min="10781" max="10781" width="9" style="244"/>
    <col min="10782" max="10782" width="9.625" style="244" customWidth="1"/>
    <col min="10783" max="10783" width="10.25" style="244" customWidth="1"/>
    <col min="10784" max="11004" width="9" style="244"/>
    <col min="11005" max="11005" width="4.625" style="244" customWidth="1"/>
    <col min="11006" max="11006" width="5.5" style="244" customWidth="1"/>
    <col min="11007" max="11007" width="9" style="244"/>
    <col min="11008" max="11008" width="20.875" style="244" customWidth="1"/>
    <col min="11009" max="11009" width="10.375" style="244" customWidth="1"/>
    <col min="11010" max="11030" width="9" style="244"/>
    <col min="11031" max="11036" width="0" style="244" hidden="1" customWidth="1"/>
    <col min="11037" max="11037" width="9" style="244"/>
    <col min="11038" max="11038" width="9.625" style="244" customWidth="1"/>
    <col min="11039" max="11039" width="10.25" style="244" customWidth="1"/>
    <col min="11040" max="11260" width="9" style="244"/>
    <col min="11261" max="11261" width="4.625" style="244" customWidth="1"/>
    <col min="11262" max="11262" width="5.5" style="244" customWidth="1"/>
    <col min="11263" max="11263" width="9" style="244"/>
    <col min="11264" max="11264" width="20.875" style="244" customWidth="1"/>
    <col min="11265" max="11265" width="10.375" style="244" customWidth="1"/>
    <col min="11266" max="11286" width="9" style="244"/>
    <col min="11287" max="11292" width="0" style="244" hidden="1" customWidth="1"/>
    <col min="11293" max="11293" width="9" style="244"/>
    <col min="11294" max="11294" width="9.625" style="244" customWidth="1"/>
    <col min="11295" max="11295" width="10.25" style="244" customWidth="1"/>
    <col min="11296" max="11516" width="9" style="244"/>
    <col min="11517" max="11517" width="4.625" style="244" customWidth="1"/>
    <col min="11518" max="11518" width="5.5" style="244" customWidth="1"/>
    <col min="11519" max="11519" width="9" style="244"/>
    <col min="11520" max="11520" width="20.875" style="244" customWidth="1"/>
    <col min="11521" max="11521" width="10.375" style="244" customWidth="1"/>
    <col min="11522" max="11542" width="9" style="244"/>
    <col min="11543" max="11548" width="0" style="244" hidden="1" customWidth="1"/>
    <col min="11549" max="11549" width="9" style="244"/>
    <col min="11550" max="11550" width="9.625" style="244" customWidth="1"/>
    <col min="11551" max="11551" width="10.25" style="244" customWidth="1"/>
    <col min="11552" max="11772" width="9" style="244"/>
    <col min="11773" max="11773" width="4.625" style="244" customWidth="1"/>
    <col min="11774" max="11774" width="5.5" style="244" customWidth="1"/>
    <col min="11775" max="11775" width="9" style="244"/>
    <col min="11776" max="11776" width="20.875" style="244" customWidth="1"/>
    <col min="11777" max="11777" width="10.375" style="244" customWidth="1"/>
    <col min="11778" max="11798" width="9" style="244"/>
    <col min="11799" max="11804" width="0" style="244" hidden="1" customWidth="1"/>
    <col min="11805" max="11805" width="9" style="244"/>
    <col min="11806" max="11806" width="9.625" style="244" customWidth="1"/>
    <col min="11807" max="11807" width="10.25" style="244" customWidth="1"/>
    <col min="11808" max="12028" width="9" style="244"/>
    <col min="12029" max="12029" width="4.625" style="244" customWidth="1"/>
    <col min="12030" max="12030" width="5.5" style="244" customWidth="1"/>
    <col min="12031" max="12031" width="9" style="244"/>
    <col min="12032" max="12032" width="20.875" style="244" customWidth="1"/>
    <col min="12033" max="12033" width="10.375" style="244" customWidth="1"/>
    <col min="12034" max="12054" width="9" style="244"/>
    <col min="12055" max="12060" width="0" style="244" hidden="1" customWidth="1"/>
    <col min="12061" max="12061" width="9" style="244"/>
    <col min="12062" max="12062" width="9.625" style="244" customWidth="1"/>
    <col min="12063" max="12063" width="10.25" style="244" customWidth="1"/>
    <col min="12064" max="12284" width="9" style="244"/>
    <col min="12285" max="12285" width="4.625" style="244" customWidth="1"/>
    <col min="12286" max="12286" width="5.5" style="244" customWidth="1"/>
    <col min="12287" max="12287" width="9" style="244"/>
    <col min="12288" max="12288" width="20.875" style="244" customWidth="1"/>
    <col min="12289" max="12289" width="10.375" style="244" customWidth="1"/>
    <col min="12290" max="12310" width="9" style="244"/>
    <col min="12311" max="12316" width="0" style="244" hidden="1" customWidth="1"/>
    <col min="12317" max="12317" width="9" style="244"/>
    <col min="12318" max="12318" width="9.625" style="244" customWidth="1"/>
    <col min="12319" max="12319" width="10.25" style="244" customWidth="1"/>
    <col min="12320" max="12540" width="9" style="244"/>
    <col min="12541" max="12541" width="4.625" style="244" customWidth="1"/>
    <col min="12542" max="12542" width="5.5" style="244" customWidth="1"/>
    <col min="12543" max="12543" width="9" style="244"/>
    <col min="12544" max="12544" width="20.875" style="244" customWidth="1"/>
    <col min="12545" max="12545" width="10.375" style="244" customWidth="1"/>
    <col min="12546" max="12566" width="9" style="244"/>
    <col min="12567" max="12572" width="0" style="244" hidden="1" customWidth="1"/>
    <col min="12573" max="12573" width="9" style="244"/>
    <col min="12574" max="12574" width="9.625" style="244" customWidth="1"/>
    <col min="12575" max="12575" width="10.25" style="244" customWidth="1"/>
    <col min="12576" max="12796" width="9" style="244"/>
    <col min="12797" max="12797" width="4.625" style="244" customWidth="1"/>
    <col min="12798" max="12798" width="5.5" style="244" customWidth="1"/>
    <col min="12799" max="12799" width="9" style="244"/>
    <col min="12800" max="12800" width="20.875" style="244" customWidth="1"/>
    <col min="12801" max="12801" width="10.375" style="244" customWidth="1"/>
    <col min="12802" max="12822" width="9" style="244"/>
    <col min="12823" max="12828" width="0" style="244" hidden="1" customWidth="1"/>
    <col min="12829" max="12829" width="9" style="244"/>
    <col min="12830" max="12830" width="9.625" style="244" customWidth="1"/>
    <col min="12831" max="12831" width="10.25" style="244" customWidth="1"/>
    <col min="12832" max="13052" width="9" style="244"/>
    <col min="13053" max="13053" width="4.625" style="244" customWidth="1"/>
    <col min="13054" max="13054" width="5.5" style="244" customWidth="1"/>
    <col min="13055" max="13055" width="9" style="244"/>
    <col min="13056" max="13056" width="20.875" style="244" customWidth="1"/>
    <col min="13057" max="13057" width="10.375" style="244" customWidth="1"/>
    <col min="13058" max="13078" width="9" style="244"/>
    <col min="13079" max="13084" width="0" style="244" hidden="1" customWidth="1"/>
    <col min="13085" max="13085" width="9" style="244"/>
    <col min="13086" max="13086" width="9.625" style="244" customWidth="1"/>
    <col min="13087" max="13087" width="10.25" style="244" customWidth="1"/>
    <col min="13088" max="13308" width="9" style="244"/>
    <col min="13309" max="13309" width="4.625" style="244" customWidth="1"/>
    <col min="13310" max="13310" width="5.5" style="244" customWidth="1"/>
    <col min="13311" max="13311" width="9" style="244"/>
    <col min="13312" max="13312" width="20.875" style="244" customWidth="1"/>
    <col min="13313" max="13313" width="10.375" style="244" customWidth="1"/>
    <col min="13314" max="13334" width="9" style="244"/>
    <col min="13335" max="13340" width="0" style="244" hidden="1" customWidth="1"/>
    <col min="13341" max="13341" width="9" style="244"/>
    <col min="13342" max="13342" width="9.625" style="244" customWidth="1"/>
    <col min="13343" max="13343" width="10.25" style="244" customWidth="1"/>
    <col min="13344" max="13564" width="9" style="244"/>
    <col min="13565" max="13565" width="4.625" style="244" customWidth="1"/>
    <col min="13566" max="13566" width="5.5" style="244" customWidth="1"/>
    <col min="13567" max="13567" width="9" style="244"/>
    <col min="13568" max="13568" width="20.875" style="244" customWidth="1"/>
    <col min="13569" max="13569" width="10.375" style="244" customWidth="1"/>
    <col min="13570" max="13590" width="9" style="244"/>
    <col min="13591" max="13596" width="0" style="244" hidden="1" customWidth="1"/>
    <col min="13597" max="13597" width="9" style="244"/>
    <col min="13598" max="13598" width="9.625" style="244" customWidth="1"/>
    <col min="13599" max="13599" width="10.25" style="244" customWidth="1"/>
    <col min="13600" max="13820" width="9" style="244"/>
    <col min="13821" max="13821" width="4.625" style="244" customWidth="1"/>
    <col min="13822" max="13822" width="5.5" style="244" customWidth="1"/>
    <col min="13823" max="13823" width="9" style="244"/>
    <col min="13824" max="13824" width="20.875" style="244" customWidth="1"/>
    <col min="13825" max="13825" width="10.375" style="244" customWidth="1"/>
    <col min="13826" max="13846" width="9" style="244"/>
    <col min="13847" max="13852" width="0" style="244" hidden="1" customWidth="1"/>
    <col min="13853" max="13853" width="9" style="244"/>
    <col min="13854" max="13854" width="9.625" style="244" customWidth="1"/>
    <col min="13855" max="13855" width="10.25" style="244" customWidth="1"/>
    <col min="13856" max="14076" width="9" style="244"/>
    <col min="14077" max="14077" width="4.625" style="244" customWidth="1"/>
    <col min="14078" max="14078" width="5.5" style="244" customWidth="1"/>
    <col min="14079" max="14079" width="9" style="244"/>
    <col min="14080" max="14080" width="20.875" style="244" customWidth="1"/>
    <col min="14081" max="14081" width="10.375" style="244" customWidth="1"/>
    <col min="14082" max="14102" width="9" style="244"/>
    <col min="14103" max="14108" width="0" style="244" hidden="1" customWidth="1"/>
    <col min="14109" max="14109" width="9" style="244"/>
    <col min="14110" max="14110" width="9.625" style="244" customWidth="1"/>
    <col min="14111" max="14111" width="10.25" style="244" customWidth="1"/>
    <col min="14112" max="14332" width="9" style="244"/>
    <col min="14333" max="14333" width="4.625" style="244" customWidth="1"/>
    <col min="14334" max="14334" width="5.5" style="244" customWidth="1"/>
    <col min="14335" max="14335" width="9" style="244"/>
    <col min="14336" max="14336" width="20.875" style="244" customWidth="1"/>
    <col min="14337" max="14337" width="10.375" style="244" customWidth="1"/>
    <col min="14338" max="14358" width="9" style="244"/>
    <col min="14359" max="14364" width="0" style="244" hidden="1" customWidth="1"/>
    <col min="14365" max="14365" width="9" style="244"/>
    <col min="14366" max="14366" width="9.625" style="244" customWidth="1"/>
    <col min="14367" max="14367" width="10.25" style="244" customWidth="1"/>
    <col min="14368" max="14588" width="9" style="244"/>
    <col min="14589" max="14589" width="4.625" style="244" customWidth="1"/>
    <col min="14590" max="14590" width="5.5" style="244" customWidth="1"/>
    <col min="14591" max="14591" width="9" style="244"/>
    <col min="14592" max="14592" width="20.875" style="244" customWidth="1"/>
    <col min="14593" max="14593" width="10.375" style="244" customWidth="1"/>
    <col min="14594" max="14614" width="9" style="244"/>
    <col min="14615" max="14620" width="0" style="244" hidden="1" customWidth="1"/>
    <col min="14621" max="14621" width="9" style="244"/>
    <col min="14622" max="14622" width="9.625" style="244" customWidth="1"/>
    <col min="14623" max="14623" width="10.25" style="244" customWidth="1"/>
    <col min="14624" max="14844" width="9" style="244"/>
    <col min="14845" max="14845" width="4.625" style="244" customWidth="1"/>
    <col min="14846" max="14846" width="5.5" style="244" customWidth="1"/>
    <col min="14847" max="14847" width="9" style="244"/>
    <col min="14848" max="14848" width="20.875" style="244" customWidth="1"/>
    <col min="14849" max="14849" width="10.375" style="244" customWidth="1"/>
    <col min="14850" max="14870" width="9" style="244"/>
    <col min="14871" max="14876" width="0" style="244" hidden="1" customWidth="1"/>
    <col min="14877" max="14877" width="9" style="244"/>
    <col min="14878" max="14878" width="9.625" style="244" customWidth="1"/>
    <col min="14879" max="14879" width="10.25" style="244" customWidth="1"/>
    <col min="14880" max="15100" width="9" style="244"/>
    <col min="15101" max="15101" width="4.625" style="244" customWidth="1"/>
    <col min="15102" max="15102" width="5.5" style="244" customWidth="1"/>
    <col min="15103" max="15103" width="9" style="244"/>
    <col min="15104" max="15104" width="20.875" style="244" customWidth="1"/>
    <col min="15105" max="15105" width="10.375" style="244" customWidth="1"/>
    <col min="15106" max="15126" width="9" style="244"/>
    <col min="15127" max="15132" width="0" style="244" hidden="1" customWidth="1"/>
    <col min="15133" max="15133" width="9" style="244"/>
    <col min="15134" max="15134" width="9.625" style="244" customWidth="1"/>
    <col min="15135" max="15135" width="10.25" style="244" customWidth="1"/>
    <col min="15136" max="15356" width="9" style="244"/>
    <col min="15357" max="15357" width="4.625" style="244" customWidth="1"/>
    <col min="15358" max="15358" width="5.5" style="244" customWidth="1"/>
    <col min="15359" max="15359" width="9" style="244"/>
    <col min="15360" max="15360" width="20.875" style="244" customWidth="1"/>
    <col min="15361" max="15361" width="10.375" style="244" customWidth="1"/>
    <col min="15362" max="15382" width="9" style="244"/>
    <col min="15383" max="15388" width="0" style="244" hidden="1" customWidth="1"/>
    <col min="15389" max="15389" width="9" style="244"/>
    <col min="15390" max="15390" width="9.625" style="244" customWidth="1"/>
    <col min="15391" max="15391" width="10.25" style="244" customWidth="1"/>
    <col min="15392" max="15612" width="9" style="244"/>
    <col min="15613" max="15613" width="4.625" style="244" customWidth="1"/>
    <col min="15614" max="15614" width="5.5" style="244" customWidth="1"/>
    <col min="15615" max="15615" width="9" style="244"/>
    <col min="15616" max="15616" width="20.875" style="244" customWidth="1"/>
    <col min="15617" max="15617" width="10.375" style="244" customWidth="1"/>
    <col min="15618" max="15638" width="9" style="244"/>
    <col min="15639" max="15644" width="0" style="244" hidden="1" customWidth="1"/>
    <col min="15645" max="15645" width="9" style="244"/>
    <col min="15646" max="15646" width="9.625" style="244" customWidth="1"/>
    <col min="15647" max="15647" width="10.25" style="244" customWidth="1"/>
    <col min="15648" max="15868" width="9" style="244"/>
    <col min="15869" max="15869" width="4.625" style="244" customWidth="1"/>
    <col min="15870" max="15870" width="5.5" style="244" customWidth="1"/>
    <col min="15871" max="15871" width="9" style="244"/>
    <col min="15872" max="15872" width="20.875" style="244" customWidth="1"/>
    <col min="15873" max="15873" width="10.375" style="244" customWidth="1"/>
    <col min="15874" max="15894" width="9" style="244"/>
    <col min="15895" max="15900" width="0" style="244" hidden="1" customWidth="1"/>
    <col min="15901" max="15901" width="9" style="244"/>
    <col min="15902" max="15902" width="9.625" style="244" customWidth="1"/>
    <col min="15903" max="15903" width="10.25" style="244" customWidth="1"/>
    <col min="15904" max="16124" width="9" style="244"/>
    <col min="16125" max="16125" width="4.625" style="244" customWidth="1"/>
    <col min="16126" max="16126" width="5.5" style="244" customWidth="1"/>
    <col min="16127" max="16127" width="9" style="244"/>
    <col min="16128" max="16128" width="20.875" style="244" customWidth="1"/>
    <col min="16129" max="16129" width="10.375" style="244" customWidth="1"/>
    <col min="16130" max="16150" width="9" style="244"/>
    <col min="16151" max="16156" width="0" style="244" hidden="1" customWidth="1"/>
    <col min="16157" max="16157" width="9" style="244"/>
    <col min="16158" max="16158" width="9.625" style="244" customWidth="1"/>
    <col min="16159" max="16159" width="10.25" style="244" customWidth="1"/>
    <col min="16160" max="16384" width="9" style="244"/>
  </cols>
  <sheetData>
    <row r="1" spans="1:33" s="232" customFormat="1" ht="28.5" customHeight="1">
      <c r="A1" s="421" t="s">
        <v>615</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364"/>
      <c r="AG1" s="364"/>
    </row>
    <row r="2" spans="1:33" s="232" customFormat="1" ht="20.100000000000001" customHeight="1">
      <c r="A2" s="422" t="s">
        <v>414</v>
      </c>
      <c r="B2" s="422" t="s">
        <v>577</v>
      </c>
      <c r="C2" s="423" t="s">
        <v>578</v>
      </c>
      <c r="D2" s="423" t="s">
        <v>1</v>
      </c>
      <c r="E2" s="424" t="s">
        <v>591</v>
      </c>
      <c r="F2" s="424"/>
      <c r="G2" s="424"/>
      <c r="H2" s="424"/>
      <c r="I2" s="424"/>
      <c r="J2" s="424" t="s">
        <v>592</v>
      </c>
      <c r="K2" s="424"/>
      <c r="L2" s="424"/>
      <c r="M2" s="424"/>
      <c r="N2" s="424"/>
      <c r="O2" s="424" t="s">
        <v>593</v>
      </c>
      <c r="P2" s="424"/>
      <c r="Q2" s="424"/>
      <c r="R2" s="424"/>
      <c r="S2" s="424"/>
      <c r="T2" s="425" t="s">
        <v>594</v>
      </c>
      <c r="U2" s="425"/>
      <c r="V2" s="425"/>
      <c r="W2" s="425"/>
      <c r="X2" s="425"/>
      <c r="Y2" s="425"/>
      <c r="Z2" s="424" t="s">
        <v>616</v>
      </c>
      <c r="AA2" s="424"/>
      <c r="AB2" s="424"/>
      <c r="AC2" s="424"/>
      <c r="AD2" s="424"/>
      <c r="AE2" s="426" t="s">
        <v>595</v>
      </c>
      <c r="AF2" s="419" t="s">
        <v>614</v>
      </c>
      <c r="AG2" s="419" t="s">
        <v>454</v>
      </c>
    </row>
    <row r="3" spans="1:33" s="232" customFormat="1" ht="45">
      <c r="A3" s="422"/>
      <c r="B3" s="422"/>
      <c r="C3" s="423"/>
      <c r="D3" s="423"/>
      <c r="E3" s="233" t="s">
        <v>596</v>
      </c>
      <c r="F3" s="233" t="s">
        <v>597</v>
      </c>
      <c r="G3" s="233" t="s">
        <v>598</v>
      </c>
      <c r="H3" s="233" t="s">
        <v>599</v>
      </c>
      <c r="I3" s="234" t="s">
        <v>600</v>
      </c>
      <c r="J3" s="233" t="s">
        <v>596</v>
      </c>
      <c r="K3" s="233" t="s">
        <v>597</v>
      </c>
      <c r="L3" s="233" t="s">
        <v>598</v>
      </c>
      <c r="M3" s="233" t="s">
        <v>599</v>
      </c>
      <c r="N3" s="234" t="s">
        <v>600</v>
      </c>
      <c r="O3" s="233" t="s">
        <v>601</v>
      </c>
      <c r="P3" s="233" t="s">
        <v>602</v>
      </c>
      <c r="Q3" s="233" t="s">
        <v>603</v>
      </c>
      <c r="R3" s="233" t="s">
        <v>604</v>
      </c>
      <c r="S3" s="234" t="s">
        <v>600</v>
      </c>
      <c r="T3" s="233" t="s">
        <v>605</v>
      </c>
      <c r="U3" s="233" t="s">
        <v>606</v>
      </c>
      <c r="V3" s="233" t="s">
        <v>607</v>
      </c>
      <c r="W3" s="233" t="s">
        <v>608</v>
      </c>
      <c r="X3" s="233" t="s">
        <v>609</v>
      </c>
      <c r="Y3" s="234" t="s">
        <v>600</v>
      </c>
      <c r="Z3" s="233" t="s">
        <v>601</v>
      </c>
      <c r="AA3" s="233" t="s">
        <v>602</v>
      </c>
      <c r="AB3" s="233" t="s">
        <v>603</v>
      </c>
      <c r="AC3" s="233" t="s">
        <v>604</v>
      </c>
      <c r="AD3" s="234" t="s">
        <v>600</v>
      </c>
      <c r="AE3" s="420"/>
      <c r="AF3" s="420"/>
      <c r="AG3" s="420"/>
    </row>
    <row r="4" spans="1:33" s="232" customFormat="1" ht="20.100000000000001" customHeight="1">
      <c r="A4" s="235">
        <v>1</v>
      </c>
      <c r="B4" s="235" t="s">
        <v>549</v>
      </c>
      <c r="C4" s="236" t="s">
        <v>565</v>
      </c>
      <c r="D4" s="243" t="s">
        <v>610</v>
      </c>
      <c r="E4" s="237">
        <v>360</v>
      </c>
      <c r="F4" s="238">
        <f t="shared" ref="F4:F6" si="0">E4*1125</f>
        <v>405000</v>
      </c>
      <c r="G4" s="237">
        <v>344</v>
      </c>
      <c r="H4" s="239">
        <f t="shared" ref="H4:H6" si="1">G4*1125</f>
        <v>387000</v>
      </c>
      <c r="I4" s="239">
        <f t="shared" ref="I4:I6" si="2">H4+F4</f>
        <v>792000</v>
      </c>
      <c r="J4" s="240">
        <v>165</v>
      </c>
      <c r="K4" s="241">
        <f>J4*1325</f>
        <v>218625</v>
      </c>
      <c r="L4" s="240">
        <v>187</v>
      </c>
      <c r="M4" s="235">
        <f t="shared" ref="M4:M6" si="3">1325*L4</f>
        <v>247775</v>
      </c>
      <c r="N4" s="235">
        <f t="shared" ref="N4:N6" si="4">K4+M4</f>
        <v>466400</v>
      </c>
      <c r="O4" s="242">
        <v>0</v>
      </c>
      <c r="P4" s="235">
        <f t="shared" ref="P4:P6" si="5">O4*100</f>
        <v>0</v>
      </c>
      <c r="Q4" s="237">
        <v>0</v>
      </c>
      <c r="R4" s="235">
        <f t="shared" ref="R4:R6" si="6">Q4*100</f>
        <v>0</v>
      </c>
      <c r="S4" s="235">
        <f>P4+R4</f>
        <v>0</v>
      </c>
      <c r="T4" s="235"/>
      <c r="U4" s="235"/>
      <c r="V4" s="235">
        <f>U4*650</f>
        <v>0</v>
      </c>
      <c r="W4" s="235"/>
      <c r="X4" s="235">
        <f>W4*650</f>
        <v>0</v>
      </c>
      <c r="Y4" s="235">
        <f t="shared" ref="Y4:Y6" si="7">T4+V4+X4</f>
        <v>0</v>
      </c>
      <c r="Z4" s="250"/>
      <c r="AA4" s="250"/>
      <c r="AB4" s="250"/>
      <c r="AC4" s="250"/>
      <c r="AD4" s="250"/>
      <c r="AE4" s="239">
        <f t="shared" ref="AE4:AE6" si="8">I4+N4+S4+AD4</f>
        <v>1258400</v>
      </c>
      <c r="AF4" s="239">
        <v>1204900</v>
      </c>
      <c r="AG4" s="248">
        <f t="shared" ref="AG4:AG6" si="9">AE4-AF4</f>
        <v>53500</v>
      </c>
    </row>
    <row r="5" spans="1:33" s="232" customFormat="1" ht="20.100000000000001" customHeight="1">
      <c r="A5" s="235">
        <v>2</v>
      </c>
      <c r="B5" s="235" t="s">
        <v>549</v>
      </c>
      <c r="C5" s="236" t="s">
        <v>565</v>
      </c>
      <c r="D5" s="243" t="s">
        <v>611</v>
      </c>
      <c r="E5" s="237">
        <v>1113</v>
      </c>
      <c r="F5" s="238">
        <f t="shared" si="0"/>
        <v>1252125</v>
      </c>
      <c r="G5" s="237">
        <v>1059</v>
      </c>
      <c r="H5" s="239">
        <f t="shared" si="1"/>
        <v>1191375</v>
      </c>
      <c r="I5" s="239">
        <f t="shared" si="2"/>
        <v>2443500</v>
      </c>
      <c r="J5" s="240">
        <v>615</v>
      </c>
      <c r="K5" s="241">
        <f t="shared" ref="K5:K6" si="10">J5*1325</f>
        <v>814875</v>
      </c>
      <c r="L5" s="240">
        <v>602</v>
      </c>
      <c r="M5" s="235">
        <f t="shared" si="3"/>
        <v>797650</v>
      </c>
      <c r="N5" s="235">
        <f t="shared" si="4"/>
        <v>1612525</v>
      </c>
      <c r="O5" s="242">
        <v>75</v>
      </c>
      <c r="P5" s="235">
        <f t="shared" si="5"/>
        <v>7500</v>
      </c>
      <c r="Q5" s="242">
        <v>70</v>
      </c>
      <c r="R5" s="235">
        <f t="shared" si="6"/>
        <v>7000</v>
      </c>
      <c r="S5" s="235">
        <f>P5+R5</f>
        <v>14500</v>
      </c>
      <c r="T5" s="235">
        <v>1300</v>
      </c>
      <c r="U5" s="235">
        <v>2</v>
      </c>
      <c r="V5" s="235">
        <f>U5*650</f>
        <v>1300</v>
      </c>
      <c r="W5" s="235">
        <v>3</v>
      </c>
      <c r="X5" s="235">
        <f>W5*650</f>
        <v>1950</v>
      </c>
      <c r="Y5" s="235">
        <f t="shared" si="7"/>
        <v>4550</v>
      </c>
      <c r="Z5" s="250"/>
      <c r="AA5" s="250"/>
      <c r="AB5" s="250"/>
      <c r="AC5" s="250"/>
      <c r="AD5" s="250"/>
      <c r="AE5" s="239">
        <f t="shared" si="8"/>
        <v>4070525</v>
      </c>
      <c r="AF5" s="239">
        <v>4006050</v>
      </c>
      <c r="AG5" s="248">
        <f t="shared" si="9"/>
        <v>64475</v>
      </c>
    </row>
    <row r="6" spans="1:33" s="232" customFormat="1" ht="20.100000000000001" customHeight="1">
      <c r="A6" s="235">
        <v>3</v>
      </c>
      <c r="B6" s="235" t="s">
        <v>549</v>
      </c>
      <c r="C6" s="236" t="s">
        <v>565</v>
      </c>
      <c r="D6" s="243" t="s">
        <v>612</v>
      </c>
      <c r="E6" s="237">
        <v>0</v>
      </c>
      <c r="F6" s="238">
        <f t="shared" si="0"/>
        <v>0</v>
      </c>
      <c r="G6" s="237">
        <v>0</v>
      </c>
      <c r="H6" s="239">
        <f t="shared" si="1"/>
        <v>0</v>
      </c>
      <c r="I6" s="239">
        <f t="shared" si="2"/>
        <v>0</v>
      </c>
      <c r="J6" s="240">
        <v>899</v>
      </c>
      <c r="K6" s="241">
        <f t="shared" si="10"/>
        <v>1191175</v>
      </c>
      <c r="L6" s="240">
        <v>949</v>
      </c>
      <c r="M6" s="235">
        <f t="shared" si="3"/>
        <v>1257425</v>
      </c>
      <c r="N6" s="235">
        <f t="shared" si="4"/>
        <v>2448600</v>
      </c>
      <c r="O6" s="242">
        <v>187</v>
      </c>
      <c r="P6" s="235">
        <f t="shared" si="5"/>
        <v>18700</v>
      </c>
      <c r="Q6" s="242">
        <v>226</v>
      </c>
      <c r="R6" s="235">
        <f t="shared" si="6"/>
        <v>22600</v>
      </c>
      <c r="S6" s="235">
        <f>P6+R6</f>
        <v>41300</v>
      </c>
      <c r="T6" s="235"/>
      <c r="U6" s="235"/>
      <c r="V6" s="235">
        <f>U6*650</f>
        <v>0</v>
      </c>
      <c r="W6" s="235"/>
      <c r="X6" s="235">
        <f>W6*650</f>
        <v>0</v>
      </c>
      <c r="Y6" s="235">
        <f t="shared" si="7"/>
        <v>0</v>
      </c>
      <c r="Z6" s="250"/>
      <c r="AA6" s="250"/>
      <c r="AB6" s="250"/>
      <c r="AC6" s="250"/>
      <c r="AD6" s="250"/>
      <c r="AE6" s="239">
        <f t="shared" si="8"/>
        <v>2489900</v>
      </c>
      <c r="AF6" s="239">
        <v>2394550</v>
      </c>
      <c r="AG6" s="248">
        <f t="shared" si="9"/>
        <v>95350</v>
      </c>
    </row>
    <row r="7" spans="1:33" s="232" customFormat="1" ht="20.100000000000001" customHeight="1">
      <c r="A7" s="245"/>
      <c r="B7" s="245"/>
      <c r="C7" s="246"/>
      <c r="D7" s="245" t="s">
        <v>613</v>
      </c>
      <c r="E7" s="247">
        <f>SUM(E4:E6)</f>
        <v>1473</v>
      </c>
      <c r="F7" s="247">
        <f t="shared" ref="F7:AG7" si="11">SUM(F4:F6)</f>
        <v>1657125</v>
      </c>
      <c r="G7" s="247">
        <f t="shared" si="11"/>
        <v>1403</v>
      </c>
      <c r="H7" s="245">
        <f t="shared" si="11"/>
        <v>1578375</v>
      </c>
      <c r="I7" s="245">
        <f t="shared" si="11"/>
        <v>3235500</v>
      </c>
      <c r="J7" s="247">
        <f t="shared" si="11"/>
        <v>1679</v>
      </c>
      <c r="K7" s="247">
        <f t="shared" si="11"/>
        <v>2224675</v>
      </c>
      <c r="L7" s="247">
        <f t="shared" si="11"/>
        <v>1738</v>
      </c>
      <c r="M7" s="245">
        <f t="shared" si="11"/>
        <v>2302850</v>
      </c>
      <c r="N7" s="245">
        <f t="shared" si="11"/>
        <v>4527525</v>
      </c>
      <c r="O7" s="247">
        <f t="shared" si="11"/>
        <v>262</v>
      </c>
      <c r="P7" s="245">
        <f t="shared" si="11"/>
        <v>26200</v>
      </c>
      <c r="Q7" s="247">
        <f t="shared" si="11"/>
        <v>296</v>
      </c>
      <c r="R7" s="245">
        <f t="shared" si="11"/>
        <v>29600</v>
      </c>
      <c r="S7" s="245">
        <f t="shared" si="11"/>
        <v>55800</v>
      </c>
      <c r="T7" s="245">
        <f t="shared" si="11"/>
        <v>1300</v>
      </c>
      <c r="U7" s="245">
        <f t="shared" si="11"/>
        <v>2</v>
      </c>
      <c r="V7" s="245">
        <f t="shared" si="11"/>
        <v>1300</v>
      </c>
      <c r="W7" s="245">
        <f t="shared" si="11"/>
        <v>3</v>
      </c>
      <c r="X7" s="245">
        <f t="shared" si="11"/>
        <v>1950</v>
      </c>
      <c r="Y7" s="245">
        <f t="shared" si="11"/>
        <v>4550</v>
      </c>
      <c r="Z7" s="245">
        <f t="shared" si="11"/>
        <v>0</v>
      </c>
      <c r="AA7" s="245">
        <f t="shared" si="11"/>
        <v>0</v>
      </c>
      <c r="AB7" s="245">
        <f t="shared" si="11"/>
        <v>0</v>
      </c>
      <c r="AC7" s="245">
        <f t="shared" si="11"/>
        <v>0</v>
      </c>
      <c r="AD7" s="245">
        <f t="shared" si="11"/>
        <v>0</v>
      </c>
      <c r="AE7" s="245">
        <f t="shared" si="11"/>
        <v>7818825</v>
      </c>
      <c r="AF7" s="245">
        <f t="shared" si="11"/>
        <v>7605500</v>
      </c>
      <c r="AG7" s="249">
        <f t="shared" si="11"/>
        <v>213325</v>
      </c>
    </row>
  </sheetData>
  <mergeCells count="13">
    <mergeCell ref="AF2:AF3"/>
    <mergeCell ref="AG2:AG3"/>
    <mergeCell ref="A1:AG1"/>
    <mergeCell ref="A2:A3"/>
    <mergeCell ref="B2:B3"/>
    <mergeCell ref="C2:C3"/>
    <mergeCell ref="D2:D3"/>
    <mergeCell ref="E2:I2"/>
    <mergeCell ref="J2:N2"/>
    <mergeCell ref="O2:S2"/>
    <mergeCell ref="T2:Y2"/>
    <mergeCell ref="AE2:AE3"/>
    <mergeCell ref="Z2:AD2"/>
  </mergeCells>
  <phoneticPr fontId="3" type="noConversion"/>
  <printOptions horizontalCentered="1"/>
  <pageMargins left="0.70866141732283472" right="0.70866141732283472" top="0.74803149606299213" bottom="0.74803149606299213" header="0.31496062992125984" footer="0.31496062992125984"/>
  <pageSetup paperSize="8" scale="75" orientation="landscape" r:id="rId1"/>
  <headerFooter>
    <oddFooter>第 &amp;P 页，共 &amp;N 页</oddFooter>
  </headerFooter>
</worksheet>
</file>

<file path=xl/worksheets/sheet24.xml><?xml version="1.0" encoding="utf-8"?>
<worksheet xmlns="http://schemas.openxmlformats.org/spreadsheetml/2006/main" xmlns:r="http://schemas.openxmlformats.org/officeDocument/2006/relationships">
  <dimension ref="A1:L8"/>
  <sheetViews>
    <sheetView topLeftCell="C1" workbookViewId="0">
      <selection activeCell="C9" sqref="A9:XFD35"/>
    </sheetView>
  </sheetViews>
  <sheetFormatPr defaultRowHeight="13.5"/>
  <cols>
    <col min="1" max="2" width="9" style="11"/>
    <col min="3" max="3" width="8.375" style="11" customWidth="1"/>
    <col min="4" max="4" width="28.875" style="11" customWidth="1"/>
    <col min="5" max="5" width="9" style="11" hidden="1" customWidth="1"/>
    <col min="6" max="12" width="12.625" style="11" customWidth="1"/>
    <col min="13" max="237" width="9" style="11"/>
    <col min="238" max="238" width="5.125" style="11" customWidth="1"/>
    <col min="239" max="239" width="25.75" style="11" customWidth="1"/>
    <col min="240" max="250" width="9" style="11" customWidth="1"/>
    <col min="251" max="256" width="9" style="11"/>
    <col min="257" max="257" width="9.5" style="11" bestFit="1" customWidth="1"/>
    <col min="258" max="493" width="9" style="11"/>
    <col min="494" max="494" width="5.125" style="11" customWidth="1"/>
    <col min="495" max="495" width="25.75" style="11" customWidth="1"/>
    <col min="496" max="506" width="9" style="11" customWidth="1"/>
    <col min="507" max="512" width="9" style="11"/>
    <col min="513" max="513" width="9.5" style="11" bestFit="1" customWidth="1"/>
    <col min="514" max="749" width="9" style="11"/>
    <col min="750" max="750" width="5.125" style="11" customWidth="1"/>
    <col min="751" max="751" width="25.75" style="11" customWidth="1"/>
    <col min="752" max="762" width="9" style="11" customWidth="1"/>
    <col min="763" max="768" width="9" style="11"/>
    <col min="769" max="769" width="9.5" style="11" bestFit="1" customWidth="1"/>
    <col min="770" max="1005" width="9" style="11"/>
    <col min="1006" max="1006" width="5.125" style="11" customWidth="1"/>
    <col min="1007" max="1007" width="25.75" style="11" customWidth="1"/>
    <col min="1008" max="1018" width="9" style="11" customWidth="1"/>
    <col min="1019" max="1024" width="9" style="11"/>
    <col min="1025" max="1025" width="9.5" style="11" bestFit="1" customWidth="1"/>
    <col min="1026" max="1261" width="9" style="11"/>
    <col min="1262" max="1262" width="5.125" style="11" customWidth="1"/>
    <col min="1263" max="1263" width="25.75" style="11" customWidth="1"/>
    <col min="1264" max="1274" width="9" style="11" customWidth="1"/>
    <col min="1275" max="1280" width="9" style="11"/>
    <col min="1281" max="1281" width="9.5" style="11" bestFit="1" customWidth="1"/>
    <col min="1282" max="1517" width="9" style="11"/>
    <col min="1518" max="1518" width="5.125" style="11" customWidth="1"/>
    <col min="1519" max="1519" width="25.75" style="11" customWidth="1"/>
    <col min="1520" max="1530" width="9" style="11" customWidth="1"/>
    <col min="1531" max="1536" width="9" style="11"/>
    <col min="1537" max="1537" width="9.5" style="11" bestFit="1" customWidth="1"/>
    <col min="1538" max="1773" width="9" style="11"/>
    <col min="1774" max="1774" width="5.125" style="11" customWidth="1"/>
    <col min="1775" max="1775" width="25.75" style="11" customWidth="1"/>
    <col min="1776" max="1786" width="9" style="11" customWidth="1"/>
    <col min="1787" max="1792" width="9" style="11"/>
    <col min="1793" max="1793" width="9.5" style="11" bestFit="1" customWidth="1"/>
    <col min="1794" max="2029" width="9" style="11"/>
    <col min="2030" max="2030" width="5.125" style="11" customWidth="1"/>
    <col min="2031" max="2031" width="25.75" style="11" customWidth="1"/>
    <col min="2032" max="2042" width="9" style="11" customWidth="1"/>
    <col min="2043" max="2048" width="9" style="11"/>
    <col min="2049" max="2049" width="9.5" style="11" bestFit="1" customWidth="1"/>
    <col min="2050" max="2285" width="9" style="11"/>
    <col min="2286" max="2286" width="5.125" style="11" customWidth="1"/>
    <col min="2287" max="2287" width="25.75" style="11" customWidth="1"/>
    <col min="2288" max="2298" width="9" style="11" customWidth="1"/>
    <col min="2299" max="2304" width="9" style="11"/>
    <col min="2305" max="2305" width="9.5" style="11" bestFit="1" customWidth="1"/>
    <col min="2306" max="2541" width="9" style="11"/>
    <col min="2542" max="2542" width="5.125" style="11" customWidth="1"/>
    <col min="2543" max="2543" width="25.75" style="11" customWidth="1"/>
    <col min="2544" max="2554" width="9" style="11" customWidth="1"/>
    <col min="2555" max="2560" width="9" style="11"/>
    <col min="2561" max="2561" width="9.5" style="11" bestFit="1" customWidth="1"/>
    <col min="2562" max="2797" width="9" style="11"/>
    <col min="2798" max="2798" width="5.125" style="11" customWidth="1"/>
    <col min="2799" max="2799" width="25.75" style="11" customWidth="1"/>
    <col min="2800" max="2810" width="9" style="11" customWidth="1"/>
    <col min="2811" max="2816" width="9" style="11"/>
    <col min="2817" max="2817" width="9.5" style="11" bestFit="1" customWidth="1"/>
    <col min="2818" max="3053" width="9" style="11"/>
    <col min="3054" max="3054" width="5.125" style="11" customWidth="1"/>
    <col min="3055" max="3055" width="25.75" style="11" customWidth="1"/>
    <col min="3056" max="3066" width="9" style="11" customWidth="1"/>
    <col min="3067" max="3072" width="9" style="11"/>
    <col min="3073" max="3073" width="9.5" style="11" bestFit="1" customWidth="1"/>
    <col min="3074" max="3309" width="9" style="11"/>
    <col min="3310" max="3310" width="5.125" style="11" customWidth="1"/>
    <col min="3311" max="3311" width="25.75" style="11" customWidth="1"/>
    <col min="3312" max="3322" width="9" style="11" customWidth="1"/>
    <col min="3323" max="3328" width="9" style="11"/>
    <col min="3329" max="3329" width="9.5" style="11" bestFit="1" customWidth="1"/>
    <col min="3330" max="3565" width="9" style="11"/>
    <col min="3566" max="3566" width="5.125" style="11" customWidth="1"/>
    <col min="3567" max="3567" width="25.75" style="11" customWidth="1"/>
    <col min="3568" max="3578" width="9" style="11" customWidth="1"/>
    <col min="3579" max="3584" width="9" style="11"/>
    <col min="3585" max="3585" width="9.5" style="11" bestFit="1" customWidth="1"/>
    <col min="3586" max="3821" width="9" style="11"/>
    <col min="3822" max="3822" width="5.125" style="11" customWidth="1"/>
    <col min="3823" max="3823" width="25.75" style="11" customWidth="1"/>
    <col min="3824" max="3834" width="9" style="11" customWidth="1"/>
    <col min="3835" max="3840" width="9" style="11"/>
    <col min="3841" max="3841" width="9.5" style="11" bestFit="1" customWidth="1"/>
    <col min="3842" max="4077" width="9" style="11"/>
    <col min="4078" max="4078" width="5.125" style="11" customWidth="1"/>
    <col min="4079" max="4079" width="25.75" style="11" customWidth="1"/>
    <col min="4080" max="4090" width="9" style="11" customWidth="1"/>
    <col min="4091" max="4096" width="9" style="11"/>
    <col min="4097" max="4097" width="9.5" style="11" bestFit="1" customWidth="1"/>
    <col min="4098" max="4333" width="9" style="11"/>
    <col min="4334" max="4334" width="5.125" style="11" customWidth="1"/>
    <col min="4335" max="4335" width="25.75" style="11" customWidth="1"/>
    <col min="4336" max="4346" width="9" style="11" customWidth="1"/>
    <col min="4347" max="4352" width="9" style="11"/>
    <col min="4353" max="4353" width="9.5" style="11" bestFit="1" customWidth="1"/>
    <col min="4354" max="4589" width="9" style="11"/>
    <col min="4590" max="4590" width="5.125" style="11" customWidth="1"/>
    <col min="4591" max="4591" width="25.75" style="11" customWidth="1"/>
    <col min="4592" max="4602" width="9" style="11" customWidth="1"/>
    <col min="4603" max="4608" width="9" style="11"/>
    <col min="4609" max="4609" width="9.5" style="11" bestFit="1" customWidth="1"/>
    <col min="4610" max="4845" width="9" style="11"/>
    <col min="4846" max="4846" width="5.125" style="11" customWidth="1"/>
    <col min="4847" max="4847" width="25.75" style="11" customWidth="1"/>
    <col min="4848" max="4858" width="9" style="11" customWidth="1"/>
    <col min="4859" max="4864" width="9" style="11"/>
    <col min="4865" max="4865" width="9.5" style="11" bestFit="1" customWidth="1"/>
    <col min="4866" max="5101" width="9" style="11"/>
    <col min="5102" max="5102" width="5.125" style="11" customWidth="1"/>
    <col min="5103" max="5103" width="25.75" style="11" customWidth="1"/>
    <col min="5104" max="5114" width="9" style="11" customWidth="1"/>
    <col min="5115" max="5120" width="9" style="11"/>
    <col min="5121" max="5121" width="9.5" style="11" bestFit="1" customWidth="1"/>
    <col min="5122" max="5357" width="9" style="11"/>
    <col min="5358" max="5358" width="5.125" style="11" customWidth="1"/>
    <col min="5359" max="5359" width="25.75" style="11" customWidth="1"/>
    <col min="5360" max="5370" width="9" style="11" customWidth="1"/>
    <col min="5371" max="5376" width="9" style="11"/>
    <col min="5377" max="5377" width="9.5" style="11" bestFit="1" customWidth="1"/>
    <col min="5378" max="5613" width="9" style="11"/>
    <col min="5614" max="5614" width="5.125" style="11" customWidth="1"/>
    <col min="5615" max="5615" width="25.75" style="11" customWidth="1"/>
    <col min="5616" max="5626" width="9" style="11" customWidth="1"/>
    <col min="5627" max="5632" width="9" style="11"/>
    <col min="5633" max="5633" width="9.5" style="11" bestFit="1" customWidth="1"/>
    <col min="5634" max="5869" width="9" style="11"/>
    <col min="5870" max="5870" width="5.125" style="11" customWidth="1"/>
    <col min="5871" max="5871" width="25.75" style="11" customWidth="1"/>
    <col min="5872" max="5882" width="9" style="11" customWidth="1"/>
    <col min="5883" max="5888" width="9" style="11"/>
    <col min="5889" max="5889" width="9.5" style="11" bestFit="1" customWidth="1"/>
    <col min="5890" max="6125" width="9" style="11"/>
    <col min="6126" max="6126" width="5.125" style="11" customWidth="1"/>
    <col min="6127" max="6127" width="25.75" style="11" customWidth="1"/>
    <col min="6128" max="6138" width="9" style="11" customWidth="1"/>
    <col min="6139" max="6144" width="9" style="11"/>
    <col min="6145" max="6145" width="9.5" style="11" bestFit="1" customWidth="1"/>
    <col min="6146" max="6381" width="9" style="11"/>
    <col min="6382" max="6382" width="5.125" style="11" customWidth="1"/>
    <col min="6383" max="6383" width="25.75" style="11" customWidth="1"/>
    <col min="6384" max="6394" width="9" style="11" customWidth="1"/>
    <col min="6395" max="6400" width="9" style="11"/>
    <col min="6401" max="6401" width="9.5" style="11" bestFit="1" customWidth="1"/>
    <col min="6402" max="6637" width="9" style="11"/>
    <col min="6638" max="6638" width="5.125" style="11" customWidth="1"/>
    <col min="6639" max="6639" width="25.75" style="11" customWidth="1"/>
    <col min="6640" max="6650" width="9" style="11" customWidth="1"/>
    <col min="6651" max="6656" width="9" style="11"/>
    <col min="6657" max="6657" width="9.5" style="11" bestFit="1" customWidth="1"/>
    <col min="6658" max="6893" width="9" style="11"/>
    <col min="6894" max="6894" width="5.125" style="11" customWidth="1"/>
    <col min="6895" max="6895" width="25.75" style="11" customWidth="1"/>
    <col min="6896" max="6906" width="9" style="11" customWidth="1"/>
    <col min="6907" max="6912" width="9" style="11"/>
    <col min="6913" max="6913" width="9.5" style="11" bestFit="1" customWidth="1"/>
    <col min="6914" max="7149" width="9" style="11"/>
    <col min="7150" max="7150" width="5.125" style="11" customWidth="1"/>
    <col min="7151" max="7151" width="25.75" style="11" customWidth="1"/>
    <col min="7152" max="7162" width="9" style="11" customWidth="1"/>
    <col min="7163" max="7168" width="9" style="11"/>
    <col min="7169" max="7169" width="9.5" style="11" bestFit="1" customWidth="1"/>
    <col min="7170" max="7405" width="9" style="11"/>
    <col min="7406" max="7406" width="5.125" style="11" customWidth="1"/>
    <col min="7407" max="7407" width="25.75" style="11" customWidth="1"/>
    <col min="7408" max="7418" width="9" style="11" customWidth="1"/>
    <col min="7419" max="7424" width="9" style="11"/>
    <col min="7425" max="7425" width="9.5" style="11" bestFit="1" customWidth="1"/>
    <col min="7426" max="7661" width="9" style="11"/>
    <col min="7662" max="7662" width="5.125" style="11" customWidth="1"/>
    <col min="7663" max="7663" width="25.75" style="11" customWidth="1"/>
    <col min="7664" max="7674" width="9" style="11" customWidth="1"/>
    <col min="7675" max="7680" width="9" style="11"/>
    <col min="7681" max="7681" width="9.5" style="11" bestFit="1" customWidth="1"/>
    <col min="7682" max="7917" width="9" style="11"/>
    <col min="7918" max="7918" width="5.125" style="11" customWidth="1"/>
    <col min="7919" max="7919" width="25.75" style="11" customWidth="1"/>
    <col min="7920" max="7930" width="9" style="11" customWidth="1"/>
    <col min="7931" max="7936" width="9" style="11"/>
    <col min="7937" max="7937" width="9.5" style="11" bestFit="1" customWidth="1"/>
    <col min="7938" max="8173" width="9" style="11"/>
    <col min="8174" max="8174" width="5.125" style="11" customWidth="1"/>
    <col min="8175" max="8175" width="25.75" style="11" customWidth="1"/>
    <col min="8176" max="8186" width="9" style="11" customWidth="1"/>
    <col min="8187" max="8192" width="9" style="11"/>
    <col min="8193" max="8193" width="9.5" style="11" bestFit="1" customWidth="1"/>
    <col min="8194" max="8429" width="9" style="11"/>
    <col min="8430" max="8430" width="5.125" style="11" customWidth="1"/>
    <col min="8431" max="8431" width="25.75" style="11" customWidth="1"/>
    <col min="8432" max="8442" width="9" style="11" customWidth="1"/>
    <col min="8443" max="8448" width="9" style="11"/>
    <col min="8449" max="8449" width="9.5" style="11" bestFit="1" customWidth="1"/>
    <col min="8450" max="8685" width="9" style="11"/>
    <col min="8686" max="8686" width="5.125" style="11" customWidth="1"/>
    <col min="8687" max="8687" width="25.75" style="11" customWidth="1"/>
    <col min="8688" max="8698" width="9" style="11" customWidth="1"/>
    <col min="8699" max="8704" width="9" style="11"/>
    <col min="8705" max="8705" width="9.5" style="11" bestFit="1" customWidth="1"/>
    <col min="8706" max="8941" width="9" style="11"/>
    <col min="8942" max="8942" width="5.125" style="11" customWidth="1"/>
    <col min="8943" max="8943" width="25.75" style="11" customWidth="1"/>
    <col min="8944" max="8954" width="9" style="11" customWidth="1"/>
    <col min="8955" max="8960" width="9" style="11"/>
    <col min="8961" max="8961" width="9.5" style="11" bestFit="1" customWidth="1"/>
    <col min="8962" max="9197" width="9" style="11"/>
    <col min="9198" max="9198" width="5.125" style="11" customWidth="1"/>
    <col min="9199" max="9199" width="25.75" style="11" customWidth="1"/>
    <col min="9200" max="9210" width="9" style="11" customWidth="1"/>
    <col min="9211" max="9216" width="9" style="11"/>
    <col min="9217" max="9217" width="9.5" style="11" bestFit="1" customWidth="1"/>
    <col min="9218" max="9453" width="9" style="11"/>
    <col min="9454" max="9454" width="5.125" style="11" customWidth="1"/>
    <col min="9455" max="9455" width="25.75" style="11" customWidth="1"/>
    <col min="9456" max="9466" width="9" style="11" customWidth="1"/>
    <col min="9467" max="9472" width="9" style="11"/>
    <col min="9473" max="9473" width="9.5" style="11" bestFit="1" customWidth="1"/>
    <col min="9474" max="9709" width="9" style="11"/>
    <col min="9710" max="9710" width="5.125" style="11" customWidth="1"/>
    <col min="9711" max="9711" width="25.75" style="11" customWidth="1"/>
    <col min="9712" max="9722" width="9" style="11" customWidth="1"/>
    <col min="9723" max="9728" width="9" style="11"/>
    <col min="9729" max="9729" width="9.5" style="11" bestFit="1" customWidth="1"/>
    <col min="9730" max="9965" width="9" style="11"/>
    <col min="9966" max="9966" width="5.125" style="11" customWidth="1"/>
    <col min="9967" max="9967" width="25.75" style="11" customWidth="1"/>
    <col min="9968" max="9978" width="9" style="11" customWidth="1"/>
    <col min="9979" max="9984" width="9" style="11"/>
    <col min="9985" max="9985" width="9.5" style="11" bestFit="1" customWidth="1"/>
    <col min="9986" max="10221" width="9" style="11"/>
    <col min="10222" max="10222" width="5.125" style="11" customWidth="1"/>
    <col min="10223" max="10223" width="25.75" style="11" customWidth="1"/>
    <col min="10224" max="10234" width="9" style="11" customWidth="1"/>
    <col min="10235" max="10240" width="9" style="11"/>
    <col min="10241" max="10241" width="9.5" style="11" bestFit="1" customWidth="1"/>
    <col min="10242" max="10477" width="9" style="11"/>
    <col min="10478" max="10478" width="5.125" style="11" customWidth="1"/>
    <col min="10479" max="10479" width="25.75" style="11" customWidth="1"/>
    <col min="10480" max="10490" width="9" style="11" customWidth="1"/>
    <col min="10491" max="10496" width="9" style="11"/>
    <col min="10497" max="10497" width="9.5" style="11" bestFit="1" customWidth="1"/>
    <col min="10498" max="10733" width="9" style="11"/>
    <col min="10734" max="10734" width="5.125" style="11" customWidth="1"/>
    <col min="10735" max="10735" width="25.75" style="11" customWidth="1"/>
    <col min="10736" max="10746" width="9" style="11" customWidth="1"/>
    <col min="10747" max="10752" width="9" style="11"/>
    <col min="10753" max="10753" width="9.5" style="11" bestFit="1" customWidth="1"/>
    <col min="10754" max="10989" width="9" style="11"/>
    <col min="10990" max="10990" width="5.125" style="11" customWidth="1"/>
    <col min="10991" max="10991" width="25.75" style="11" customWidth="1"/>
    <col min="10992" max="11002" width="9" style="11" customWidth="1"/>
    <col min="11003" max="11008" width="9" style="11"/>
    <col min="11009" max="11009" width="9.5" style="11" bestFit="1" customWidth="1"/>
    <col min="11010" max="11245" width="9" style="11"/>
    <col min="11246" max="11246" width="5.125" style="11" customWidth="1"/>
    <col min="11247" max="11247" width="25.75" style="11" customWidth="1"/>
    <col min="11248" max="11258" width="9" style="11" customWidth="1"/>
    <col min="11259" max="11264" width="9" style="11"/>
    <col min="11265" max="11265" width="9.5" style="11" bestFit="1" customWidth="1"/>
    <col min="11266" max="11501" width="9" style="11"/>
    <col min="11502" max="11502" width="5.125" style="11" customWidth="1"/>
    <col min="11503" max="11503" width="25.75" style="11" customWidth="1"/>
    <col min="11504" max="11514" width="9" style="11" customWidth="1"/>
    <col min="11515" max="11520" width="9" style="11"/>
    <col min="11521" max="11521" width="9.5" style="11" bestFit="1" customWidth="1"/>
    <col min="11522" max="11757" width="9" style="11"/>
    <col min="11758" max="11758" width="5.125" style="11" customWidth="1"/>
    <col min="11759" max="11759" width="25.75" style="11" customWidth="1"/>
    <col min="11760" max="11770" width="9" style="11" customWidth="1"/>
    <col min="11771" max="11776" width="9" style="11"/>
    <col min="11777" max="11777" width="9.5" style="11" bestFit="1" customWidth="1"/>
    <col min="11778" max="12013" width="9" style="11"/>
    <col min="12014" max="12014" width="5.125" style="11" customWidth="1"/>
    <col min="12015" max="12015" width="25.75" style="11" customWidth="1"/>
    <col min="12016" max="12026" width="9" style="11" customWidth="1"/>
    <col min="12027" max="12032" width="9" style="11"/>
    <col min="12033" max="12033" width="9.5" style="11" bestFit="1" customWidth="1"/>
    <col min="12034" max="12269" width="9" style="11"/>
    <col min="12270" max="12270" width="5.125" style="11" customWidth="1"/>
    <col min="12271" max="12271" width="25.75" style="11" customWidth="1"/>
    <col min="12272" max="12282" width="9" style="11" customWidth="1"/>
    <col min="12283" max="12288" width="9" style="11"/>
    <col min="12289" max="12289" width="9.5" style="11" bestFit="1" customWidth="1"/>
    <col min="12290" max="12525" width="9" style="11"/>
    <col min="12526" max="12526" width="5.125" style="11" customWidth="1"/>
    <col min="12527" max="12527" width="25.75" style="11" customWidth="1"/>
    <col min="12528" max="12538" width="9" style="11" customWidth="1"/>
    <col min="12539" max="12544" width="9" style="11"/>
    <col min="12545" max="12545" width="9.5" style="11" bestFit="1" customWidth="1"/>
    <col min="12546" max="12781" width="9" style="11"/>
    <col min="12782" max="12782" width="5.125" style="11" customWidth="1"/>
    <col min="12783" max="12783" width="25.75" style="11" customWidth="1"/>
    <col min="12784" max="12794" width="9" style="11" customWidth="1"/>
    <col min="12795" max="12800" width="9" style="11"/>
    <col min="12801" max="12801" width="9.5" style="11" bestFit="1" customWidth="1"/>
    <col min="12802" max="13037" width="9" style="11"/>
    <col min="13038" max="13038" width="5.125" style="11" customWidth="1"/>
    <col min="13039" max="13039" width="25.75" style="11" customWidth="1"/>
    <col min="13040" max="13050" width="9" style="11" customWidth="1"/>
    <col min="13051" max="13056" width="9" style="11"/>
    <col min="13057" max="13057" width="9.5" style="11" bestFit="1" customWidth="1"/>
    <col min="13058" max="13293" width="9" style="11"/>
    <col min="13294" max="13294" width="5.125" style="11" customWidth="1"/>
    <col min="13295" max="13295" width="25.75" style="11" customWidth="1"/>
    <col min="13296" max="13306" width="9" style="11" customWidth="1"/>
    <col min="13307" max="13312" width="9" style="11"/>
    <col min="13313" max="13313" width="9.5" style="11" bestFit="1" customWidth="1"/>
    <col min="13314" max="13549" width="9" style="11"/>
    <col min="13550" max="13550" width="5.125" style="11" customWidth="1"/>
    <col min="13551" max="13551" width="25.75" style="11" customWidth="1"/>
    <col min="13552" max="13562" width="9" style="11" customWidth="1"/>
    <col min="13563" max="13568" width="9" style="11"/>
    <col min="13569" max="13569" width="9.5" style="11" bestFit="1" customWidth="1"/>
    <col min="13570" max="13805" width="9" style="11"/>
    <col min="13806" max="13806" width="5.125" style="11" customWidth="1"/>
    <col min="13807" max="13807" width="25.75" style="11" customWidth="1"/>
    <col min="13808" max="13818" width="9" style="11" customWidth="1"/>
    <col min="13819" max="13824" width="9" style="11"/>
    <col min="13825" max="13825" width="9.5" style="11" bestFit="1" customWidth="1"/>
    <col min="13826" max="14061" width="9" style="11"/>
    <col min="14062" max="14062" width="5.125" style="11" customWidth="1"/>
    <col min="14063" max="14063" width="25.75" style="11" customWidth="1"/>
    <col min="14064" max="14074" width="9" style="11" customWidth="1"/>
    <col min="14075" max="14080" width="9" style="11"/>
    <col min="14081" max="14081" width="9.5" style="11" bestFit="1" customWidth="1"/>
    <col min="14082" max="14317" width="9" style="11"/>
    <col min="14318" max="14318" width="5.125" style="11" customWidth="1"/>
    <col min="14319" max="14319" width="25.75" style="11" customWidth="1"/>
    <col min="14320" max="14330" width="9" style="11" customWidth="1"/>
    <col min="14331" max="14336" width="9" style="11"/>
    <col min="14337" max="14337" width="9.5" style="11" bestFit="1" customWidth="1"/>
    <col min="14338" max="14573" width="9" style="11"/>
    <col min="14574" max="14574" width="5.125" style="11" customWidth="1"/>
    <col min="14575" max="14575" width="25.75" style="11" customWidth="1"/>
    <col min="14576" max="14586" width="9" style="11" customWidth="1"/>
    <col min="14587" max="14592" width="9" style="11"/>
    <col min="14593" max="14593" width="9.5" style="11" bestFit="1" customWidth="1"/>
    <col min="14594" max="14829" width="9" style="11"/>
    <col min="14830" max="14830" width="5.125" style="11" customWidth="1"/>
    <col min="14831" max="14831" width="25.75" style="11" customWidth="1"/>
    <col min="14832" max="14842" width="9" style="11" customWidth="1"/>
    <col min="14843" max="14848" width="9" style="11"/>
    <col min="14849" max="14849" width="9.5" style="11" bestFit="1" customWidth="1"/>
    <col min="14850" max="15085" width="9" style="11"/>
    <col min="15086" max="15086" width="5.125" style="11" customWidth="1"/>
    <col min="15087" max="15087" width="25.75" style="11" customWidth="1"/>
    <col min="15088" max="15098" width="9" style="11" customWidth="1"/>
    <col min="15099" max="15104" width="9" style="11"/>
    <col min="15105" max="15105" width="9.5" style="11" bestFit="1" customWidth="1"/>
    <col min="15106" max="15341" width="9" style="11"/>
    <col min="15342" max="15342" width="5.125" style="11" customWidth="1"/>
    <col min="15343" max="15343" width="25.75" style="11" customWidth="1"/>
    <col min="15344" max="15354" width="9" style="11" customWidth="1"/>
    <col min="15355" max="15360" width="9" style="11"/>
    <col min="15361" max="15361" width="9.5" style="11" bestFit="1" customWidth="1"/>
    <col min="15362" max="15597" width="9" style="11"/>
    <col min="15598" max="15598" width="5.125" style="11" customWidth="1"/>
    <col min="15599" max="15599" width="25.75" style="11" customWidth="1"/>
    <col min="15600" max="15610" width="9" style="11" customWidth="1"/>
    <col min="15611" max="15616" width="9" style="11"/>
    <col min="15617" max="15617" width="9.5" style="11" bestFit="1" customWidth="1"/>
    <col min="15618" max="15853" width="9" style="11"/>
    <col min="15854" max="15854" width="5.125" style="11" customWidth="1"/>
    <col min="15855" max="15855" width="25.75" style="11" customWidth="1"/>
    <col min="15856" max="15866" width="9" style="11" customWidth="1"/>
    <col min="15867" max="15872" width="9" style="11"/>
    <col min="15873" max="15873" width="9.5" style="11" bestFit="1" customWidth="1"/>
    <col min="15874" max="16109" width="9" style="11"/>
    <col min="16110" max="16110" width="5.125" style="11" customWidth="1"/>
    <col min="16111" max="16111" width="25.75" style="11" customWidth="1"/>
    <col min="16112" max="16122" width="9" style="11" customWidth="1"/>
    <col min="16123" max="16128" width="9" style="11"/>
    <col min="16129" max="16129" width="9.5" style="11" bestFit="1" customWidth="1"/>
    <col min="16130" max="16384" width="9" style="11"/>
  </cols>
  <sheetData>
    <row r="1" spans="1:12" ht="20.25" customHeight="1">
      <c r="A1" s="410" t="s">
        <v>579</v>
      </c>
      <c r="B1" s="410"/>
      <c r="C1" s="410"/>
      <c r="D1" s="410"/>
      <c r="E1" s="410"/>
      <c r="F1" s="427"/>
      <c r="G1" s="364"/>
      <c r="H1" s="364"/>
      <c r="I1" s="364"/>
      <c r="J1" s="364"/>
      <c r="K1" s="364"/>
      <c r="L1" s="364"/>
    </row>
    <row r="2" spans="1:12" ht="20.25" customHeight="1">
      <c r="A2" s="212" t="s">
        <v>414</v>
      </c>
      <c r="B2" s="212" t="s">
        <v>577</v>
      </c>
      <c r="C2" s="223" t="s">
        <v>578</v>
      </c>
      <c r="D2" s="223" t="s">
        <v>1</v>
      </c>
      <c r="E2" s="223" t="s">
        <v>582</v>
      </c>
      <c r="F2" s="223" t="s">
        <v>583</v>
      </c>
      <c r="G2" s="224" t="s">
        <v>584</v>
      </c>
      <c r="H2" s="224" t="s">
        <v>585</v>
      </c>
      <c r="I2" s="224" t="s">
        <v>580</v>
      </c>
      <c r="J2" s="224" t="s">
        <v>581</v>
      </c>
      <c r="K2" s="224" t="s">
        <v>357</v>
      </c>
      <c r="L2" s="224" t="s">
        <v>454</v>
      </c>
    </row>
    <row r="3" spans="1:12" s="53" customFormat="1" ht="20.25" customHeight="1">
      <c r="A3" s="213">
        <v>1</v>
      </c>
      <c r="B3" s="213" t="s">
        <v>549</v>
      </c>
      <c r="C3" s="225" t="s">
        <v>565</v>
      </c>
      <c r="D3" s="228" t="s">
        <v>586</v>
      </c>
      <c r="E3" s="230">
        <v>340</v>
      </c>
      <c r="F3" s="229">
        <f>E3*350</f>
        <v>119000</v>
      </c>
      <c r="G3" s="229">
        <v>39756.449999999997</v>
      </c>
      <c r="H3" s="229"/>
      <c r="I3" s="229"/>
      <c r="J3" s="229"/>
      <c r="K3" s="229">
        <f t="shared" ref="K3:K7" si="0">G3+H3+I3+J3</f>
        <v>39756.449999999997</v>
      </c>
      <c r="L3" s="229">
        <f t="shared" ref="L3:L7" si="1">K3-F3</f>
        <v>-79243.55</v>
      </c>
    </row>
    <row r="4" spans="1:12" s="53" customFormat="1" ht="20.25" customHeight="1">
      <c r="A4" s="213"/>
      <c r="B4" s="213" t="s">
        <v>549</v>
      </c>
      <c r="C4" s="225" t="s">
        <v>565</v>
      </c>
      <c r="D4" s="228" t="s">
        <v>587</v>
      </c>
      <c r="E4" s="230">
        <v>166</v>
      </c>
      <c r="F4" s="229">
        <f>E4*430</f>
        <v>71380</v>
      </c>
      <c r="G4" s="229">
        <v>31893.39</v>
      </c>
      <c r="H4" s="229"/>
      <c r="I4" s="229"/>
      <c r="J4" s="229"/>
      <c r="K4" s="229">
        <f t="shared" si="0"/>
        <v>31893.39</v>
      </c>
      <c r="L4" s="229">
        <f t="shared" si="1"/>
        <v>-39486.61</v>
      </c>
    </row>
    <row r="5" spans="1:12" s="53" customFormat="1" ht="20.25" customHeight="1">
      <c r="A5" s="213">
        <v>2</v>
      </c>
      <c r="B5" s="213" t="s">
        <v>549</v>
      </c>
      <c r="C5" s="225" t="s">
        <v>565</v>
      </c>
      <c r="D5" s="228" t="s">
        <v>588</v>
      </c>
      <c r="E5" s="230">
        <v>1042</v>
      </c>
      <c r="F5" s="229">
        <f>E5*350</f>
        <v>364700</v>
      </c>
      <c r="G5" s="229">
        <v>89547.5</v>
      </c>
      <c r="H5" s="229">
        <v>1129</v>
      </c>
      <c r="I5" s="229"/>
      <c r="J5" s="229">
        <v>1143</v>
      </c>
      <c r="K5" s="229">
        <f t="shared" si="0"/>
        <v>91819.5</v>
      </c>
      <c r="L5" s="229">
        <f t="shared" si="1"/>
        <v>-272880.5</v>
      </c>
    </row>
    <row r="6" spans="1:12" s="53" customFormat="1" ht="20.25" customHeight="1">
      <c r="A6" s="213"/>
      <c r="B6" s="213" t="s">
        <v>549</v>
      </c>
      <c r="C6" s="225" t="s">
        <v>565</v>
      </c>
      <c r="D6" s="228" t="s">
        <v>589</v>
      </c>
      <c r="E6" s="230">
        <v>627</v>
      </c>
      <c r="F6" s="229">
        <f>E6*430</f>
        <v>269610</v>
      </c>
      <c r="G6" s="229">
        <v>96300.71</v>
      </c>
      <c r="H6" s="229"/>
      <c r="I6" s="229"/>
      <c r="J6" s="229"/>
      <c r="K6" s="229">
        <f t="shared" si="0"/>
        <v>96300.71</v>
      </c>
      <c r="L6" s="229">
        <f t="shared" si="1"/>
        <v>-173309.28999999998</v>
      </c>
    </row>
    <row r="7" spans="1:12" s="53" customFormat="1" ht="20.25" customHeight="1">
      <c r="A7" s="213">
        <v>3</v>
      </c>
      <c r="B7" s="213" t="s">
        <v>549</v>
      </c>
      <c r="C7" s="225" t="s">
        <v>565</v>
      </c>
      <c r="D7" s="228" t="s">
        <v>232</v>
      </c>
      <c r="E7" s="228">
        <v>887</v>
      </c>
      <c r="F7" s="229">
        <f>E7*430</f>
        <v>381410</v>
      </c>
      <c r="G7" s="229">
        <v>134554.25</v>
      </c>
      <c r="H7" s="229"/>
      <c r="I7" s="229"/>
      <c r="J7" s="229"/>
      <c r="K7" s="229">
        <f t="shared" si="0"/>
        <v>134554.25</v>
      </c>
      <c r="L7" s="229">
        <f t="shared" si="1"/>
        <v>-246855.75</v>
      </c>
    </row>
    <row r="8" spans="1:12" s="53" customFormat="1" ht="20.25" customHeight="1">
      <c r="A8" s="214"/>
      <c r="B8" s="215"/>
      <c r="C8" s="226"/>
      <c r="D8" s="226" t="s">
        <v>590</v>
      </c>
      <c r="E8" s="227">
        <f>SUM(E3:E7)</f>
        <v>3062</v>
      </c>
      <c r="F8" s="227">
        <f>SUM(F3:F7)</f>
        <v>1206100</v>
      </c>
      <c r="G8" s="227">
        <f t="shared" ref="G8:L8" si="2">SUM(G3:G7)</f>
        <v>392052.3</v>
      </c>
      <c r="H8" s="227">
        <f t="shared" si="2"/>
        <v>1129</v>
      </c>
      <c r="I8" s="227">
        <f t="shared" si="2"/>
        <v>0</v>
      </c>
      <c r="J8" s="227">
        <f t="shared" si="2"/>
        <v>1143</v>
      </c>
      <c r="K8" s="227">
        <f t="shared" si="2"/>
        <v>394324.3</v>
      </c>
      <c r="L8" s="227">
        <f t="shared" si="2"/>
        <v>-811775.7</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333" t="s">
        <v>0</v>
      </c>
      <c r="B1" s="334"/>
      <c r="C1" s="334"/>
      <c r="D1" s="334"/>
      <c r="E1" s="334"/>
      <c r="F1" s="334"/>
      <c r="G1" s="334"/>
      <c r="H1" s="334"/>
      <c r="I1" s="334"/>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335" t="s">
        <v>339</v>
      </c>
      <c r="B1" s="335"/>
      <c r="C1" s="335"/>
      <c r="D1" s="335"/>
      <c r="E1" s="335"/>
      <c r="F1" s="335"/>
      <c r="G1" s="335"/>
      <c r="H1" s="335"/>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335"/>
      <c r="L20" s="335"/>
      <c r="M20" s="335"/>
      <c r="N20" s="335"/>
      <c r="O20" s="335"/>
      <c r="P20" s="335"/>
      <c r="Q20" s="335"/>
      <c r="R20" s="335"/>
      <c r="S20" s="335"/>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336" t="s">
        <v>355</v>
      </c>
      <c r="B1" s="336"/>
      <c r="C1" s="336"/>
      <c r="D1" s="336"/>
      <c r="E1" s="336"/>
      <c r="F1" s="336"/>
      <c r="G1" s="336"/>
      <c r="H1" s="336"/>
      <c r="I1" s="336"/>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339" t="s">
        <v>444</v>
      </c>
      <c r="B1" s="339"/>
      <c r="C1" s="339"/>
      <c r="D1" s="339"/>
      <c r="E1" s="339"/>
      <c r="F1" s="339"/>
      <c r="G1" s="339"/>
      <c r="H1" s="339"/>
      <c r="I1" s="339"/>
    </row>
    <row r="2" spans="1:26" s="75" customFormat="1" ht="21.6" customHeight="1">
      <c r="A2" s="337" t="s">
        <v>358</v>
      </c>
      <c r="B2" s="340" t="s">
        <v>359</v>
      </c>
      <c r="C2" s="342" t="s">
        <v>360</v>
      </c>
      <c r="D2" s="342" t="s">
        <v>361</v>
      </c>
      <c r="E2" s="342" t="s">
        <v>362</v>
      </c>
      <c r="F2" s="342" t="s">
        <v>363</v>
      </c>
      <c r="G2" s="344" t="s">
        <v>364</v>
      </c>
      <c r="H2" s="337" t="s">
        <v>365</v>
      </c>
      <c r="I2" s="337" t="s">
        <v>366</v>
      </c>
      <c r="J2" s="72"/>
      <c r="K2" s="72"/>
      <c r="L2" s="73"/>
      <c r="M2" s="73"/>
      <c r="N2" s="73"/>
      <c r="O2" s="73"/>
      <c r="P2" s="73"/>
      <c r="Q2" s="73"/>
      <c r="R2" s="73"/>
      <c r="S2" s="73"/>
      <c r="T2" s="73"/>
      <c r="U2" s="73"/>
      <c r="V2" s="73"/>
      <c r="W2" s="73"/>
      <c r="X2" s="73"/>
      <c r="Y2" s="73"/>
      <c r="Z2" s="74"/>
    </row>
    <row r="3" spans="1:26" s="75" customFormat="1">
      <c r="A3" s="338"/>
      <c r="B3" s="341"/>
      <c r="C3" s="343"/>
      <c r="D3" s="343"/>
      <c r="E3" s="343"/>
      <c r="F3" s="343"/>
      <c r="G3" s="345"/>
      <c r="H3" s="338"/>
      <c r="I3" s="338"/>
      <c r="J3" s="72"/>
      <c r="K3" s="72"/>
      <c r="L3" s="73"/>
      <c r="M3" s="73"/>
      <c r="N3" s="73"/>
      <c r="O3" s="73"/>
      <c r="P3" s="73"/>
      <c r="Q3" s="73"/>
      <c r="R3" s="73"/>
      <c r="S3" s="73"/>
      <c r="T3" s="73"/>
      <c r="U3" s="73"/>
      <c r="V3" s="73"/>
      <c r="W3" s="73"/>
      <c r="X3" s="73"/>
      <c r="Y3" s="73"/>
      <c r="Z3" s="74"/>
    </row>
    <row r="4" spans="1:26" s="79" customFormat="1" ht="21.95" customHeight="1">
      <c r="A4" s="76">
        <v>1</v>
      </c>
      <c r="B4" s="83" t="s">
        <v>368</v>
      </c>
      <c r="C4" s="84" t="s">
        <v>369</v>
      </c>
      <c r="D4" s="85" t="s">
        <v>370</v>
      </c>
      <c r="E4" s="85" t="s">
        <v>370</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371</v>
      </c>
      <c r="C5" s="84" t="s">
        <v>369</v>
      </c>
      <c r="D5" s="88" t="s">
        <v>372</v>
      </c>
      <c r="E5" s="88" t="s">
        <v>372</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371</v>
      </c>
      <c r="C6" s="84" t="s">
        <v>369</v>
      </c>
      <c r="D6" s="89" t="s">
        <v>373</v>
      </c>
      <c r="E6" s="89" t="s">
        <v>373</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371</v>
      </c>
      <c r="C7" s="84" t="s">
        <v>369</v>
      </c>
      <c r="D7" s="90" t="s">
        <v>374</v>
      </c>
      <c r="E7" s="90" t="s">
        <v>375</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371</v>
      </c>
      <c r="C8" s="84" t="s">
        <v>369</v>
      </c>
      <c r="D8" s="91" t="s">
        <v>376</v>
      </c>
      <c r="E8" s="91" t="s">
        <v>376</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371</v>
      </c>
      <c r="C9" s="84" t="s">
        <v>369</v>
      </c>
      <c r="D9" s="91" t="s">
        <v>377</v>
      </c>
      <c r="E9" s="91" t="s">
        <v>377</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378</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379</v>
      </c>
      <c r="C11" s="84" t="s">
        <v>369</v>
      </c>
      <c r="D11" s="97" t="s">
        <v>380</v>
      </c>
      <c r="E11" s="98" t="s">
        <v>381</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379</v>
      </c>
      <c r="C12" s="84" t="s">
        <v>369</v>
      </c>
      <c r="D12" s="97" t="s">
        <v>380</v>
      </c>
      <c r="E12" s="98" t="s">
        <v>382</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379</v>
      </c>
      <c r="C13" s="84" t="s">
        <v>369</v>
      </c>
      <c r="D13" s="99" t="s">
        <v>383</v>
      </c>
      <c r="E13" s="99" t="s">
        <v>383</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379</v>
      </c>
      <c r="C14" s="84" t="s">
        <v>369</v>
      </c>
      <c r="D14" s="100" t="s">
        <v>375</v>
      </c>
      <c r="E14" s="88" t="s">
        <v>384</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379</v>
      </c>
      <c r="C15" s="84" t="s">
        <v>385</v>
      </c>
      <c r="D15" s="88" t="s">
        <v>386</v>
      </c>
      <c r="E15" s="88" t="s">
        <v>386</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379</v>
      </c>
      <c r="C16" s="84" t="s">
        <v>369</v>
      </c>
      <c r="D16" s="89" t="s">
        <v>373</v>
      </c>
      <c r="E16" s="89" t="s">
        <v>373</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387</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388</v>
      </c>
      <c r="C18" s="84" t="s">
        <v>369</v>
      </c>
      <c r="D18" s="101" t="s">
        <v>389</v>
      </c>
      <c r="E18" s="89" t="s">
        <v>390</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388</v>
      </c>
      <c r="C19" s="84" t="s">
        <v>369</v>
      </c>
      <c r="D19" s="99" t="s">
        <v>383</v>
      </c>
      <c r="E19" s="99" t="s">
        <v>383</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391</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392</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346" t="s">
        <v>393</v>
      </c>
      <c r="B1" s="346"/>
      <c r="C1" s="346"/>
      <c r="D1" s="346"/>
      <c r="E1" s="346"/>
      <c r="F1" s="346"/>
      <c r="G1" s="346"/>
      <c r="H1" s="346"/>
      <c r="I1" s="346"/>
      <c r="J1" s="347"/>
    </row>
    <row r="2" spans="1:10" ht="44.25" customHeight="1">
      <c r="A2" s="111" t="s">
        <v>394</v>
      </c>
      <c r="B2" s="111" t="s">
        <v>395</v>
      </c>
      <c r="C2" s="112" t="s">
        <v>2</v>
      </c>
      <c r="D2" s="112" t="s">
        <v>3</v>
      </c>
      <c r="E2" s="112" t="s">
        <v>4</v>
      </c>
      <c r="F2" s="112" t="s">
        <v>396</v>
      </c>
      <c r="G2" s="112" t="s">
        <v>397</v>
      </c>
      <c r="H2" s="112" t="s">
        <v>398</v>
      </c>
      <c r="I2" s="113" t="s">
        <v>399</v>
      </c>
      <c r="J2" s="111" t="s">
        <v>400</v>
      </c>
    </row>
    <row r="3" spans="1:10" ht="30" customHeight="1">
      <c r="A3" s="348">
        <v>1</v>
      </c>
      <c r="B3" s="348" t="s">
        <v>367</v>
      </c>
      <c r="C3" s="348" t="s">
        <v>401</v>
      </c>
      <c r="D3" s="348" t="s">
        <v>401</v>
      </c>
      <c r="E3" s="114" t="s">
        <v>402</v>
      </c>
      <c r="F3" s="114" t="s">
        <v>403</v>
      </c>
      <c r="G3" s="115">
        <v>4903</v>
      </c>
      <c r="H3" s="115">
        <v>5</v>
      </c>
      <c r="I3" s="116">
        <f>G3*H3</f>
        <v>24515</v>
      </c>
      <c r="J3" s="117"/>
    </row>
    <row r="4" spans="1:10" ht="30" customHeight="1">
      <c r="A4" s="348"/>
      <c r="B4" s="348"/>
      <c r="C4" s="348"/>
      <c r="D4" s="348"/>
      <c r="E4" s="114" t="s">
        <v>404</v>
      </c>
      <c r="F4" s="117"/>
      <c r="G4" s="115">
        <v>1</v>
      </c>
      <c r="H4" s="115">
        <v>73812</v>
      </c>
      <c r="I4" s="116">
        <f>G4*H4</f>
        <v>73812</v>
      </c>
      <c r="J4" s="114" t="s">
        <v>405</v>
      </c>
    </row>
    <row r="5" spans="1:10" ht="30" customHeight="1">
      <c r="A5" s="118"/>
      <c r="B5" s="118"/>
      <c r="C5" s="118" t="s">
        <v>406</v>
      </c>
      <c r="D5" s="118"/>
      <c r="E5" s="119"/>
      <c r="F5" s="117"/>
      <c r="G5" s="115"/>
      <c r="H5" s="120"/>
      <c r="I5" s="116">
        <f>SUM(I3:I4)</f>
        <v>98327</v>
      </c>
      <c r="J5" s="117"/>
    </row>
    <row r="6" spans="1:10" ht="30" customHeight="1">
      <c r="A6" s="118">
        <v>2</v>
      </c>
      <c r="B6" s="118" t="s">
        <v>407</v>
      </c>
      <c r="C6" s="118" t="s">
        <v>401</v>
      </c>
      <c r="D6" s="118" t="s">
        <v>401</v>
      </c>
      <c r="E6" s="118" t="s">
        <v>408</v>
      </c>
      <c r="F6" s="118"/>
      <c r="G6" s="118">
        <v>1</v>
      </c>
      <c r="H6" s="118">
        <v>1586958</v>
      </c>
      <c r="I6" s="116">
        <f t="shared" ref="I6" si="0">G6*H6</f>
        <v>1586958</v>
      </c>
      <c r="J6" s="118" t="s">
        <v>409</v>
      </c>
    </row>
    <row r="7" spans="1:10" ht="30" customHeight="1">
      <c r="A7" s="121"/>
      <c r="B7" s="121"/>
      <c r="C7" s="122" t="s">
        <v>410</v>
      </c>
      <c r="D7" s="121"/>
      <c r="E7" s="121"/>
      <c r="F7" s="121"/>
      <c r="G7" s="121"/>
      <c r="H7" s="121"/>
      <c r="I7" s="123">
        <f>SUM(I6)</f>
        <v>1586958</v>
      </c>
      <c r="J7" s="121"/>
    </row>
    <row r="8" spans="1:10" ht="30" customHeight="1">
      <c r="A8" s="121"/>
      <c r="B8" s="121"/>
      <c r="C8" s="122" t="s">
        <v>411</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356" t="s">
        <v>413</v>
      </c>
      <c r="B1" s="356"/>
      <c r="C1" s="356"/>
      <c r="D1" s="356"/>
      <c r="E1" s="356"/>
      <c r="F1" s="356"/>
      <c r="G1" s="356"/>
      <c r="H1" s="356"/>
      <c r="I1" s="356"/>
      <c r="J1" s="356"/>
      <c r="K1" s="356"/>
      <c r="L1" s="356"/>
      <c r="M1" s="356"/>
      <c r="N1" s="356"/>
      <c r="O1" s="357"/>
    </row>
    <row r="2" spans="1:15" ht="30" customHeight="1">
      <c r="A2" s="352" t="s">
        <v>414</v>
      </c>
      <c r="B2" s="352" t="s">
        <v>423</v>
      </c>
      <c r="C2" s="352" t="s">
        <v>1</v>
      </c>
      <c r="D2" s="360" t="s">
        <v>422</v>
      </c>
      <c r="E2" s="353"/>
      <c r="F2" s="353" t="s">
        <v>426</v>
      </c>
      <c r="G2" s="353"/>
      <c r="H2" s="353" t="s">
        <v>427</v>
      </c>
      <c r="I2" s="353"/>
      <c r="J2" s="353" t="s">
        <v>428</v>
      </c>
      <c r="K2" s="353"/>
      <c r="L2" s="353" t="s">
        <v>415</v>
      </c>
      <c r="M2" s="353"/>
      <c r="N2" s="358" t="s">
        <v>416</v>
      </c>
      <c r="O2" s="354" t="s">
        <v>443</v>
      </c>
    </row>
    <row r="3" spans="1:15" ht="30" customHeight="1">
      <c r="A3" s="352"/>
      <c r="B3" s="352"/>
      <c r="C3" s="352"/>
      <c r="D3" s="125" t="s">
        <v>417</v>
      </c>
      <c r="E3" s="125" t="s">
        <v>162</v>
      </c>
      <c r="F3" s="125" t="s">
        <v>417</v>
      </c>
      <c r="G3" s="125" t="s">
        <v>162</v>
      </c>
      <c r="H3" s="125" t="s">
        <v>417</v>
      </c>
      <c r="I3" s="125" t="s">
        <v>162</v>
      </c>
      <c r="J3" s="125" t="s">
        <v>417</v>
      </c>
      <c r="K3" s="125" t="s">
        <v>162</v>
      </c>
      <c r="L3" s="125" t="s">
        <v>417</v>
      </c>
      <c r="M3" s="125" t="s">
        <v>162</v>
      </c>
      <c r="N3" s="359"/>
      <c r="O3" s="355"/>
    </row>
    <row r="4" spans="1:15" ht="30" customHeight="1">
      <c r="A4" s="126">
        <v>1</v>
      </c>
      <c r="B4" s="127" t="s">
        <v>424</v>
      </c>
      <c r="C4" s="127" t="s">
        <v>418</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425</v>
      </c>
      <c r="C5" s="127" t="s">
        <v>418</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352" t="s">
        <v>429</v>
      </c>
      <c r="B6" s="352"/>
      <c r="C6" s="352"/>
      <c r="D6" s="127"/>
      <c r="E6" s="127"/>
      <c r="F6" s="127"/>
      <c r="G6" s="127"/>
      <c r="H6" s="127"/>
      <c r="I6" s="127"/>
      <c r="J6" s="127"/>
      <c r="K6" s="127"/>
      <c r="L6" s="127"/>
      <c r="M6" s="127"/>
      <c r="N6" s="129">
        <f>SUM(N4:N5)</f>
        <v>20820250</v>
      </c>
      <c r="O6" s="141">
        <f>SUM(O4:O5)</f>
        <v>13880167</v>
      </c>
    </row>
    <row r="7" spans="1:15" ht="30" customHeight="1">
      <c r="A7" s="126">
        <v>1</v>
      </c>
      <c r="B7" s="127" t="s">
        <v>424</v>
      </c>
      <c r="C7" s="127" t="s">
        <v>419</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425</v>
      </c>
      <c r="C8" s="127" t="s">
        <v>419</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424</v>
      </c>
      <c r="C9" s="127" t="s">
        <v>420</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425</v>
      </c>
      <c r="C10" s="127" t="s">
        <v>421</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352" t="s">
        <v>430</v>
      </c>
      <c r="B11" s="352"/>
      <c r="C11" s="352"/>
      <c r="D11" s="130"/>
      <c r="E11" s="130"/>
      <c r="F11" s="130"/>
      <c r="G11" s="130"/>
      <c r="H11" s="130"/>
      <c r="I11" s="131"/>
      <c r="J11" s="130"/>
      <c r="K11" s="131"/>
      <c r="L11" s="130"/>
      <c r="M11" s="131"/>
      <c r="N11" s="129">
        <f>SUM(N7:N10)</f>
        <v>68590500</v>
      </c>
      <c r="O11" s="141">
        <f>SUM(O7:O10)</f>
        <v>45727000</v>
      </c>
    </row>
    <row r="12" spans="1:15" ht="30" customHeight="1">
      <c r="A12" s="349" t="s">
        <v>431</v>
      </c>
      <c r="B12" s="350"/>
      <c r="C12" s="351"/>
      <c r="D12" s="130"/>
      <c r="E12" s="130"/>
      <c r="F12" s="130"/>
      <c r="G12" s="130"/>
      <c r="H12" s="130"/>
      <c r="I12" s="131"/>
      <c r="J12" s="130"/>
      <c r="K12" s="131"/>
      <c r="L12" s="130"/>
      <c r="M12" s="131"/>
      <c r="N12" s="129">
        <f>N6+N11</f>
        <v>89410750</v>
      </c>
      <c r="O12" s="141">
        <f>O6+O11</f>
        <v>59607167</v>
      </c>
    </row>
  </sheetData>
  <mergeCells count="14">
    <mergeCell ref="O2:O3"/>
    <mergeCell ref="A1:O1"/>
    <mergeCell ref="J2:K2"/>
    <mergeCell ref="L2:M2"/>
    <mergeCell ref="N2:N3"/>
    <mergeCell ref="A2:A3"/>
    <mergeCell ref="B2:B3"/>
    <mergeCell ref="C2:C3"/>
    <mergeCell ref="D2:E2"/>
    <mergeCell ref="A12:C12"/>
    <mergeCell ref="A6:C6"/>
    <mergeCell ref="A11:C11"/>
    <mergeCell ref="F2:G2"/>
    <mergeCell ref="H2:I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363" t="s">
        <v>442</v>
      </c>
      <c r="B1" s="363"/>
      <c r="C1" s="363"/>
      <c r="D1" s="363"/>
      <c r="E1" s="364"/>
      <c r="F1" s="364"/>
    </row>
    <row r="2" spans="1:6" ht="24.95" customHeight="1">
      <c r="A2" s="133" t="s">
        <v>394</v>
      </c>
      <c r="B2" s="133" t="s">
        <v>432</v>
      </c>
      <c r="C2" s="133" t="s">
        <v>433</v>
      </c>
      <c r="D2" s="133" t="s">
        <v>399</v>
      </c>
      <c r="E2" s="138" t="s">
        <v>440</v>
      </c>
      <c r="F2" s="138" t="s">
        <v>441</v>
      </c>
    </row>
    <row r="3" spans="1:6" s="137" customFormat="1" ht="24.95" customHeight="1">
      <c r="A3" s="365">
        <v>1</v>
      </c>
      <c r="B3" s="367" t="s">
        <v>434</v>
      </c>
      <c r="C3" s="135" t="s">
        <v>435</v>
      </c>
      <c r="D3" s="136">
        <v>360525.09</v>
      </c>
      <c r="E3" s="362">
        <v>2920000</v>
      </c>
      <c r="F3" s="361">
        <f>D7-E3</f>
        <v>-835731.90999999992</v>
      </c>
    </row>
    <row r="4" spans="1:6" s="137" customFormat="1" ht="24.95" customHeight="1">
      <c r="A4" s="366"/>
      <c r="B4" s="368"/>
      <c r="C4" s="135" t="s">
        <v>436</v>
      </c>
      <c r="D4" s="136">
        <f>665799.2+100000</f>
        <v>765799.2</v>
      </c>
      <c r="E4" s="362"/>
      <c r="F4" s="362"/>
    </row>
    <row r="5" spans="1:6" s="137" customFormat="1" ht="24.95" customHeight="1">
      <c r="A5" s="366"/>
      <c r="B5" s="368"/>
      <c r="C5" s="135" t="s">
        <v>437</v>
      </c>
      <c r="D5" s="136">
        <v>955723.8</v>
      </c>
      <c r="E5" s="362"/>
      <c r="F5" s="362"/>
    </row>
    <row r="6" spans="1:6" s="137" customFormat="1" ht="24.95" customHeight="1">
      <c r="A6" s="366"/>
      <c r="B6" s="368"/>
      <c r="C6" s="135" t="s">
        <v>438</v>
      </c>
      <c r="D6" s="136">
        <v>2220</v>
      </c>
      <c r="E6" s="362"/>
      <c r="F6" s="362"/>
    </row>
    <row r="7" spans="1:6" ht="24.95" customHeight="1">
      <c r="A7" s="133"/>
      <c r="B7" s="134" t="s">
        <v>439</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33</vt:i4>
      </vt:variant>
    </vt:vector>
  </HeadingPairs>
  <TitlesOfParts>
    <vt:vector size="57"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华漕镇</vt:lpstr>
      <vt:lpstr>补充公用经费调整</vt:lpstr>
      <vt:lpstr>镇管义务书薄费调整</vt:lpstr>
      <vt:lpstr>公办义务教育营养午餐</vt:lpstr>
      <vt:lpstr>公办义务教育资助</vt:lpstr>
      <vt:lpstr>普教一科调整</vt:lpstr>
      <vt:lpstr>公办学前资助</vt:lpstr>
      <vt:lpstr>保安经费调整</vt:lpstr>
      <vt:lpstr>视频联网调整</vt:lpstr>
      <vt:lpstr>农民工学校经费调整</vt:lpstr>
      <vt:lpstr>农民工学校资助调整</vt:lpstr>
      <vt:lpstr>农民工学校减免书薄费调整</vt:lpstr>
      <vt:lpstr>民办学校生均调整</vt:lpstr>
      <vt:lpstr>民办学校书薄费调整</vt:lpstr>
      <vt:lpstr>保安经费调整!Print_Area</vt:lpstr>
      <vt:lpstr>补充公用经费调整!Print_Area</vt:lpstr>
      <vt:lpstr>公办学前资助!Print_Area</vt:lpstr>
      <vt:lpstr>公办义务教育营养午餐!Print_Area</vt:lpstr>
      <vt:lpstr>公办义务教育资助!Print_Area</vt:lpstr>
      <vt:lpstr>考试中心!Print_Area</vt:lpstr>
      <vt:lpstr>民办学校生均调整!Print_Area</vt:lpstr>
      <vt:lpstr>民办学校书薄费调整!Print_Area</vt:lpstr>
      <vt:lpstr>农民工学校减免书薄费调整!Print_Area</vt:lpstr>
      <vt:lpstr>农民工学校资助调整!Print_Area</vt:lpstr>
      <vt:lpstr>普教二科!Print_Area</vt:lpstr>
      <vt:lpstr>普教一科!Print_Area</vt:lpstr>
      <vt:lpstr>普教一科调整!Print_Area</vt:lpstr>
      <vt:lpstr>设备购置与更新!Print_Area</vt:lpstr>
      <vt:lpstr>视频联网调整!Print_Area</vt:lpstr>
      <vt:lpstr>信息化项目!Print_Area</vt:lpstr>
      <vt:lpstr>学前科!Print_Area</vt:lpstr>
      <vt:lpstr>镇管义务书薄费调整!Print_Area</vt:lpstr>
      <vt:lpstr>保安经费调整!Print_Titles</vt:lpstr>
      <vt:lpstr>补充公用经费调整!Print_Titles</vt:lpstr>
      <vt:lpstr>公办学前资助!Print_Titles</vt:lpstr>
      <vt:lpstr>公办义务教育营养午餐!Print_Titles</vt:lpstr>
      <vt:lpstr>公办义务教育资助!Print_Titles</vt:lpstr>
      <vt:lpstr>考试中心!Print_Titles</vt:lpstr>
      <vt:lpstr>民办学校生均调整!Print_Titles</vt:lpstr>
      <vt:lpstr>民办学校书薄费调整!Print_Titles</vt:lpstr>
      <vt:lpstr>普教二科!Print_Titles</vt:lpstr>
      <vt:lpstr>普教一科!Print_Titles</vt:lpstr>
      <vt:lpstr>普教一科调整!Print_Titles</vt:lpstr>
      <vt:lpstr>设备购置与更新!Print_Titles</vt:lpstr>
      <vt:lpstr>视频联网调整!Print_Titles</vt:lpstr>
      <vt:lpstr>学前科!Print_Titles</vt:lpstr>
      <vt:lpstr>镇管义务书薄费调整!Print_Titles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孟爱红</cp:lastModifiedBy>
  <cp:lastPrinted>2022-11-07T02:33:47Z</cp:lastPrinted>
  <dcterms:created xsi:type="dcterms:W3CDTF">2022-02-28T00:54:29Z</dcterms:created>
  <dcterms:modified xsi:type="dcterms:W3CDTF">2022-11-08T03:09:27Z</dcterms:modified>
</cp:coreProperties>
</file>