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265" yWindow="525" windowWidth="1980" windowHeight="9570" firstSheet="10" activeTab="10"/>
  </bookViews>
  <sheets>
    <sheet name="学前科" sheetId="6" state="hidden" r:id="rId1"/>
    <sheet name="普教一科" sheetId="5" state="hidden" r:id="rId2"/>
    <sheet name="普教二科" sheetId="1" state="hidden" r:id="rId3"/>
    <sheet name="信息化项目" sheetId="2" state="hidden" r:id="rId4"/>
    <sheet name="考试中心" sheetId="3" state="hidden" r:id="rId5"/>
    <sheet name="设备购置与更新" sheetId="26" state="hidden" r:id="rId6"/>
    <sheet name="未开办学校经费" sheetId="27" state="hidden" r:id="rId7"/>
    <sheet name="民办购买学位" sheetId="28" state="hidden" r:id="rId8"/>
    <sheet name="学生医疗清算" sheetId="29" state="hidden" r:id="rId9"/>
    <sheet name="应急抢险救灾工程" sheetId="30" state="hidden" r:id="rId10"/>
    <sheet name="虹桥镇" sheetId="51" r:id="rId11"/>
    <sheet name="补充公用经费调整" sheetId="40" state="hidden" r:id="rId12"/>
    <sheet name="镇管义务书薄费调整" sheetId="36" state="hidden" r:id="rId13"/>
    <sheet name="公办义务教育营养午餐" sheetId="43" state="hidden" r:id="rId14"/>
    <sheet name="公办义务教育资助" sheetId="45" state="hidden" r:id="rId15"/>
    <sheet name="普教一科调整" sheetId="32" state="hidden" r:id="rId16"/>
    <sheet name="公办学前资助" sheetId="48" state="hidden" r:id="rId17"/>
    <sheet name="保安经费调整" sheetId="33" state="hidden" r:id="rId18"/>
    <sheet name="视频联网调整" sheetId="34" state="hidden" r:id="rId19"/>
    <sheet name="农民工学校经费调整" sheetId="35" state="hidden" r:id="rId20"/>
    <sheet name="农民工学校资助调整" sheetId="47" state="hidden" r:id="rId21"/>
    <sheet name="农民工学校减免书薄费调整" sheetId="37" state="hidden" r:id="rId22"/>
    <sheet name="小区生补贴调整" sheetId="41" state="hidden" r:id="rId23"/>
    <sheet name="民办学校生均调整" sheetId="39" state="hidden" r:id="rId24"/>
    <sheet name="民办学校书薄费调整" sheetId="38" state="hidden" r:id="rId25"/>
    <sheet name="民办学前资助" sheetId="42" state="hidden" r:id="rId26"/>
  </sheets>
  <definedNames>
    <definedName name="_xlnm._FilterDatabase" localSheetId="11" hidden="1">补充公用经费调整!$A$2:$AS$3</definedName>
    <definedName name="_xlnm._FilterDatabase" localSheetId="4" hidden="1">考试中心!$A$2:$I$22</definedName>
    <definedName name="_xlnm._FilterDatabase" localSheetId="1" hidden="1">普教一科!$A$2:$G$103</definedName>
    <definedName name="_xlnm._FilterDatabase" localSheetId="15" hidden="1">普教一科调整!$A$2:$I$11</definedName>
    <definedName name="_xlnm._FilterDatabase" localSheetId="5" hidden="1">设备购置与更新!$A$2:$Z$21</definedName>
    <definedName name="_xlnm.Print_Area" localSheetId="17">保安经费调整!$A$1:$AB$29</definedName>
    <definedName name="_xlnm.Print_Area" localSheetId="11">补充公用经费调整!$B$2:$AR$13</definedName>
    <definedName name="_xlnm.Print_Area" localSheetId="16">公办学前资助!$A$1:$T$6</definedName>
    <definedName name="_xlnm.Print_Area" localSheetId="13">公办义务教育营养午餐!$A$1:$H$9</definedName>
    <definedName name="_xlnm.Print_Area" localSheetId="14">公办义务教育资助!$A$1:$V$11</definedName>
    <definedName name="_xlnm.Print_Area" localSheetId="4">考试中心!$A$1:$I$23</definedName>
    <definedName name="_xlnm.Print_Area" localSheetId="25">民办学前资助!$A$1:$R$8</definedName>
    <definedName name="_xlnm.Print_Area" localSheetId="23">民办学校生均调整!$A$1:$AG$6</definedName>
    <definedName name="_xlnm.Print_Area" localSheetId="24">民办学校书薄费调整!$A$1:$L$5</definedName>
    <definedName name="_xlnm.Print_Area" localSheetId="21">农民工学校减免书薄费调整!$A$1:$U$4</definedName>
    <definedName name="_xlnm.Print_Area" localSheetId="20">农民工学校资助调整!$A$1:$V$6</definedName>
    <definedName name="_xlnm.Print_Area" localSheetId="2">普教二科!$A$1:$I$80</definedName>
    <definedName name="_xlnm.Print_Area" localSheetId="1">普教一科!$A$1:$G$104</definedName>
    <definedName name="_xlnm.Print_Area" localSheetId="15">普教一科调整!$A$1:$I$11</definedName>
    <definedName name="_xlnm.Print_Area" localSheetId="5">设备购置与更新!$A$1:$I$21</definedName>
    <definedName name="_xlnm.Print_Area" localSheetId="18">视频联网调整!$A$1:$T$17</definedName>
    <definedName name="_xlnm.Print_Area" localSheetId="22">小区生补贴调整!$A$1:$W$10</definedName>
    <definedName name="_xlnm.Print_Area" localSheetId="3">信息化项目!$A$1:$H$16</definedName>
    <definedName name="_xlnm.Print_Area" localSheetId="0">学前科!$A$1:$I$69</definedName>
    <definedName name="_xlnm.Print_Area" localSheetId="12">镇管义务书薄费调整!$A$1:$M$9</definedName>
    <definedName name="_xlnm.Print_Titles" localSheetId="17">保安经费调整!$1:$2</definedName>
    <definedName name="_xlnm.Print_Titles" localSheetId="11">补充公用经费调整!$2:$3</definedName>
    <definedName name="_xlnm.Print_Titles" localSheetId="16">公办学前资助!$1:$4</definedName>
    <definedName name="_xlnm.Print_Titles" localSheetId="13">公办义务教育营养午餐!$1:$2</definedName>
    <definedName name="_xlnm.Print_Titles" localSheetId="14">公办义务教育资助!$1:$4</definedName>
    <definedName name="_xlnm.Print_Titles" localSheetId="4">考试中心!$1:$2</definedName>
    <definedName name="_xlnm.Print_Titles" localSheetId="25">民办学前资助!$1:$4</definedName>
    <definedName name="_xlnm.Print_Titles" localSheetId="23">民办学校生均调整!$1:$3</definedName>
    <definedName name="_xlnm.Print_Titles" localSheetId="24">民办学校书薄费调整!$1:$2</definedName>
    <definedName name="_xlnm.Print_Titles" localSheetId="2">普教二科!$1:$2</definedName>
    <definedName name="_xlnm.Print_Titles" localSheetId="1">普教一科!$1:$2</definedName>
    <definedName name="_xlnm.Print_Titles" localSheetId="15">普教一科调整!$1:$2</definedName>
    <definedName name="_xlnm.Print_Titles" localSheetId="5">设备购置与更新!$1:$3</definedName>
    <definedName name="_xlnm.Print_Titles" localSheetId="18">视频联网调整!$1:$2</definedName>
    <definedName name="_xlnm.Print_Titles" localSheetId="22">小区生补贴调整!$1:$3</definedName>
    <definedName name="_xlnm.Print_Titles" localSheetId="0">学前科!$1:$2</definedName>
    <definedName name="_xlnm.Print_Titles" localSheetId="12">镇管义务书薄费调整!$1:$2</definedName>
  </definedNames>
  <calcPr calcId="125725"/>
</workbook>
</file>

<file path=xl/calcChain.xml><?xml version="1.0" encoding="utf-8"?>
<calcChain xmlns="http://schemas.openxmlformats.org/spreadsheetml/2006/main">
  <c r="D19" i="51"/>
  <c r="E8"/>
  <c r="E9"/>
  <c r="E10"/>
  <c r="E11"/>
  <c r="E12"/>
  <c r="E13"/>
  <c r="E14"/>
  <c r="E15"/>
  <c r="E16"/>
  <c r="E17"/>
  <c r="E18"/>
  <c r="D11"/>
  <c r="D12"/>
  <c r="D13"/>
  <c r="D14"/>
  <c r="D15"/>
  <c r="D16"/>
  <c r="D17"/>
  <c r="D18"/>
  <c r="D10"/>
  <c r="C19"/>
  <c r="C18"/>
  <c r="C17"/>
  <c r="C16"/>
  <c r="C15"/>
  <c r="C14"/>
  <c r="C13"/>
  <c r="C12"/>
  <c r="C11"/>
  <c r="C10"/>
  <c r="C9"/>
  <c r="C8"/>
  <c r="C7"/>
  <c r="E7" s="1"/>
  <c r="C6"/>
  <c r="E6" s="1"/>
  <c r="C5"/>
  <c r="E5" s="1"/>
  <c r="C4"/>
  <c r="E4" s="1"/>
  <c r="E19" l="1"/>
  <c r="AP5" i="40"/>
  <c r="AP6"/>
  <c r="AP7"/>
  <c r="AP8"/>
  <c r="AP9"/>
  <c r="AP10"/>
  <c r="AP11"/>
  <c r="AP12"/>
  <c r="AP4"/>
  <c r="AO13"/>
  <c r="AP13" l="1"/>
  <c r="N12"/>
  <c r="T6" i="48" l="1"/>
  <c r="S6"/>
  <c r="R6"/>
  <c r="Q6"/>
  <c r="P6"/>
  <c r="O6"/>
  <c r="N6"/>
  <c r="M6"/>
  <c r="L6"/>
  <c r="K6"/>
  <c r="J6"/>
  <c r="I6"/>
  <c r="H6"/>
  <c r="G6"/>
  <c r="F6"/>
  <c r="U6" i="47" l="1"/>
  <c r="R6"/>
  <c r="Q6"/>
  <c r="P6"/>
  <c r="O6"/>
  <c r="N6"/>
  <c r="M6"/>
  <c r="L6"/>
  <c r="J6"/>
  <c r="I6"/>
  <c r="H6"/>
  <c r="G6"/>
  <c r="F6"/>
  <c r="E6"/>
  <c r="D6"/>
  <c r="S5"/>
  <c r="S6" s="1"/>
  <c r="K5"/>
  <c r="K6" s="1"/>
  <c r="U11" i="45"/>
  <c r="R11"/>
  <c r="Q11"/>
  <c r="P11"/>
  <c r="O11"/>
  <c r="N11"/>
  <c r="M11"/>
  <c r="L11"/>
  <c r="J11"/>
  <c r="I11"/>
  <c r="H11"/>
  <c r="G11"/>
  <c r="F11"/>
  <c r="E11"/>
  <c r="D11"/>
  <c r="S10"/>
  <c r="T10" s="1"/>
  <c r="V10" s="1"/>
  <c r="K10"/>
  <c r="S9"/>
  <c r="K9"/>
  <c r="S8"/>
  <c r="T8" s="1"/>
  <c r="V8" s="1"/>
  <c r="K8"/>
  <c r="S7"/>
  <c r="K7"/>
  <c r="S6"/>
  <c r="T6" s="1"/>
  <c r="V6" s="1"/>
  <c r="K6"/>
  <c r="S5"/>
  <c r="K5"/>
  <c r="K11" s="1"/>
  <c r="T5" l="1"/>
  <c r="T7"/>
  <c r="V7" s="1"/>
  <c r="T9"/>
  <c r="V9" s="1"/>
  <c r="T5" i="47"/>
  <c r="V5" s="1"/>
  <c r="V6" s="1"/>
  <c r="V5" i="45"/>
  <c r="T11"/>
  <c r="S11"/>
  <c r="V11" l="1"/>
  <c r="T6" i="47"/>
  <c r="E9" i="43" l="1"/>
  <c r="F9"/>
  <c r="G9"/>
  <c r="D9"/>
  <c r="H3"/>
  <c r="H4"/>
  <c r="H5"/>
  <c r="H6"/>
  <c r="H7"/>
  <c r="H8"/>
  <c r="H9" l="1"/>
  <c r="AR12" i="40" l="1"/>
  <c r="R8" i="42" l="1"/>
  <c r="Q8"/>
  <c r="P8"/>
  <c r="O8"/>
  <c r="N8"/>
  <c r="M8"/>
  <c r="L8"/>
  <c r="K8"/>
  <c r="J8"/>
  <c r="I8"/>
  <c r="H8"/>
  <c r="G8"/>
  <c r="F8"/>
  <c r="AJ5" i="40" l="1"/>
  <c r="AJ6"/>
  <c r="AJ7"/>
  <c r="AJ8"/>
  <c r="AJ9"/>
  <c r="AJ10"/>
  <c r="AJ11"/>
  <c r="AJ12"/>
  <c r="AJ4"/>
  <c r="R10" i="41"/>
  <c r="AJ13" i="40" l="1"/>
  <c r="L10" i="41"/>
  <c r="M10"/>
  <c r="AR5" i="40"/>
  <c r="AR6"/>
  <c r="AR7"/>
  <c r="AR8"/>
  <c r="AR9"/>
  <c r="AR10"/>
  <c r="AR11"/>
  <c r="AR4"/>
  <c r="AR13" l="1"/>
  <c r="V10" i="41" l="1"/>
  <c r="T10"/>
  <c r="G10" l="1"/>
  <c r="F10"/>
  <c r="P9"/>
  <c r="Q9" s="1"/>
  <c r="K9"/>
  <c r="E9"/>
  <c r="P8"/>
  <c r="Q8" s="1"/>
  <c r="K8"/>
  <c r="E8"/>
  <c r="P7"/>
  <c r="Q7" s="1"/>
  <c r="K7"/>
  <c r="E7"/>
  <c r="H7" s="1"/>
  <c r="P6"/>
  <c r="Q6" s="1"/>
  <c r="K6"/>
  <c r="E6"/>
  <c r="P5"/>
  <c r="Q5" s="1"/>
  <c r="K5"/>
  <c r="E5"/>
  <c r="P4"/>
  <c r="Q4" s="1"/>
  <c r="K4"/>
  <c r="E4"/>
  <c r="K10" l="1"/>
  <c r="S5"/>
  <c r="U5" s="1"/>
  <c r="W5" s="1"/>
  <c r="Q10"/>
  <c r="S6"/>
  <c r="U6" s="1"/>
  <c r="W6" s="1"/>
  <c r="P10"/>
  <c r="S7"/>
  <c r="U7" s="1"/>
  <c r="W7" s="1"/>
  <c r="S8"/>
  <c r="U8" s="1"/>
  <c r="W8" s="1"/>
  <c r="H9"/>
  <c r="S9"/>
  <c r="U9" s="1"/>
  <c r="W9" s="1"/>
  <c r="E10"/>
  <c r="S4"/>
  <c r="H5"/>
  <c r="H4"/>
  <c r="H10" s="1"/>
  <c r="S10" l="1"/>
  <c r="U4"/>
  <c r="W4" l="1"/>
  <c r="W10" s="1"/>
  <c r="U10"/>
  <c r="O12" i="40"/>
  <c r="E13"/>
  <c r="F13"/>
  <c r="G13"/>
  <c r="H13"/>
  <c r="T13"/>
  <c r="U13"/>
  <c r="V13"/>
  <c r="W13"/>
  <c r="Y13"/>
  <c r="Z13"/>
  <c r="AA13"/>
  <c r="AB13"/>
  <c r="AN13"/>
  <c r="AQ13"/>
  <c r="D13"/>
  <c r="AD5"/>
  <c r="AD6"/>
  <c r="AD7"/>
  <c r="AD8"/>
  <c r="AD9"/>
  <c r="AD10"/>
  <c r="AD11"/>
  <c r="AD12"/>
  <c r="AD4"/>
  <c r="AC12"/>
  <c r="AK12" s="1"/>
  <c r="X12"/>
  <c r="R12"/>
  <c r="Q12"/>
  <c r="P12"/>
  <c r="I12"/>
  <c r="AC11"/>
  <c r="AK11" s="1"/>
  <c r="X11"/>
  <c r="R11"/>
  <c r="Q11"/>
  <c r="P11"/>
  <c r="O11"/>
  <c r="N11"/>
  <c r="I11"/>
  <c r="AC10"/>
  <c r="AI10" s="1"/>
  <c r="X10"/>
  <c r="R10"/>
  <c r="Q10"/>
  <c r="P10"/>
  <c r="O10"/>
  <c r="N10"/>
  <c r="I10"/>
  <c r="AC9"/>
  <c r="AI9" s="1"/>
  <c r="X9"/>
  <c r="R9"/>
  <c r="Q9"/>
  <c r="P9"/>
  <c r="O9"/>
  <c r="N9"/>
  <c r="I9"/>
  <c r="AC8"/>
  <c r="AK8" s="1"/>
  <c r="X8"/>
  <c r="R8"/>
  <c r="Q8"/>
  <c r="P8"/>
  <c r="O8"/>
  <c r="N8"/>
  <c r="I8"/>
  <c r="AC7"/>
  <c r="AK7" s="1"/>
  <c r="X7"/>
  <c r="R7"/>
  <c r="Q7"/>
  <c r="P7"/>
  <c r="O7"/>
  <c r="N7"/>
  <c r="I7"/>
  <c r="AC6"/>
  <c r="AI6" s="1"/>
  <c r="X6"/>
  <c r="R6"/>
  <c r="Q6"/>
  <c r="P6"/>
  <c r="O6"/>
  <c r="N6"/>
  <c r="I6"/>
  <c r="AC5"/>
  <c r="AI5" s="1"/>
  <c r="X5"/>
  <c r="R5"/>
  <c r="Q5"/>
  <c r="P5"/>
  <c r="O5"/>
  <c r="N5"/>
  <c r="I5"/>
  <c r="AC4"/>
  <c r="AG4" s="1"/>
  <c r="X4"/>
  <c r="R4"/>
  <c r="Q4"/>
  <c r="P4"/>
  <c r="O4"/>
  <c r="N4"/>
  <c r="I4"/>
  <c r="T6" i="39"/>
  <c r="U6"/>
  <c r="W6"/>
  <c r="Z6"/>
  <c r="AA6"/>
  <c r="AB6"/>
  <c r="AC6"/>
  <c r="AD6"/>
  <c r="AF6"/>
  <c r="AD13" i="40" l="1"/>
  <c r="O13"/>
  <c r="X13"/>
  <c r="N13"/>
  <c r="R13"/>
  <c r="I13"/>
  <c r="Q13"/>
  <c r="P13"/>
  <c r="AC13"/>
  <c r="AE11"/>
  <c r="AE7"/>
  <c r="AF9"/>
  <c r="AF5"/>
  <c r="AG11"/>
  <c r="AG7"/>
  <c r="AH9"/>
  <c r="AL9" s="1"/>
  <c r="AH5"/>
  <c r="AL5" s="1"/>
  <c r="AI11"/>
  <c r="AI7"/>
  <c r="AK9"/>
  <c r="AK5"/>
  <c r="AE12"/>
  <c r="AE8"/>
  <c r="AF10"/>
  <c r="AF6"/>
  <c r="AG12"/>
  <c r="AG8"/>
  <c r="AH10"/>
  <c r="AL10" s="1"/>
  <c r="AH6"/>
  <c r="AL6" s="1"/>
  <c r="AI12"/>
  <c r="AI8"/>
  <c r="AK10"/>
  <c r="AK6"/>
  <c r="AE9"/>
  <c r="AE5"/>
  <c r="AF11"/>
  <c r="AF7"/>
  <c r="AG9"/>
  <c r="AG5"/>
  <c r="AH11"/>
  <c r="AH7"/>
  <c r="AE10"/>
  <c r="AE6"/>
  <c r="AF12"/>
  <c r="AF8"/>
  <c r="AG10"/>
  <c r="AG6"/>
  <c r="AH12"/>
  <c r="AH8"/>
  <c r="S10"/>
  <c r="S7"/>
  <c r="AF4"/>
  <c r="S6"/>
  <c r="S4"/>
  <c r="S5"/>
  <c r="S9"/>
  <c r="AK4"/>
  <c r="S8"/>
  <c r="S12"/>
  <c r="S11"/>
  <c r="AE4"/>
  <c r="AI4"/>
  <c r="AH4"/>
  <c r="AL4" l="1"/>
  <c r="AL8"/>
  <c r="AM8" s="1"/>
  <c r="AL7"/>
  <c r="AM7" s="1"/>
  <c r="AL12"/>
  <c r="AM12" s="1"/>
  <c r="AL11"/>
  <c r="AM9"/>
  <c r="AI13"/>
  <c r="AG13"/>
  <c r="AK13"/>
  <c r="AM10"/>
  <c r="AE13"/>
  <c r="S13"/>
  <c r="AF13"/>
  <c r="AM6"/>
  <c r="AM5"/>
  <c r="AH13"/>
  <c r="Q6" i="39"/>
  <c r="O6"/>
  <c r="L6"/>
  <c r="J6"/>
  <c r="G6"/>
  <c r="E6"/>
  <c r="X5"/>
  <c r="V5"/>
  <c r="R5"/>
  <c r="P5"/>
  <c r="M5"/>
  <c r="K5"/>
  <c r="H5"/>
  <c r="F5"/>
  <c r="I5" s="1"/>
  <c r="X4"/>
  <c r="X6" s="1"/>
  <c r="V4"/>
  <c r="V6" s="1"/>
  <c r="R4"/>
  <c r="R6" s="1"/>
  <c r="P4"/>
  <c r="S4" s="1"/>
  <c r="M4"/>
  <c r="K4"/>
  <c r="H4"/>
  <c r="F4"/>
  <c r="F6" s="1"/>
  <c r="I4" l="1"/>
  <c r="AE4" s="1"/>
  <c r="S6"/>
  <c r="S5"/>
  <c r="N4"/>
  <c r="Y5"/>
  <c r="P6"/>
  <c r="N5"/>
  <c r="AE5" s="1"/>
  <c r="AG5" s="1"/>
  <c r="M6"/>
  <c r="AL13" i="40"/>
  <c r="AM11"/>
  <c r="AM4"/>
  <c r="H6" i="39"/>
  <c r="K6"/>
  <c r="Y4"/>
  <c r="I6" l="1"/>
  <c r="Y6"/>
  <c r="N6"/>
  <c r="AE6"/>
  <c r="AG4"/>
  <c r="AG6" s="1"/>
  <c r="AM13" i="40"/>
  <c r="K4" i="38" l="1"/>
  <c r="K3"/>
  <c r="K5" s="1"/>
  <c r="T3" i="37"/>
  <c r="T4" s="1"/>
  <c r="P4" l="1"/>
  <c r="Q4"/>
  <c r="R4"/>
  <c r="S4"/>
  <c r="G5" i="38" l="1"/>
  <c r="H5"/>
  <c r="I5"/>
  <c r="J5"/>
  <c r="F5"/>
  <c r="E5"/>
  <c r="F4"/>
  <c r="L4" s="1"/>
  <c r="F3"/>
  <c r="L3" s="1"/>
  <c r="N4" i="37"/>
  <c r="O3"/>
  <c r="M3"/>
  <c r="L5" i="38" l="1"/>
  <c r="O4" i="37"/>
  <c r="U3"/>
  <c r="U4" s="1"/>
  <c r="M8" i="36" l="1"/>
  <c r="L3"/>
  <c r="L9" s="1"/>
  <c r="L4"/>
  <c r="L5"/>
  <c r="L6"/>
  <c r="M6" s="1"/>
  <c r="L7"/>
  <c r="M7" s="1"/>
  <c r="L8"/>
  <c r="H9" l="1"/>
  <c r="I9"/>
  <c r="J9"/>
  <c r="K9"/>
  <c r="G3" l="1"/>
  <c r="G4"/>
  <c r="M4" s="1"/>
  <c r="G5"/>
  <c r="M5" s="1"/>
  <c r="F9"/>
  <c r="E9"/>
  <c r="Y4" i="35"/>
  <c r="Y5" s="1"/>
  <c r="X4"/>
  <c r="X5" s="1"/>
  <c r="G9" i="36" l="1"/>
  <c r="M3"/>
  <c r="M9" s="1"/>
  <c r="U5" i="35" l="1"/>
  <c r="S5"/>
  <c r="V4"/>
  <c r="V5" s="1"/>
  <c r="T4"/>
  <c r="N5"/>
  <c r="Q4"/>
  <c r="Q5" s="1"/>
  <c r="P4"/>
  <c r="P5" s="1"/>
  <c r="O4"/>
  <c r="M4"/>
  <c r="W4" l="1"/>
  <c r="R4"/>
  <c r="R5" s="1"/>
  <c r="T5"/>
  <c r="O5"/>
  <c r="W5" l="1"/>
  <c r="Z4"/>
  <c r="Z5" l="1"/>
  <c r="AA4"/>
  <c r="AA5" s="1"/>
  <c r="M17" i="34"/>
  <c r="N17"/>
  <c r="O17"/>
  <c r="S16"/>
  <c r="T16" s="1"/>
  <c r="S15"/>
  <c r="T15" s="1"/>
  <c r="S14"/>
  <c r="T14" s="1"/>
  <c r="S13"/>
  <c r="T13" s="1"/>
  <c r="S12"/>
  <c r="T12" s="1"/>
  <c r="S11"/>
  <c r="T11" s="1"/>
  <c r="S10"/>
  <c r="T10" s="1"/>
  <c r="S9"/>
  <c r="T9" s="1"/>
  <c r="S8"/>
  <c r="T8" s="1"/>
  <c r="S7"/>
  <c r="T7" s="1"/>
  <c r="S6"/>
  <c r="T6" s="1"/>
  <c r="S5"/>
  <c r="T5" s="1"/>
  <c r="S4"/>
  <c r="T4" s="1"/>
  <c r="S3"/>
  <c r="T3" s="1"/>
  <c r="T17" s="1"/>
  <c r="K17"/>
  <c r="J17"/>
  <c r="I17"/>
  <c r="H17"/>
  <c r="G17"/>
  <c r="F17"/>
  <c r="L16"/>
  <c r="L15"/>
  <c r="L14"/>
  <c r="L13"/>
  <c r="L12"/>
  <c r="L11"/>
  <c r="L10"/>
  <c r="L9"/>
  <c r="L8"/>
  <c r="L7"/>
  <c r="L6"/>
  <c r="L5"/>
  <c r="L4"/>
  <c r="L3"/>
  <c r="L17" l="1"/>
  <c r="S17"/>
  <c r="X29" i="33" l="1"/>
  <c r="W29"/>
  <c r="V29"/>
  <c r="S29"/>
  <c r="R29"/>
  <c r="Q29"/>
  <c r="O29"/>
  <c r="M29"/>
  <c r="I29"/>
  <c r="G29"/>
  <c r="F29"/>
  <c r="E29"/>
  <c r="Y28"/>
  <c r="J28"/>
  <c r="K28" s="1"/>
  <c r="H28"/>
  <c r="Y27"/>
  <c r="K27"/>
  <c r="J27"/>
  <c r="H27"/>
  <c r="Y26"/>
  <c r="K26"/>
  <c r="J26"/>
  <c r="H26"/>
  <c r="Y25"/>
  <c r="K25"/>
  <c r="J25"/>
  <c r="H25"/>
  <c r="Y24"/>
  <c r="K24"/>
  <c r="J24"/>
  <c r="H24"/>
  <c r="Y23"/>
  <c r="K23"/>
  <c r="J23"/>
  <c r="H23"/>
  <c r="Y22"/>
  <c r="K22"/>
  <c r="J22"/>
  <c r="H22"/>
  <c r="Y21"/>
  <c r="K21"/>
  <c r="J21"/>
  <c r="H21"/>
  <c r="Y20"/>
  <c r="K20"/>
  <c r="J20"/>
  <c r="H20"/>
  <c r="Y19"/>
  <c r="K19"/>
  <c r="J19"/>
  <c r="H19"/>
  <c r="Y18"/>
  <c r="K18"/>
  <c r="J18"/>
  <c r="H18"/>
  <c r="Y17"/>
  <c r="K17"/>
  <c r="J17"/>
  <c r="H17"/>
  <c r="Y16"/>
  <c r="K16"/>
  <c r="J16"/>
  <c r="H16"/>
  <c r="Y15"/>
  <c r="K15"/>
  <c r="J15"/>
  <c r="H15"/>
  <c r="Y14"/>
  <c r="T14"/>
  <c r="N14"/>
  <c r="P14" s="1"/>
  <c r="J14"/>
  <c r="K14" s="1"/>
  <c r="H14"/>
  <c r="Y13"/>
  <c r="T13"/>
  <c r="J13"/>
  <c r="K13" s="1"/>
  <c r="H13"/>
  <c r="Y12"/>
  <c r="T12"/>
  <c r="P12"/>
  <c r="N12"/>
  <c r="J12"/>
  <c r="K12" s="1"/>
  <c r="H12"/>
  <c r="Y11"/>
  <c r="J11"/>
  <c r="K11" s="1"/>
  <c r="L11" s="1"/>
  <c r="U11" s="1"/>
  <c r="H11"/>
  <c r="Y10"/>
  <c r="J10"/>
  <c r="K10" s="1"/>
  <c r="L10" s="1"/>
  <c r="U10" s="1"/>
  <c r="Z10" s="1"/>
  <c r="AA10" s="1"/>
  <c r="H10"/>
  <c r="Y9"/>
  <c r="J9"/>
  <c r="K9" s="1"/>
  <c r="H9"/>
  <c r="Y8"/>
  <c r="N8"/>
  <c r="P8" s="1"/>
  <c r="J8"/>
  <c r="K8" s="1"/>
  <c r="L8" s="1"/>
  <c r="H8"/>
  <c r="Y7"/>
  <c r="J7"/>
  <c r="K7" s="1"/>
  <c r="H7"/>
  <c r="Y6"/>
  <c r="J6"/>
  <c r="K6" s="1"/>
  <c r="H6"/>
  <c r="Y5"/>
  <c r="P5"/>
  <c r="N5"/>
  <c r="J5"/>
  <c r="K5" s="1"/>
  <c r="H5"/>
  <c r="Y4"/>
  <c r="J4"/>
  <c r="K4" s="1"/>
  <c r="H4"/>
  <c r="Y3"/>
  <c r="Y29" s="1"/>
  <c r="J3"/>
  <c r="H3"/>
  <c r="U8" l="1"/>
  <c r="Z8" s="1"/>
  <c r="AA8" s="1"/>
  <c r="L4"/>
  <c r="U4" s="1"/>
  <c r="Z4" s="1"/>
  <c r="L6"/>
  <c r="U6" s="1"/>
  <c r="L12"/>
  <c r="Z11"/>
  <c r="H29"/>
  <c r="Z6"/>
  <c r="L16"/>
  <c r="U16" s="1"/>
  <c r="Z16" s="1"/>
  <c r="L18"/>
  <c r="U18" s="1"/>
  <c r="Z18" s="1"/>
  <c r="L20"/>
  <c r="U20" s="1"/>
  <c r="Z20" s="1"/>
  <c r="L22"/>
  <c r="U22" s="1"/>
  <c r="Z22" s="1"/>
  <c r="L24"/>
  <c r="U24" s="1"/>
  <c r="Z24" s="1"/>
  <c r="L26"/>
  <c r="U26" s="1"/>
  <c r="Z26" s="1"/>
  <c r="L28"/>
  <c r="U28" s="1"/>
  <c r="Z28" s="1"/>
  <c r="L5"/>
  <c r="U5" s="1"/>
  <c r="Z5" s="1"/>
  <c r="L7"/>
  <c r="U7" s="1"/>
  <c r="Z7" s="1"/>
  <c r="L9"/>
  <c r="U9" s="1"/>
  <c r="Z9" s="1"/>
  <c r="T29"/>
  <c r="L14"/>
  <c r="U14" s="1"/>
  <c r="Z14" s="1"/>
  <c r="AB10"/>
  <c r="J29"/>
  <c r="L13"/>
  <c r="U13" s="1"/>
  <c r="Z13" s="1"/>
  <c r="P29"/>
  <c r="N29"/>
  <c r="U12"/>
  <c r="Z12" s="1"/>
  <c r="L15"/>
  <c r="U15" s="1"/>
  <c r="Z15" s="1"/>
  <c r="L17"/>
  <c r="U17" s="1"/>
  <c r="Z17" s="1"/>
  <c r="L19"/>
  <c r="U19" s="1"/>
  <c r="Z19" s="1"/>
  <c r="L21"/>
  <c r="U21" s="1"/>
  <c r="Z21" s="1"/>
  <c r="L23"/>
  <c r="U23" s="1"/>
  <c r="Z23" s="1"/>
  <c r="L25"/>
  <c r="U25" s="1"/>
  <c r="Z25" s="1"/>
  <c r="L27"/>
  <c r="U27" s="1"/>
  <c r="Z27" s="1"/>
  <c r="AB8"/>
  <c r="K3"/>
  <c r="AA23" l="1"/>
  <c r="AB23" s="1"/>
  <c r="AA15"/>
  <c r="AB15" s="1"/>
  <c r="AA9"/>
  <c r="AB9" s="1"/>
  <c r="AA28"/>
  <c r="AB28" s="1"/>
  <c r="AA20"/>
  <c r="AB20" s="1"/>
  <c r="AA25"/>
  <c r="AB25" s="1"/>
  <c r="AA13"/>
  <c r="AB13" s="1"/>
  <c r="AA22"/>
  <c r="AB22"/>
  <c r="AA6"/>
  <c r="AB6" s="1"/>
  <c r="AA17"/>
  <c r="AB17" s="1"/>
  <c r="AA27"/>
  <c r="AB27"/>
  <c r="AA19"/>
  <c r="AB19" s="1"/>
  <c r="AA14"/>
  <c r="AB14" s="1"/>
  <c r="AA5"/>
  <c r="AB5" s="1"/>
  <c r="AA24"/>
  <c r="AB24" s="1"/>
  <c r="AA16"/>
  <c r="AB16" s="1"/>
  <c r="AA4"/>
  <c r="AB4" s="1"/>
  <c r="AA21"/>
  <c r="AB21" s="1"/>
  <c r="AA12"/>
  <c r="AB12" s="1"/>
  <c r="AA7"/>
  <c r="AB7" s="1"/>
  <c r="AA26"/>
  <c r="AB26" s="1"/>
  <c r="AA18"/>
  <c r="AB18"/>
  <c r="AA11"/>
  <c r="AB11" s="1"/>
  <c r="L3"/>
  <c r="K29"/>
  <c r="U3" l="1"/>
  <c r="L29"/>
  <c r="U29" l="1"/>
  <c r="Z3"/>
  <c r="AA3" l="1"/>
  <c r="AA29" s="1"/>
  <c r="Z29"/>
  <c r="AB3" l="1"/>
  <c r="AB29" s="1"/>
  <c r="G10" i="32" l="1"/>
  <c r="H10" s="1"/>
  <c r="I10" s="1"/>
  <c r="G9"/>
  <c r="H9" s="1"/>
  <c r="G8"/>
  <c r="H8" s="1"/>
  <c r="G7"/>
  <c r="H7" s="1"/>
  <c r="G6"/>
  <c r="H6" s="1"/>
  <c r="G5"/>
  <c r="I5" s="1"/>
  <c r="G4"/>
  <c r="I4" s="1"/>
  <c r="G3"/>
  <c r="I3" s="1"/>
  <c r="I6" l="1"/>
  <c r="H11"/>
  <c r="G11"/>
  <c r="I8"/>
  <c r="I9"/>
  <c r="I11" s="1"/>
  <c r="I7"/>
  <c r="O8" i="28" l="1"/>
  <c r="O9"/>
  <c r="O10"/>
  <c r="O7"/>
  <c r="O5"/>
  <c r="O4"/>
  <c r="O6"/>
  <c r="E7" i="29"/>
  <c r="F7"/>
  <c r="F3"/>
  <c r="D4"/>
  <c r="D7" s="1"/>
  <c r="N7" i="28"/>
  <c r="O11" l="1"/>
  <c r="O12"/>
  <c r="N4"/>
  <c r="N9"/>
  <c r="N5"/>
  <c r="N10"/>
  <c r="N8"/>
  <c r="N6"/>
  <c r="N11" l="1"/>
  <c r="N12" l="1"/>
  <c r="I7" i="27" l="1"/>
  <c r="I6"/>
  <c r="I4"/>
  <c r="I3"/>
  <c r="I5" s="1"/>
  <c r="I8" s="1"/>
  <c r="I19" i="26"/>
  <c r="I18"/>
  <c r="I16"/>
  <c r="I15"/>
  <c r="I14"/>
  <c r="I13"/>
  <c r="I12"/>
  <c r="I11"/>
  <c r="I9"/>
  <c r="I8"/>
  <c r="I7"/>
  <c r="I6"/>
  <c r="I5"/>
  <c r="I4"/>
  <c r="I20" l="1"/>
  <c r="I17"/>
  <c r="I10"/>
  <c r="I21" l="1"/>
  <c r="I21" i="3" l="1"/>
  <c r="I22" s="1"/>
  <c r="I19"/>
  <c r="I20" s="1"/>
  <c r="I17"/>
  <c r="I18" s="1"/>
  <c r="I15"/>
  <c r="I14"/>
  <c r="I12"/>
  <c r="I11"/>
  <c r="I9"/>
  <c r="I8"/>
  <c r="I7"/>
  <c r="I6"/>
  <c r="I4"/>
  <c r="I3"/>
  <c r="I13" l="1"/>
  <c r="I10"/>
  <c r="I5"/>
  <c r="I23" s="1"/>
  <c r="I16"/>
  <c r="H14" i="2"/>
  <c r="H15" s="1"/>
  <c r="H12"/>
  <c r="H11"/>
  <c r="H9"/>
  <c r="H8"/>
  <c r="H7"/>
  <c r="H6"/>
  <c r="H4"/>
  <c r="H3"/>
  <c r="H10" l="1"/>
  <c r="H13"/>
  <c r="H5"/>
  <c r="H16" l="1"/>
  <c r="G102" i="5" l="1"/>
  <c r="G101"/>
  <c r="G100"/>
  <c r="G99"/>
  <c r="G98"/>
  <c r="G97"/>
  <c r="G96"/>
  <c r="G95"/>
  <c r="G94"/>
  <c r="G93"/>
  <c r="G92"/>
  <c r="G91"/>
  <c r="G90"/>
  <c r="G89"/>
  <c r="G87"/>
  <c r="G86"/>
  <c r="G88" s="1"/>
  <c r="G84"/>
  <c r="G83"/>
  <c r="G82"/>
  <c r="G81"/>
  <c r="G80"/>
  <c r="G85" s="1"/>
  <c r="G78"/>
  <c r="G77"/>
  <c r="G76"/>
  <c r="G75"/>
  <c r="G74"/>
  <c r="G73"/>
  <c r="G72"/>
  <c r="G71"/>
  <c r="G70"/>
  <c r="G69"/>
  <c r="G68"/>
  <c r="G67"/>
  <c r="G66"/>
  <c r="G65"/>
  <c r="G64"/>
  <c r="G63"/>
  <c r="G62"/>
  <c r="G61"/>
  <c r="G60"/>
  <c r="G59"/>
  <c r="G58"/>
  <c r="G57"/>
  <c r="G56"/>
  <c r="G55"/>
  <c r="G53"/>
  <c r="G52"/>
  <c r="G51"/>
  <c r="G50"/>
  <c r="G49"/>
  <c r="G48"/>
  <c r="G47"/>
  <c r="G46"/>
  <c r="G45"/>
  <c r="G44"/>
  <c r="G43"/>
  <c r="G42"/>
  <c r="G41"/>
  <c r="G39"/>
  <c r="G38"/>
  <c r="G37"/>
  <c r="G36"/>
  <c r="G35"/>
  <c r="G34"/>
  <c r="G33"/>
  <c r="G32"/>
  <c r="G31"/>
  <c r="G30"/>
  <c r="G29"/>
  <c r="G28"/>
  <c r="G26"/>
  <c r="G25"/>
  <c r="G24"/>
  <c r="G23"/>
  <c r="G22"/>
  <c r="G21"/>
  <c r="G19"/>
  <c r="G18"/>
  <c r="G17"/>
  <c r="G16"/>
  <c r="G15"/>
  <c r="G14"/>
  <c r="G13"/>
  <c r="G12"/>
  <c r="G10"/>
  <c r="G9"/>
  <c r="G8"/>
  <c r="G7"/>
  <c r="G6"/>
  <c r="G5"/>
  <c r="G4"/>
  <c r="G3"/>
  <c r="I67" i="6"/>
  <c r="I66"/>
  <c r="I65"/>
  <c r="I64"/>
  <c r="I63"/>
  <c r="I62"/>
  <c r="I61"/>
  <c r="I59"/>
  <c r="I60" s="1"/>
  <c r="I57"/>
  <c r="I56"/>
  <c r="I55"/>
  <c r="I54"/>
  <c r="I53"/>
  <c r="I52"/>
  <c r="I51"/>
  <c r="I50"/>
  <c r="I49"/>
  <c r="I48"/>
  <c r="I58" s="1"/>
  <c r="I46"/>
  <c r="I45"/>
  <c r="I44"/>
  <c r="I43"/>
  <c r="I42"/>
  <c r="I41"/>
  <c r="I40"/>
  <c r="I39"/>
  <c r="I47" s="1"/>
  <c r="I37"/>
  <c r="I36"/>
  <c r="I35"/>
  <c r="I34"/>
  <c r="I33"/>
  <c r="I32"/>
  <c r="I31"/>
  <c r="I30"/>
  <c r="I29"/>
  <c r="I28"/>
  <c r="I26"/>
  <c r="I25"/>
  <c r="I24"/>
  <c r="I23"/>
  <c r="I22"/>
  <c r="I21"/>
  <c r="I20"/>
  <c r="I18"/>
  <c r="I17"/>
  <c r="I16"/>
  <c r="I19" s="1"/>
  <c r="I15"/>
  <c r="I13"/>
  <c r="I12"/>
  <c r="I10"/>
  <c r="I9"/>
  <c r="I8"/>
  <c r="I7"/>
  <c r="I6"/>
  <c r="I5"/>
  <c r="I4"/>
  <c r="I3"/>
  <c r="G11" i="5" l="1"/>
  <c r="G27"/>
  <c r="G20"/>
  <c r="G104" s="1"/>
  <c r="G40"/>
  <c r="G54"/>
  <c r="G79"/>
  <c r="G103"/>
  <c r="I11" i="6"/>
  <c r="I38"/>
  <c r="I68"/>
  <c r="I14"/>
  <c r="I27"/>
  <c r="I69" l="1"/>
  <c r="H78" i="1" l="1"/>
  <c r="H77"/>
  <c r="H76"/>
  <c r="H75"/>
  <c r="H74"/>
  <c r="H73"/>
  <c r="H79" s="1"/>
  <c r="H71"/>
  <c r="H70"/>
  <c r="H69"/>
  <c r="H68"/>
  <c r="H67"/>
  <c r="H65"/>
  <c r="H64"/>
  <c r="H63"/>
  <c r="H62"/>
  <c r="H61"/>
  <c r="H60"/>
  <c r="H59"/>
  <c r="H58"/>
  <c r="H57"/>
  <c r="H56"/>
  <c r="H55"/>
  <c r="H54"/>
  <c r="H53"/>
  <c r="H52"/>
  <c r="H50"/>
  <c r="H49"/>
  <c r="H48"/>
  <c r="H47"/>
  <c r="H45"/>
  <c r="H44"/>
  <c r="H43"/>
  <c r="H42"/>
  <c r="H41"/>
  <c r="H40"/>
  <c r="H39"/>
  <c r="H38"/>
  <c r="H36"/>
  <c r="H35"/>
  <c r="H34"/>
  <c r="H33"/>
  <c r="H32"/>
  <c r="H31"/>
  <c r="H30"/>
  <c r="H29"/>
  <c r="H28"/>
  <c r="H27"/>
  <c r="H26"/>
  <c r="H24"/>
  <c r="H23"/>
  <c r="H22"/>
  <c r="H21"/>
  <c r="H20"/>
  <c r="H19"/>
  <c r="H18"/>
  <c r="H17"/>
  <c r="H16"/>
  <c r="H14"/>
  <c r="H13"/>
  <c r="H12"/>
  <c r="H11"/>
  <c r="H10"/>
  <c r="H15" s="1"/>
  <c r="H8"/>
  <c r="H7"/>
  <c r="H6"/>
  <c r="H5"/>
  <c r="H4"/>
  <c r="H3"/>
  <c r="H9" l="1"/>
  <c r="H72"/>
  <c r="H37"/>
  <c r="H25"/>
  <c r="H46"/>
  <c r="H51"/>
  <c r="H66"/>
  <c r="H80" l="1"/>
</calcChain>
</file>

<file path=xl/sharedStrings.xml><?xml version="1.0" encoding="utf-8"?>
<sst xmlns="http://schemas.openxmlformats.org/spreadsheetml/2006/main" count="2218" uniqueCount="780">
  <si>
    <t>2022年镇级单位中小学教育教学项目（普教二科）</t>
    <phoneticPr fontId="3" type="noConversion"/>
  </si>
  <si>
    <t>学校</t>
  </si>
  <si>
    <t>项目名称</t>
  </si>
  <si>
    <t>项目内容</t>
  </si>
  <si>
    <t>项目明细</t>
  </si>
  <si>
    <t>单价</t>
    <phoneticPr fontId="3" type="noConversion"/>
  </si>
  <si>
    <t>教育支出</t>
  </si>
  <si>
    <t>闵行区莘庄镇教育委员会</t>
  </si>
  <si>
    <t>学区化集团化建设</t>
  </si>
  <si>
    <t>多元课程进校园</t>
  </si>
  <si>
    <t>讲课指导费、课程编制费、方案设计费、材料费、设计费、指导、活动组织、活动素材等</t>
  </si>
  <si>
    <t>引进优质资源</t>
  </si>
  <si>
    <t>太极文化进校园</t>
  </si>
  <si>
    <t>课时费、服装器材费、教材培训费、辅导课时费等</t>
  </si>
  <si>
    <t>体育培养</t>
  </si>
  <si>
    <t>整本书阅读的教学实践研究和教师培训</t>
  </si>
  <si>
    <t>专家指导、校本教材、活动展示、宣传、撰写区域课程教材、区域课程教材定制费等</t>
  </si>
  <si>
    <t>莘芽童声合唱团</t>
  </si>
  <si>
    <t>专家费、宣传与音乐制作、购置训练器材、演出服装、后勤、办公耗材，教材建设与创作等</t>
  </si>
  <si>
    <t>艺术培养</t>
  </si>
  <si>
    <t>莘芽行进乐团</t>
  </si>
  <si>
    <t>专家指导费、购买训练设施、乐谱、乐器、乐器配件、维修费等</t>
  </si>
  <si>
    <t>莘庄镇小学教育联盟2021年深度推进均衡发展</t>
  </si>
  <si>
    <t>课程编制、开发与实施，课程资料材料、课程辅导、课时费、指导劳务费；器材使用（租用）、宣传制作、背景喷绘、证书、活动用品、劳务费等</t>
  </si>
  <si>
    <t>莘庄 汇总</t>
  </si>
  <si>
    <t>闵行区吴泾镇教育委员会</t>
  </si>
  <si>
    <t>吴泾</t>
    <phoneticPr fontId="4" type="noConversion"/>
  </si>
  <si>
    <t>教育均衡发展－优质资源引进（中小学）</t>
  </si>
  <si>
    <t>华东师大为永德路系列学校提供咨询服务</t>
  </si>
  <si>
    <t>与华东师大合作办学经费（按协议）</t>
  </si>
  <si>
    <t>有协议</t>
    <phoneticPr fontId="4" type="noConversion"/>
  </si>
  <si>
    <t>吴泾镇骨干教师专业项目发展扶持</t>
  </si>
  <si>
    <t>1、骨干教师专业提升培训及柔性流动项目（100000元） 2、教师节活动：骨干教师成果交流展示 （100000元）</t>
  </si>
  <si>
    <t>创新创优建设</t>
  </si>
  <si>
    <t>吴泾镇学区化中小学教学内涵提升</t>
  </si>
  <si>
    <t>各校学区化内涵项目扶持（20000元／所，15所共计300000元）</t>
  </si>
  <si>
    <t>吴泾镇中小幼办学特色辐射项目</t>
  </si>
  <si>
    <t>学校特色学区化项目扶持（20000元／个，15个共计300000元）</t>
  </si>
  <si>
    <t>学区办工作推进和展示项目</t>
  </si>
  <si>
    <t>1、学区办推进工作经费（100000元） 2、学区化工作展示经费（100000元）</t>
  </si>
  <si>
    <t>吴泾 汇总</t>
  </si>
  <si>
    <t>上海市闵行区七宝第二中学</t>
  </si>
  <si>
    <t>强校工程</t>
  </si>
  <si>
    <t>市级实验校</t>
  </si>
  <si>
    <t>教师课程领导力提升、课程建设及展示活动、校园育人空间提升</t>
  </si>
  <si>
    <t/>
  </si>
  <si>
    <t>新优质学校创建</t>
  </si>
  <si>
    <t>第三轮新优质学校创建</t>
  </si>
  <si>
    <t>上海市七宝实验中学</t>
  </si>
  <si>
    <t>上海市航华中学</t>
  </si>
  <si>
    <t>上海市闵行区七宝文来学校</t>
  </si>
  <si>
    <t>创新实验室</t>
  </si>
  <si>
    <t>创新实验室设备</t>
  </si>
  <si>
    <t>创新实验室设施设备</t>
  </si>
  <si>
    <t>电教设备</t>
  </si>
  <si>
    <t>闵行区七宝镇教育委员会</t>
  </si>
  <si>
    <t>初中联合休</t>
  </si>
  <si>
    <t>小学联合体</t>
  </si>
  <si>
    <t xml:space="preserve">学前联合体 </t>
  </si>
  <si>
    <t>七宝 汇总</t>
  </si>
  <si>
    <t>上海市闵行区浦江第三中学</t>
  </si>
  <si>
    <t>闵行区浦江镇教育委员会</t>
  </si>
  <si>
    <t xml:space="preserve">世外合作项目 </t>
  </si>
  <si>
    <t xml:space="preserve">初中学校携手共进计划 </t>
  </si>
  <si>
    <t xml:space="preserve">世外教育集团托管费 </t>
  </si>
  <si>
    <t xml:space="preserve">世外项目评估经费 </t>
  </si>
  <si>
    <t xml:space="preserve">与上师大附属中学合作 </t>
  </si>
  <si>
    <t xml:space="preserve">与上师大附属中学合作项目 </t>
  </si>
  <si>
    <t>新协议</t>
    <phoneticPr fontId="4" type="noConversion"/>
  </si>
  <si>
    <t xml:space="preserve">与上戏合作办学 </t>
  </si>
  <si>
    <t xml:space="preserve">品牌管理费 </t>
  </si>
  <si>
    <t xml:space="preserve">上戏合作项目开展 </t>
  </si>
  <si>
    <t>紧密型学区建设</t>
  </si>
  <si>
    <t xml:space="preserve">紧密型学区建设教育专项-初中教育联盟 </t>
  </si>
  <si>
    <t>课程建设、共享、展示、教师培训</t>
  </si>
  <si>
    <t xml:space="preserve">紧密型学区建设教育专项-浦江戏剧教育园区 </t>
  </si>
  <si>
    <t xml:space="preserve">紧密型学区建设教育专项-小学教育联盟  </t>
  </si>
  <si>
    <t xml:space="preserve">紧密型学区建设教育专项-学前教育联盟  </t>
  </si>
  <si>
    <t>浦江 汇总</t>
  </si>
  <si>
    <t>上海市闵行区梅陇中学</t>
  </si>
  <si>
    <t>梅陇</t>
    <phoneticPr fontId="4" type="noConversion"/>
  </si>
  <si>
    <t>上海市罗阳中学</t>
  </si>
  <si>
    <t>上海市七宝中学附属闵行金都实验中学</t>
  </si>
  <si>
    <t>上海中医药大学附属闵行蔷薇小学</t>
  </si>
  <si>
    <t>特色课程建设</t>
  </si>
  <si>
    <t>小学阶段中医药校本特色课程建设</t>
  </si>
  <si>
    <t>校本课程建设</t>
  </si>
  <si>
    <t>复旦大学附属闵行实验学校</t>
  </si>
  <si>
    <t>中小学教育教学</t>
  </si>
  <si>
    <t>与复旦大学合作（按协议）</t>
  </si>
  <si>
    <t>上海中医药大学附属闵行晶城中学</t>
  </si>
  <si>
    <t>初中阶段中医药校本特色课程建设</t>
  </si>
  <si>
    <t>闵行区梅陇镇教育委员会</t>
  </si>
  <si>
    <t>构建以传承中医药国学传统文化为特色的镇本课程</t>
  </si>
  <si>
    <t>学前"德教双馨"骨干教师培优项目</t>
  </si>
  <si>
    <t>优质资源培育</t>
  </si>
  <si>
    <t>梅陇 汇总</t>
  </si>
  <si>
    <t>闵行马桥实验学校</t>
    <phoneticPr fontId="3" type="noConversion"/>
  </si>
  <si>
    <t>马桥</t>
    <phoneticPr fontId="4" type="noConversion"/>
  </si>
  <si>
    <t>闵行区马桥镇教育委员会</t>
  </si>
  <si>
    <t>上海交通大学附属闵行马桥实验学校合作办学管理费</t>
  </si>
  <si>
    <t>2022年1月至2022年12月合作办学管理费</t>
  </si>
  <si>
    <t>学区化网球课程服务</t>
  </si>
  <si>
    <t>课程培训服务</t>
  </si>
  <si>
    <t>校园文化建设</t>
  </si>
  <si>
    <t>学区化网球器材</t>
  </si>
  <si>
    <t>网球、移动网、训练地标</t>
  </si>
  <si>
    <t>马桥 汇总</t>
  </si>
  <si>
    <t>上海市闵行区华漕学校</t>
    <phoneticPr fontId="3" type="noConversion"/>
  </si>
  <si>
    <t>华漕</t>
    <phoneticPr fontId="4" type="noConversion"/>
  </si>
  <si>
    <t>上海市闵行区诸翟学校</t>
    <phoneticPr fontId="3" type="noConversion"/>
  </si>
  <si>
    <t>上海市闵行区纪王学校</t>
    <phoneticPr fontId="3" type="noConversion"/>
  </si>
  <si>
    <t>闵行区华漕镇教育委员会</t>
  </si>
  <si>
    <t>华漕学校steam</t>
  </si>
  <si>
    <t>华漕学校steam项目</t>
  </si>
  <si>
    <t>华漕学校纷分英语</t>
  </si>
  <si>
    <t>华漕学校纷分英语项目</t>
  </si>
  <si>
    <t>纪王学校steam</t>
  </si>
  <si>
    <t>纪王学校steam项目</t>
  </si>
  <si>
    <t>纪王学校纷分英语</t>
  </si>
  <si>
    <t>纪王学校纷分英语项目</t>
  </si>
  <si>
    <t>纪王学校思赏行</t>
  </si>
  <si>
    <t>纪王学校思赏行项目</t>
  </si>
  <si>
    <t>上闵外学校纷分英语</t>
  </si>
  <si>
    <t>上闵外学校纷分英语项目</t>
  </si>
  <si>
    <t>智慧教师工作坊</t>
  </si>
  <si>
    <t>智慧教师工作坊项目</t>
  </si>
  <si>
    <t>诸翟学校steam</t>
  </si>
  <si>
    <t>诸翟学校steam项目</t>
  </si>
  <si>
    <t>诸翟学校纷分英语</t>
  </si>
  <si>
    <t>诸翟学校纷分英语项目</t>
  </si>
  <si>
    <t>诸翟学校思赏行</t>
  </si>
  <si>
    <t>诸翟学校思赏行项目</t>
  </si>
  <si>
    <t>华漕 汇总</t>
  </si>
  <si>
    <t>上海市闵行区颛桥中学</t>
  </si>
  <si>
    <t>颛桥</t>
    <phoneticPr fontId="4" type="noConversion"/>
  </si>
  <si>
    <t>与上宝中学合作</t>
  </si>
  <si>
    <t>上海市闵行区君莲学校</t>
  </si>
  <si>
    <t>上海市闵行区田园外国语中学</t>
  </si>
  <si>
    <t>星河湾托管</t>
  </si>
  <si>
    <t>闵行区颛桥镇教育委员会</t>
  </si>
  <si>
    <t>建立推动课程共享机制</t>
  </si>
  <si>
    <t>学区办学项目开展</t>
  </si>
  <si>
    <t>颛桥 汇总</t>
  </si>
  <si>
    <t>上海市金汇实验学校</t>
  </si>
  <si>
    <t>虹桥</t>
    <phoneticPr fontId="4" type="noConversion"/>
  </si>
  <si>
    <t>闵行区龙柏第一小学</t>
  </si>
  <si>
    <t>协和教育托管费（按协议）</t>
  </si>
  <si>
    <t>有协议续签</t>
    <phoneticPr fontId="4" type="noConversion"/>
  </si>
  <si>
    <t>闵行区虹桥镇教育委员会</t>
  </si>
  <si>
    <t>学区化集团化项目</t>
  </si>
  <si>
    <t>stem课程</t>
  </si>
  <si>
    <t>课程购买、材料设备、研讨交流、活动展示等</t>
  </si>
  <si>
    <t>特色课程</t>
  </si>
  <si>
    <t>种子计划</t>
  </si>
  <si>
    <t>走校制</t>
  </si>
  <si>
    <t>虹桥 汇总</t>
  </si>
  <si>
    <t>总计</t>
  </si>
  <si>
    <t>2022年镇管单位幼儿教育教学项目（学前科）</t>
  </si>
  <si>
    <t>镇属</t>
    <phoneticPr fontId="3" type="noConversion"/>
  </si>
  <si>
    <t>数量</t>
  </si>
  <si>
    <t>单价</t>
  </si>
  <si>
    <t>金额</t>
  </si>
  <si>
    <t>虹桥</t>
    <phoneticPr fontId="3" type="noConversion"/>
  </si>
  <si>
    <t>龙柏西郊幼儿园</t>
  </si>
  <si>
    <t>龙柏雨林幼稚园</t>
  </si>
  <si>
    <t>虹鹿幼儿园</t>
  </si>
  <si>
    <t>龙柏二幼</t>
  </si>
  <si>
    <t>金汇实验幼儿园</t>
  </si>
  <si>
    <t>海富虹桥幼儿园</t>
  </si>
  <si>
    <t>虹桥中心幼儿园</t>
  </si>
  <si>
    <t>华漕</t>
    <phoneticPr fontId="3" type="noConversion"/>
  </si>
  <si>
    <t>华漕金色幼儿园</t>
  </si>
  <si>
    <t>诸翟中心幼儿园</t>
  </si>
  <si>
    <t>马桥</t>
    <phoneticPr fontId="3" type="noConversion"/>
  </si>
  <si>
    <t>马桥实验幼儿园</t>
  </si>
  <si>
    <t>马桥富国幼儿园</t>
  </si>
  <si>
    <t>梅陇</t>
    <phoneticPr fontId="3" type="noConversion"/>
  </si>
  <si>
    <t>罗阳河畔幼儿园</t>
  </si>
  <si>
    <t>协和罗阳幼儿园</t>
  </si>
  <si>
    <t>梅陇梅锦幼儿园</t>
  </si>
  <si>
    <t>晶采坊幼儿园</t>
  </si>
  <si>
    <t>梅陇金都幼儿园</t>
  </si>
  <si>
    <t>浦江</t>
    <phoneticPr fontId="3" type="noConversion"/>
  </si>
  <si>
    <t>浦江二幼</t>
  </si>
  <si>
    <t>浦莲幼儿园</t>
  </si>
  <si>
    <t>浦航幼儿园</t>
  </si>
  <si>
    <t>浦江瑞和城幼儿园</t>
  </si>
  <si>
    <t>闸航路幼儿园</t>
  </si>
  <si>
    <t>浦江三幼</t>
  </si>
  <si>
    <t>浦江之星幼儿园</t>
  </si>
  <si>
    <t>浦江宝邸幼儿园</t>
  </si>
  <si>
    <t>乐海幼儿园</t>
  </si>
  <si>
    <t>七宝</t>
    <phoneticPr fontId="3" type="noConversion"/>
  </si>
  <si>
    <t>春欣幼儿园</t>
  </si>
  <si>
    <t>七宝皇都幼儿园</t>
  </si>
  <si>
    <t>启英幼儿园</t>
  </si>
  <si>
    <t>七宝幼儿园</t>
  </si>
  <si>
    <t>航华二幼</t>
  </si>
  <si>
    <t>委托管理费</t>
  </si>
  <si>
    <t>七宝明强幼儿园委托管理费</t>
  </si>
  <si>
    <t>莘庄</t>
    <phoneticPr fontId="3" type="noConversion"/>
  </si>
  <si>
    <t>康城幼儿园</t>
  </si>
  <si>
    <t>依霖幼儿园</t>
  </si>
  <si>
    <t>闵行实验幼儿园</t>
  </si>
  <si>
    <t>佳佳中心幼儿园</t>
  </si>
  <si>
    <t>绿世界实验幼儿园</t>
  </si>
  <si>
    <t>星光幼儿园</t>
  </si>
  <si>
    <t>圣淘沙幼儿园</t>
  </si>
  <si>
    <t>佳佳新天地幼儿园</t>
  </si>
  <si>
    <t>儿童城悦庭幼儿园</t>
  </si>
  <si>
    <t>吴泾</t>
    <phoneticPr fontId="3" type="noConversion"/>
  </si>
  <si>
    <t>华师大闵行永德实验幼儿园</t>
  </si>
  <si>
    <t>颛桥</t>
    <phoneticPr fontId="3" type="noConversion"/>
  </si>
  <si>
    <t>颛桥镇中心幼儿园</t>
  </si>
  <si>
    <t>常春藤幼儿园</t>
  </si>
  <si>
    <t>颛桥田园都市幼儿园</t>
  </si>
  <si>
    <t>君莲幼儿园</t>
  </si>
  <si>
    <t>上师大闵行实验幼儿园</t>
  </si>
  <si>
    <t>合作办学费</t>
  </si>
  <si>
    <t>上师大闵行实验幼儿园合作办学费</t>
  </si>
  <si>
    <t>镇属</t>
    <phoneticPr fontId="3" type="noConversion"/>
  </si>
  <si>
    <t>预算单位</t>
  </si>
  <si>
    <t>美育特色联盟</t>
  </si>
  <si>
    <t>师资培训、专家指导、学生艺术团建设等</t>
  </si>
  <si>
    <t>闵行区虹桥中心小学</t>
  </si>
  <si>
    <t>学校少年宫</t>
  </si>
  <si>
    <t>运营管理补贴费</t>
  </si>
  <si>
    <t>学校体育工作</t>
  </si>
  <si>
    <t>技能等级测试</t>
  </si>
  <si>
    <t>上海市龙柏中学</t>
  </si>
  <si>
    <t>上海市闵行区上虹中学</t>
  </si>
  <si>
    <t>上海外国语大学民办闵行外国语初级中学</t>
  </si>
  <si>
    <t>上海市闵行区诸翟学校</t>
  </si>
  <si>
    <t>上海市闵行区纪王学校</t>
  </si>
  <si>
    <t>上海市闵行区华漕学校</t>
  </si>
  <si>
    <t>戏曲传承与发展（沪剧）</t>
  </si>
  <si>
    <t>教学课时费、专家指导费、学生活动与实践等</t>
  </si>
  <si>
    <t>上海市闵行区马桥文来外国语小学</t>
  </si>
  <si>
    <t>上海市马桥强恕学校</t>
  </si>
  <si>
    <t>上海交通大学附属闵行马桥实验学校</t>
  </si>
  <si>
    <t>上海市闵行区马桥复旦万科实验中学</t>
  </si>
  <si>
    <t>闵行区梅陇中心小学</t>
  </si>
  <si>
    <t>闵行区罗阳小学</t>
  </si>
  <si>
    <t>上海市闵行区曹行小学</t>
  </si>
  <si>
    <t>上海戏剧学院闵行附属学校</t>
  </si>
  <si>
    <t>上海市闵行区浦汇小学</t>
  </si>
  <si>
    <t>上海市闵行区浦江第二中学</t>
  </si>
  <si>
    <t>校园足球精英基地校建设</t>
  </si>
  <si>
    <t>上海市闵行区浦江第三小学</t>
  </si>
  <si>
    <t>上海市闵行区浦江第二小学</t>
  </si>
  <si>
    <t>上海市闵行区浦航实验中学</t>
  </si>
  <si>
    <t>上海市闵行区浦江汇秀小学</t>
  </si>
  <si>
    <t>上海世外教育附属浦江外国语学校</t>
  </si>
  <si>
    <t>闵行区七宝镇明强小学</t>
  </si>
  <si>
    <t>上海市文来中学初中部</t>
  </si>
  <si>
    <t>闵行区黎明小学</t>
  </si>
  <si>
    <t>上海市文来中学高中部</t>
    <phoneticPr fontId="9" type="noConversion"/>
  </si>
  <si>
    <t>艺术“一条龙”龙头学校</t>
  </si>
  <si>
    <t>项目布局建设、艺术团建设等</t>
  </si>
  <si>
    <t>体育“一条龙”龙头学校</t>
  </si>
  <si>
    <t>项目布局建设</t>
  </si>
  <si>
    <t>戏曲传承与发展（越剧）</t>
  </si>
  <si>
    <t>闵行区航华第二小学</t>
  </si>
  <si>
    <t>上海闵行区民办振兴小学</t>
  </si>
  <si>
    <t>上海市闵行区七宝明强第二小学</t>
  </si>
  <si>
    <t>上海市七宝实验小学</t>
  </si>
  <si>
    <t>上海市闵行区七宝第三中学</t>
  </si>
  <si>
    <t>上海市闵行区教育学院附属友爱实验中学</t>
  </si>
  <si>
    <t>上海市闵行区景东小学</t>
  </si>
  <si>
    <t>戏曲传承与发展（昆曲）</t>
  </si>
  <si>
    <t>华东师范大学闵行永德实验小学</t>
  </si>
  <si>
    <t>上海市民办协和双语尚音学校</t>
  </si>
  <si>
    <t>上海市闵行区明星学校</t>
  </si>
  <si>
    <t>上海市闵行区田园外语实验小学</t>
  </si>
  <si>
    <t>闵行区颛桥中心小学</t>
  </si>
  <si>
    <t>上海市闵行区北桥中学</t>
  </si>
  <si>
    <t>闵行区北桥中心小学</t>
  </si>
  <si>
    <t>上海市闵行区田园第二外语实验小学</t>
  </si>
  <si>
    <t>镇属</t>
    <phoneticPr fontId="3" type="noConversion"/>
  </si>
  <si>
    <t>虹桥</t>
    <phoneticPr fontId="3" type="noConversion"/>
  </si>
  <si>
    <t>华漕</t>
    <phoneticPr fontId="3" type="noConversion"/>
  </si>
  <si>
    <t>马桥</t>
    <phoneticPr fontId="3" type="noConversion"/>
  </si>
  <si>
    <t>梅陇</t>
    <phoneticPr fontId="3" type="noConversion"/>
  </si>
  <si>
    <t>浦江</t>
    <phoneticPr fontId="3" type="noConversion"/>
  </si>
  <si>
    <t>七宝</t>
    <phoneticPr fontId="3" type="noConversion"/>
  </si>
  <si>
    <t>吴泾</t>
    <phoneticPr fontId="3" type="noConversion"/>
  </si>
  <si>
    <t>莘庄</t>
    <phoneticPr fontId="3" type="noConversion"/>
  </si>
  <si>
    <t>颛桥</t>
    <phoneticPr fontId="3" type="noConversion"/>
  </si>
  <si>
    <t>单位</t>
  </si>
  <si>
    <t>数量单位</t>
    <phoneticPr fontId="3" type="noConversion"/>
  </si>
  <si>
    <t>上海中医药大学附属闵行蔷薇小学</t>
    <phoneticPr fontId="3" type="noConversion"/>
  </si>
  <si>
    <t>上海中医药大学附属闵行蔷薇小学教育信息化应用标杆培育校创建（三期）</t>
    <phoneticPr fontId="3" type="noConversion"/>
  </si>
  <si>
    <t>在一、二期智慧校园建设的内容基础上，拟通过建设智能资源管理系统、AR自主学习系统、多元评价系统等，为每一位学生提供个性化教学，推动学生的核心素养培养及多元化发展，为师生的成长提供支持。</t>
  </si>
  <si>
    <t>项</t>
  </si>
  <si>
    <t>上海市闵行区春申景城幼儿园</t>
  </si>
  <si>
    <t>春申景城幼校园网络改造项目</t>
    <phoneticPr fontId="3" type="noConversion"/>
  </si>
  <si>
    <t>有线网络改造、无线覆盖和综合布线改造</t>
    <phoneticPr fontId="3" type="noConversion"/>
  </si>
  <si>
    <t>对校园办公应用进行整体升级改造，对接教育局云基座，实现校园数字化管理；通过学生德育评价体系（德）、七彩田园课程体系（教与学）、校园体测应用（体）的建设，探索基于智能学习空间的数字画像，构建学生为中心的智能化学习模式，丰富学校的课程服务。</t>
  </si>
  <si>
    <t>上海市闵行区航华第二幼儿园</t>
    <phoneticPr fontId="3" type="noConversion"/>
  </si>
  <si>
    <t>航华二幼校园网络改造项目</t>
    <phoneticPr fontId="3" type="noConversion"/>
  </si>
  <si>
    <t>上海市闵行区星辰幼儿园</t>
    <phoneticPr fontId="3" type="noConversion"/>
  </si>
  <si>
    <t>星辰幼儿园校园网络改造项目</t>
    <phoneticPr fontId="3" type="noConversion"/>
  </si>
  <si>
    <t>有线网络改造、无线覆盖和综合布线改造</t>
  </si>
  <si>
    <t>项</t>
    <phoneticPr fontId="3" type="noConversion"/>
  </si>
  <si>
    <t>基于学生成长空间的劳动教育管理平台</t>
  </si>
  <si>
    <t>构建包含数据对接、学生前端、教师前端、校管后端、数据上报等多个功能的劳动教育管理平台，同时与闵行区智慧教育云平台对接，实现统一身份认证和数据交换。</t>
  </si>
  <si>
    <t>上海市闵行区浦江镇第二幼儿园</t>
  </si>
  <si>
    <t>浦江二幼校园网络改造项目</t>
  </si>
  <si>
    <t>上海市闵行区马桥中心幼儿园</t>
  </si>
  <si>
    <t>马桥中心幼校园网络改造项目</t>
  </si>
  <si>
    <t>性质</t>
    <phoneticPr fontId="3" type="noConversion"/>
  </si>
  <si>
    <t>民办</t>
    <phoneticPr fontId="3" type="noConversion"/>
  </si>
  <si>
    <t>优质幼儿园创建</t>
    <phoneticPr fontId="4" type="noConversion"/>
  </si>
  <si>
    <t>幼儿园办学等级创建</t>
    <phoneticPr fontId="4" type="noConversion"/>
  </si>
  <si>
    <t>一级幼儿园创建经费（镇管）</t>
    <phoneticPr fontId="4" type="noConversion"/>
  </si>
  <si>
    <t>公办</t>
    <phoneticPr fontId="3" type="noConversion"/>
  </si>
  <si>
    <t>幼儿园课程基地建设</t>
    <phoneticPr fontId="4" type="noConversion"/>
  </si>
  <si>
    <t>幼儿园课程建设经费（镇管）</t>
    <phoneticPr fontId="4" type="noConversion"/>
  </si>
  <si>
    <t>民办幼儿园规范优质发展</t>
    <phoneticPr fontId="4" type="noConversion"/>
  </si>
  <si>
    <t>民办幼儿园园本课程建设</t>
    <phoneticPr fontId="4" type="noConversion"/>
  </si>
  <si>
    <t>民办幼儿园园本课程建设费（镇管）</t>
    <phoneticPr fontId="4" type="noConversion"/>
  </si>
  <si>
    <t>幼儿发展</t>
    <phoneticPr fontId="4" type="noConversion"/>
  </si>
  <si>
    <t>全国足球特色幼儿园</t>
    <phoneticPr fontId="4" type="noConversion"/>
  </si>
  <si>
    <t>活动费（镇管）</t>
    <phoneticPr fontId="4" type="noConversion"/>
  </si>
  <si>
    <t>马桥中心幼儿园</t>
    <phoneticPr fontId="3" type="noConversion"/>
  </si>
  <si>
    <t>二级一类幼儿园创建经费（镇管）</t>
    <phoneticPr fontId="4" type="noConversion"/>
  </si>
  <si>
    <t>海利达春申幼儿园</t>
    <phoneticPr fontId="3" type="noConversion"/>
  </si>
  <si>
    <t>七宝幼儿园</t>
    <phoneticPr fontId="3" type="noConversion"/>
  </si>
  <si>
    <t>市示范幼儿园创建经费（镇管）</t>
    <phoneticPr fontId="4" type="noConversion"/>
  </si>
  <si>
    <t>明强幼儿园</t>
    <phoneticPr fontId="3" type="noConversion"/>
  </si>
  <si>
    <t>上师大闵行实验幼儿园</t>
    <phoneticPr fontId="3" type="noConversion"/>
  </si>
  <si>
    <t>数量</t>
    <phoneticPr fontId="3" type="noConversion"/>
  </si>
  <si>
    <t>金额</t>
    <phoneticPr fontId="3" type="noConversion"/>
  </si>
  <si>
    <t>莘庄</t>
    <phoneticPr fontId="4" type="noConversion"/>
  </si>
  <si>
    <t>七宝</t>
    <phoneticPr fontId="4" type="noConversion"/>
  </si>
  <si>
    <t>上海市闵行区七宝镇明强小学</t>
    <phoneticPr fontId="3" type="noConversion"/>
  </si>
  <si>
    <t>浦江</t>
    <phoneticPr fontId="4" type="noConversion"/>
  </si>
  <si>
    <t>2022年镇管单位科艺体德项目（普教一科）</t>
    <phoneticPr fontId="3" type="noConversion"/>
  </si>
  <si>
    <t>2022年镇管单位教育信息化项目（信息中心）</t>
    <phoneticPr fontId="3" type="noConversion"/>
  </si>
  <si>
    <t>学段</t>
  </si>
  <si>
    <t>华漕学校</t>
    <phoneticPr fontId="3" type="noConversion"/>
  </si>
  <si>
    <t>一贯制</t>
    <phoneticPr fontId="3" type="noConversion"/>
  </si>
  <si>
    <t>标准化考场重大考试支持服务费</t>
  </si>
  <si>
    <t>重大考试保障服务费</t>
    <phoneticPr fontId="3" type="noConversion"/>
  </si>
  <si>
    <t>标准化考场网上视频巡查系统（2022运维）</t>
    <phoneticPr fontId="3" type="noConversion"/>
  </si>
  <si>
    <t>七宝二中</t>
    <phoneticPr fontId="3" type="noConversion"/>
  </si>
  <si>
    <t>初中</t>
    <phoneticPr fontId="3" type="noConversion"/>
  </si>
  <si>
    <t>七宝实中</t>
    <phoneticPr fontId="3" type="noConversion"/>
  </si>
  <si>
    <t>七宝三中</t>
    <phoneticPr fontId="3" type="noConversion"/>
  </si>
  <si>
    <t>颛桥中学</t>
    <phoneticPr fontId="3" type="noConversion"/>
  </si>
  <si>
    <t>浦江三中</t>
    <phoneticPr fontId="3" type="noConversion"/>
  </si>
  <si>
    <t>友爱实验</t>
    <phoneticPr fontId="3" type="noConversion"/>
  </si>
  <si>
    <t>晶城中学</t>
    <phoneticPr fontId="3" type="noConversion"/>
  </si>
  <si>
    <t>金汇实验</t>
    <phoneticPr fontId="3" type="noConversion"/>
  </si>
  <si>
    <t>2022年镇管单位标准化考场项目（考试中心）</t>
    <phoneticPr fontId="3" type="noConversion"/>
  </si>
  <si>
    <t>总计</t>
    <phoneticPr fontId="3" type="noConversion"/>
  </si>
  <si>
    <t>合计</t>
    <phoneticPr fontId="3" type="noConversion"/>
  </si>
  <si>
    <r>
      <rPr>
        <b/>
        <sz val="9"/>
        <rFont val="宋体"/>
        <family val="2"/>
        <charset val="134"/>
      </rPr>
      <t>序号</t>
    </r>
    <phoneticPr fontId="3" type="noConversion"/>
  </si>
  <si>
    <r>
      <rPr>
        <b/>
        <sz val="9"/>
        <rFont val="宋体"/>
        <family val="3"/>
        <charset val="134"/>
      </rPr>
      <t>学校名称</t>
    </r>
  </si>
  <si>
    <r>
      <rPr>
        <b/>
        <sz val="9"/>
        <rFont val="宋体"/>
        <family val="3"/>
        <charset val="134"/>
      </rPr>
      <t>项目名称</t>
    </r>
  </si>
  <si>
    <r>
      <rPr>
        <b/>
        <sz val="9"/>
        <rFont val="宋体"/>
        <family val="3"/>
        <charset val="134"/>
      </rPr>
      <t>项目内容</t>
    </r>
  </si>
  <si>
    <r>
      <rPr>
        <b/>
        <sz val="9"/>
        <rFont val="宋体"/>
        <family val="3"/>
        <charset val="134"/>
      </rPr>
      <t>项目明细</t>
    </r>
  </si>
  <si>
    <r>
      <rPr>
        <b/>
        <sz val="9"/>
        <rFont val="宋体"/>
        <family val="3"/>
        <charset val="134"/>
      </rPr>
      <t>型号规格</t>
    </r>
  </si>
  <si>
    <r>
      <rPr>
        <b/>
        <sz val="9"/>
        <rFont val="宋体"/>
        <family val="3"/>
        <charset val="134"/>
      </rPr>
      <t>单价</t>
    </r>
  </si>
  <si>
    <r>
      <rPr>
        <b/>
        <sz val="9"/>
        <rFont val="宋体"/>
        <family val="3"/>
        <charset val="134"/>
      </rPr>
      <t>数量</t>
    </r>
  </si>
  <si>
    <r>
      <rPr>
        <b/>
        <sz val="9"/>
        <rFont val="宋体"/>
        <family val="3"/>
        <charset val="134"/>
      </rPr>
      <t>金额</t>
    </r>
    <r>
      <rPr>
        <b/>
        <sz val="9"/>
        <rFont val="Times New Roman"/>
        <family val="1"/>
      </rPr>
      <t>(</t>
    </r>
    <r>
      <rPr>
        <b/>
        <sz val="9"/>
        <rFont val="宋体"/>
        <family val="3"/>
        <charset val="134"/>
      </rPr>
      <t>元</t>
    </r>
    <r>
      <rPr>
        <b/>
        <sz val="9"/>
        <rFont val="Times New Roman"/>
        <family val="1"/>
      </rPr>
      <t>)</t>
    </r>
  </si>
  <si>
    <t>颛桥镇</t>
    <phoneticPr fontId="4" type="noConversion"/>
  </si>
  <si>
    <r>
      <rPr>
        <sz val="10"/>
        <color theme="1"/>
        <rFont val="宋体"/>
        <family val="2"/>
        <charset val="134"/>
      </rPr>
      <t>闵行区龙柏第二幼儿园</t>
    </r>
  </si>
  <si>
    <r>
      <rPr>
        <sz val="10"/>
        <rFont val="宋体"/>
        <family val="3"/>
        <charset val="134"/>
      </rPr>
      <t>创上海市示范幼儿园</t>
    </r>
  </si>
  <si>
    <r>
      <rPr>
        <sz val="10"/>
        <rFont val="宋体"/>
        <family val="3"/>
        <charset val="134"/>
      </rPr>
      <t>幼儿专用活动室教玩具</t>
    </r>
    <phoneticPr fontId="9" type="noConversion"/>
  </si>
  <si>
    <t>闵行区龙柏第二幼儿园</t>
  </si>
  <si>
    <r>
      <rPr>
        <sz val="10"/>
        <rFont val="宋体"/>
        <family val="3"/>
        <charset val="134"/>
      </rPr>
      <t>户外运动玩具</t>
    </r>
    <phoneticPr fontId="4" type="noConversion"/>
  </si>
  <si>
    <r>
      <rPr>
        <sz val="10"/>
        <color theme="1"/>
        <rFont val="宋体"/>
        <family val="3"/>
        <charset val="134"/>
      </rPr>
      <t>幼儿教室教玩具</t>
    </r>
    <phoneticPr fontId="9" type="noConversion"/>
  </si>
  <si>
    <t>户外运动组合器械</t>
    <phoneticPr fontId="4" type="noConversion"/>
  </si>
  <si>
    <t>户外小型运动组合器械</t>
    <phoneticPr fontId="4" type="noConversion"/>
  </si>
  <si>
    <t>厨房设备</t>
    <phoneticPr fontId="3" type="noConversion"/>
  </si>
  <si>
    <t>洗消间设备</t>
    <phoneticPr fontId="3" type="noConversion"/>
  </si>
  <si>
    <t>虹桥小计</t>
    <phoneticPr fontId="3" type="noConversion"/>
  </si>
  <si>
    <r>
      <rPr>
        <sz val="10"/>
        <rFont val="宋体"/>
        <family val="3"/>
        <charset val="134"/>
      </rPr>
      <t>闵行区佳佳中心幼儿园</t>
    </r>
    <phoneticPr fontId="9" type="noConversion"/>
  </si>
  <si>
    <r>
      <rPr>
        <sz val="10"/>
        <rFont val="宋体"/>
        <family val="3"/>
        <charset val="134"/>
      </rPr>
      <t>校园智能安防系统设备</t>
    </r>
    <phoneticPr fontId="4" type="noConversion"/>
  </si>
  <si>
    <t>校园监控系统设备（莘沥园）</t>
    <phoneticPr fontId="4" type="noConversion"/>
  </si>
  <si>
    <t>校园监控系统设备（联东园）</t>
    <phoneticPr fontId="4" type="noConversion"/>
  </si>
  <si>
    <r>
      <rPr>
        <sz val="10"/>
        <color theme="1"/>
        <rFont val="宋体"/>
        <family val="3"/>
        <charset val="134"/>
      </rPr>
      <t>幼儿专用活动室教玩具</t>
    </r>
    <phoneticPr fontId="9" type="noConversion"/>
  </si>
  <si>
    <r>
      <rPr>
        <sz val="10"/>
        <rFont val="宋体"/>
        <family val="3"/>
        <charset val="134"/>
      </rPr>
      <t>户外小型运动组合器械</t>
    </r>
    <phoneticPr fontId="4" type="noConversion"/>
  </si>
  <si>
    <r>
      <rPr>
        <sz val="10"/>
        <rFont val="宋体"/>
        <family val="3"/>
        <charset val="134"/>
      </rPr>
      <t>创上海市示范幼儿园</t>
    </r>
    <phoneticPr fontId="9" type="noConversion"/>
  </si>
  <si>
    <r>
      <rPr>
        <sz val="10"/>
        <rFont val="宋体"/>
        <family val="3"/>
        <charset val="134"/>
      </rPr>
      <t>户外护眼教玩具</t>
    </r>
    <phoneticPr fontId="4" type="noConversion"/>
  </si>
  <si>
    <t>莘庄小计</t>
    <phoneticPr fontId="3" type="noConversion"/>
  </si>
  <si>
    <r>
      <rPr>
        <sz val="10"/>
        <rFont val="宋体"/>
        <family val="3"/>
        <charset val="134"/>
      </rPr>
      <t>闵行区吴泾第三幼儿园</t>
    </r>
    <phoneticPr fontId="9" type="noConversion"/>
  </si>
  <si>
    <r>
      <rPr>
        <sz val="10"/>
        <rFont val="宋体"/>
        <family val="3"/>
        <charset val="134"/>
      </rPr>
      <t>校园网络设备</t>
    </r>
    <phoneticPr fontId="4" type="noConversion"/>
  </si>
  <si>
    <r>
      <rPr>
        <sz val="10"/>
        <color theme="1"/>
        <rFont val="宋体"/>
        <family val="3"/>
        <charset val="134"/>
      </rPr>
      <t>校园无线网络覆盖设备</t>
    </r>
    <phoneticPr fontId="9" type="noConversion"/>
  </si>
  <si>
    <t>吴泾小计</t>
    <phoneticPr fontId="3" type="noConversion"/>
  </si>
  <si>
    <t>镇级总计</t>
    <phoneticPr fontId="3" type="noConversion"/>
  </si>
  <si>
    <r>
      <t>2022</t>
    </r>
    <r>
      <rPr>
        <b/>
        <sz val="12"/>
        <rFont val="宋体"/>
        <family val="3"/>
        <charset val="134"/>
      </rPr>
      <t>年闵行区镇管未开办学校经费</t>
    </r>
    <phoneticPr fontId="4" type="noConversion"/>
  </si>
  <si>
    <t>序号</t>
    <phoneticPr fontId="4" type="noConversion"/>
  </si>
  <si>
    <t>所在街镇</t>
    <phoneticPr fontId="4" type="noConversion"/>
  </si>
  <si>
    <t>规格型号或数量单位</t>
  </si>
  <si>
    <t>数量</t>
    <phoneticPr fontId="4" type="noConversion"/>
  </si>
  <si>
    <t>单价</t>
    <phoneticPr fontId="4" type="noConversion"/>
  </si>
  <si>
    <t>金额</t>
    <phoneticPr fontId="4" type="noConversion"/>
  </si>
  <si>
    <t>备注</t>
    <phoneticPr fontId="4" type="noConversion"/>
  </si>
  <si>
    <t>未开办学校经费</t>
    <phoneticPr fontId="4" type="noConversion"/>
  </si>
  <si>
    <t>绿化养护费</t>
    <phoneticPr fontId="4" type="noConversion"/>
  </si>
  <si>
    <t>平方米</t>
    <phoneticPr fontId="4" type="noConversion"/>
  </si>
  <si>
    <t>保安经费</t>
    <phoneticPr fontId="3" type="noConversion"/>
  </si>
  <si>
    <t>4个月</t>
    <phoneticPr fontId="3" type="noConversion"/>
  </si>
  <si>
    <t>颛桥镇合计</t>
    <phoneticPr fontId="4" type="noConversion"/>
  </si>
  <si>
    <t>浦江镇</t>
    <phoneticPr fontId="4" type="noConversion"/>
  </si>
  <si>
    <t>保安经费</t>
    <phoneticPr fontId="4" type="noConversion"/>
  </si>
  <si>
    <t>全年</t>
    <phoneticPr fontId="4" type="noConversion"/>
  </si>
  <si>
    <t>浦江镇合计</t>
    <phoneticPr fontId="4" type="noConversion"/>
  </si>
  <si>
    <t>镇级合计</t>
    <phoneticPr fontId="4" type="noConversion"/>
  </si>
  <si>
    <t>其中：教育局</t>
    <phoneticPr fontId="3" type="noConversion"/>
  </si>
  <si>
    <t>2022年下半年民办学校政府购买服务测算明细表</t>
    <phoneticPr fontId="3" type="noConversion"/>
  </si>
  <si>
    <t>序号</t>
  </si>
  <si>
    <t>五年级2018届</t>
    <phoneticPr fontId="3" type="noConversion"/>
  </si>
  <si>
    <t>合计</t>
  </si>
  <si>
    <t>人数</t>
  </si>
  <si>
    <t>上海博世凯外国语学校</t>
    <phoneticPr fontId="3" type="noConversion"/>
  </si>
  <si>
    <t>上海市民办德英乐实验学校</t>
    <phoneticPr fontId="3" type="noConversion"/>
  </si>
  <si>
    <t>上海市七宝外国语小学</t>
    <phoneticPr fontId="3" type="noConversion"/>
  </si>
  <si>
    <t>上海市民办上宝中学</t>
  </si>
  <si>
    <t>一年级2022届/六年级2022届</t>
    <phoneticPr fontId="3" type="noConversion"/>
  </si>
  <si>
    <t>学段</t>
    <phoneticPr fontId="3" type="noConversion"/>
  </si>
  <si>
    <t>小学</t>
    <phoneticPr fontId="3" type="noConversion"/>
  </si>
  <si>
    <t>初中</t>
    <phoneticPr fontId="3" type="noConversion"/>
  </si>
  <si>
    <t>二年级2021届/七年级2021届</t>
    <phoneticPr fontId="3" type="noConversion"/>
  </si>
  <si>
    <t>三年级2020届/八年级2020届</t>
    <phoneticPr fontId="3" type="noConversion"/>
  </si>
  <si>
    <t>四年级2019届/九年级2019届</t>
    <phoneticPr fontId="3" type="noConversion"/>
  </si>
  <si>
    <t>浦江小计</t>
    <phoneticPr fontId="3" type="noConversion"/>
  </si>
  <si>
    <t>七宝小计</t>
    <phoneticPr fontId="3" type="noConversion"/>
  </si>
  <si>
    <t>镇级合计</t>
    <phoneticPr fontId="3" type="noConversion"/>
  </si>
  <si>
    <t>项目名称</t>
    <phoneticPr fontId="4" type="noConversion"/>
  </si>
  <si>
    <t>内容</t>
    <phoneticPr fontId="4" type="noConversion"/>
  </si>
  <si>
    <t>2022年学生医疗费用专项资金(付医院）</t>
    <phoneticPr fontId="4" type="noConversion"/>
  </si>
  <si>
    <t>1、儿科医院医药费、耗材费、检查费</t>
    <phoneticPr fontId="4" type="noConversion"/>
  </si>
  <si>
    <t>2、华山医院医药费、检查费、护工费、专家会诊费</t>
    <phoneticPr fontId="4" type="noConversion"/>
  </si>
  <si>
    <t>3、蓝十字脑科医院医药费、检查费、家属核酸费</t>
    <phoneticPr fontId="4" type="noConversion"/>
  </si>
  <si>
    <t>4、蓝十字脑科医院尸体寄存费</t>
    <phoneticPr fontId="4" type="noConversion"/>
  </si>
  <si>
    <t>小计</t>
    <phoneticPr fontId="4" type="noConversion"/>
  </si>
  <si>
    <t>二次分配</t>
    <phoneticPr fontId="3" type="noConversion"/>
  </si>
  <si>
    <t>三次分配</t>
    <phoneticPr fontId="3" type="noConversion"/>
  </si>
  <si>
    <t>学生医疗</t>
    <phoneticPr fontId="4" type="noConversion"/>
  </si>
  <si>
    <t>22.9-22.12
(4个月）</t>
    <phoneticPr fontId="3" type="noConversion"/>
  </si>
  <si>
    <r>
      <t>2022</t>
    </r>
    <r>
      <rPr>
        <b/>
        <sz val="12"/>
        <color theme="1"/>
        <rFont val="宋体"/>
        <family val="2"/>
        <charset val="134"/>
      </rPr>
      <t>年镇管学校设备预算明细</t>
    </r>
    <phoneticPr fontId="3" type="noConversion"/>
  </si>
  <si>
    <t>七宝文来学校过渡校舍修缮项目</t>
    <phoneticPr fontId="3" type="noConversion"/>
  </si>
  <si>
    <t>项目主要内容：文科楼室内装修、防护栏、楼梯防护网、弱电系统安装，同步实施文科楼及学校出入口沿途四周围栏防护、道路修缮、校门拓宽等配套工程。</t>
    <phoneticPr fontId="3" type="noConversion"/>
  </si>
  <si>
    <t>建安费</t>
    <phoneticPr fontId="3" type="noConversion"/>
  </si>
  <si>
    <t>其他费</t>
    <phoneticPr fontId="3" type="noConversion"/>
  </si>
  <si>
    <t>预备费</t>
    <phoneticPr fontId="3" type="noConversion"/>
  </si>
  <si>
    <t>总投资</t>
    <phoneticPr fontId="3" type="noConversion"/>
  </si>
  <si>
    <r>
      <t>今年城投需求</t>
    </r>
    <r>
      <rPr>
        <b/>
        <sz val="11"/>
        <color theme="1"/>
        <rFont val="宋体"/>
        <family val="3"/>
        <charset val="134"/>
        <scheme val="minor"/>
      </rPr>
      <t>200万</t>
    </r>
    <phoneticPr fontId="3" type="noConversion"/>
  </si>
  <si>
    <t>费用（元）</t>
    <phoneticPr fontId="3" type="noConversion"/>
  </si>
  <si>
    <t>预排（元）</t>
    <phoneticPr fontId="3" type="noConversion"/>
  </si>
  <si>
    <t>四次分配</t>
    <phoneticPr fontId="3" type="noConversion"/>
  </si>
  <si>
    <t>2022年镇管单位科艺体德项目（普教一科）</t>
    <phoneticPr fontId="3" type="noConversion"/>
  </si>
  <si>
    <t>四次分配</t>
    <phoneticPr fontId="3" type="noConversion"/>
  </si>
  <si>
    <t>合计</t>
    <phoneticPr fontId="3" type="noConversion"/>
  </si>
  <si>
    <t>2022年镇级单位保安经费预算</t>
    <phoneticPr fontId="3" type="noConversion"/>
  </si>
  <si>
    <t>单位</t>
    <phoneticPr fontId="3" type="noConversion"/>
  </si>
  <si>
    <t>属性</t>
    <phoneticPr fontId="3" type="noConversion"/>
  </si>
  <si>
    <r>
      <rPr>
        <sz val="9"/>
        <rFont val="宋体"/>
        <family val="3"/>
        <charset val="134"/>
      </rPr>
      <t>校区</t>
    </r>
    <r>
      <rPr>
        <sz val="9"/>
        <rFont val="Arial"/>
        <family val="2"/>
      </rPr>
      <t xml:space="preserve">               </t>
    </r>
    <r>
      <rPr>
        <sz val="9"/>
        <rFont val="宋体"/>
        <family val="3"/>
        <charset val="134"/>
      </rPr>
      <t>门数</t>
    </r>
    <phoneticPr fontId="4" type="noConversion"/>
  </si>
  <si>
    <t>在岗
人数</t>
    <phoneticPr fontId="4" type="noConversion"/>
  </si>
  <si>
    <t>值班
单价</t>
    <phoneticPr fontId="3" type="noConversion"/>
  </si>
  <si>
    <t>值班
金额</t>
    <phoneticPr fontId="3" type="noConversion"/>
  </si>
  <si>
    <t>叠加
门数</t>
    <phoneticPr fontId="3" type="noConversion"/>
  </si>
  <si>
    <t>叠加门次（210天）</t>
    <phoneticPr fontId="3" type="noConversion"/>
  </si>
  <si>
    <t>叠加
金额</t>
    <phoneticPr fontId="3" type="noConversion"/>
  </si>
  <si>
    <t>2021合同
金额</t>
    <phoneticPr fontId="3" type="noConversion"/>
  </si>
  <si>
    <t>叠加天数
（45天）</t>
    <phoneticPr fontId="3" type="noConversion"/>
  </si>
  <si>
    <t>叠加时间
（小时）</t>
    <phoneticPr fontId="3" type="noConversion"/>
  </si>
  <si>
    <t>叠加天数
（15天）</t>
    <phoneticPr fontId="4" type="noConversion"/>
  </si>
  <si>
    <t>叠加时间
（小时）</t>
    <phoneticPr fontId="4" type="noConversion"/>
  </si>
  <si>
    <t>2022年支付
1-3合同</t>
    <phoneticPr fontId="3" type="noConversion"/>
  </si>
  <si>
    <r>
      <rPr>
        <sz val="11"/>
        <rFont val="宋体"/>
        <family val="3"/>
        <charset val="134"/>
      </rPr>
      <t>校区</t>
    </r>
    <r>
      <rPr>
        <sz val="11"/>
        <rFont val="Arial"/>
        <family val="2"/>
      </rPr>
      <t xml:space="preserve">               </t>
    </r>
    <r>
      <rPr>
        <sz val="11"/>
        <rFont val="宋体"/>
        <family val="3"/>
        <charset val="134"/>
      </rPr>
      <t>门数</t>
    </r>
    <phoneticPr fontId="3" type="noConversion"/>
  </si>
  <si>
    <t>在岗
人数</t>
    <phoneticPr fontId="3" type="noConversion"/>
  </si>
  <si>
    <t>值班单价</t>
    <phoneticPr fontId="3" type="noConversion"/>
  </si>
  <si>
    <t>2022年4-12月合同</t>
    <phoneticPr fontId="3" type="noConversion"/>
  </si>
  <si>
    <r>
      <t>70%</t>
    </r>
    <r>
      <rPr>
        <sz val="9"/>
        <color theme="1"/>
        <rFont val="宋体"/>
        <family val="3"/>
        <charset val="134"/>
      </rPr>
      <t>下达</t>
    </r>
    <phoneticPr fontId="3" type="noConversion"/>
  </si>
  <si>
    <t>九年一贯制</t>
    <phoneticPr fontId="3" type="noConversion"/>
  </si>
  <si>
    <t>学前</t>
    <phoneticPr fontId="3" type="noConversion"/>
  </si>
  <si>
    <t>农民工小学</t>
    <phoneticPr fontId="4" type="noConversion"/>
  </si>
  <si>
    <r>
      <rPr>
        <sz val="9"/>
        <rFont val="宋体"/>
        <family val="3"/>
        <charset val="134"/>
      </rPr>
      <t>上虹中学</t>
    </r>
    <phoneticPr fontId="4" type="noConversion"/>
  </si>
  <si>
    <r>
      <rPr>
        <sz val="9"/>
        <rFont val="宋体"/>
        <family val="3"/>
        <charset val="134"/>
      </rPr>
      <t>虹桥中心小学</t>
    </r>
    <phoneticPr fontId="4" type="noConversion"/>
  </si>
  <si>
    <r>
      <rPr>
        <sz val="9"/>
        <rFont val="宋体"/>
        <family val="3"/>
        <charset val="134"/>
      </rPr>
      <t>虹鹿幼儿园</t>
    </r>
    <phoneticPr fontId="4" type="noConversion"/>
  </si>
  <si>
    <r>
      <rPr>
        <sz val="9"/>
        <rFont val="宋体"/>
        <family val="3"/>
        <charset val="134"/>
      </rPr>
      <t>虹鹿井亭分园</t>
    </r>
    <phoneticPr fontId="4" type="noConversion"/>
  </si>
  <si>
    <r>
      <rPr>
        <sz val="9"/>
        <rFont val="宋体"/>
        <family val="3"/>
        <charset val="134"/>
      </rPr>
      <t>虹桥中心幼儿园</t>
    </r>
    <phoneticPr fontId="4" type="noConversion"/>
  </si>
  <si>
    <t>虹桥中心幼儿园古北分园</t>
    <phoneticPr fontId="4" type="noConversion"/>
  </si>
  <si>
    <r>
      <rPr>
        <sz val="9"/>
        <rFont val="宋体"/>
        <family val="3"/>
        <charset val="134"/>
      </rPr>
      <t>金汇实验学校</t>
    </r>
    <phoneticPr fontId="4" type="noConversion"/>
  </si>
  <si>
    <r>
      <rPr>
        <sz val="9"/>
        <rFont val="宋体"/>
        <family val="3"/>
        <charset val="134"/>
      </rPr>
      <t>龙柏中学</t>
    </r>
    <phoneticPr fontId="4" type="noConversion"/>
  </si>
  <si>
    <r>
      <rPr>
        <sz val="9"/>
        <rFont val="宋体"/>
        <family val="3"/>
        <charset val="134"/>
      </rPr>
      <t>龙柏小学</t>
    </r>
    <phoneticPr fontId="4" type="noConversion"/>
  </si>
  <si>
    <r>
      <rPr>
        <sz val="9"/>
        <rFont val="宋体"/>
        <family val="3"/>
        <charset val="134"/>
      </rPr>
      <t>龙柏一幼</t>
    </r>
    <phoneticPr fontId="4" type="noConversion"/>
  </si>
  <si>
    <t>总园</t>
    <phoneticPr fontId="3" type="noConversion"/>
  </si>
  <si>
    <t>分园</t>
    <phoneticPr fontId="3" type="noConversion"/>
  </si>
  <si>
    <r>
      <rPr>
        <sz val="9"/>
        <rFont val="宋体"/>
        <family val="3"/>
        <charset val="134"/>
      </rPr>
      <t>龙柏二幼</t>
    </r>
    <phoneticPr fontId="4" type="noConversion"/>
  </si>
  <si>
    <r>
      <rPr>
        <sz val="9"/>
        <rFont val="宋体"/>
        <family val="3"/>
        <charset val="134"/>
      </rPr>
      <t>华虹小学</t>
    </r>
    <phoneticPr fontId="4" type="noConversion"/>
  </si>
  <si>
    <r>
      <rPr>
        <sz val="9"/>
        <color indexed="8"/>
        <rFont val="宋体"/>
        <family val="3"/>
        <charset val="134"/>
      </rPr>
      <t>金汇实验幼儿园</t>
    </r>
    <phoneticPr fontId="4" type="noConversion"/>
  </si>
  <si>
    <r>
      <rPr>
        <sz val="9"/>
        <color indexed="8"/>
        <rFont val="宋体"/>
        <family val="3"/>
        <charset val="134"/>
      </rPr>
      <t>龙柏西郊幼儿园</t>
    </r>
    <phoneticPr fontId="4" type="noConversion"/>
  </si>
  <si>
    <r>
      <rPr>
        <sz val="9"/>
        <color indexed="8"/>
        <rFont val="宋体"/>
        <family val="3"/>
        <charset val="134"/>
      </rPr>
      <t>龙柏雨林幼儿园</t>
    </r>
    <phoneticPr fontId="4" type="noConversion"/>
  </si>
  <si>
    <r>
      <rPr>
        <sz val="9"/>
        <color indexed="8"/>
        <rFont val="宋体"/>
        <family val="3"/>
        <charset val="134"/>
      </rPr>
      <t>协和实验幼儿园</t>
    </r>
    <phoneticPr fontId="4" type="noConversion"/>
  </si>
  <si>
    <r>
      <rPr>
        <sz val="9"/>
        <color indexed="8"/>
        <rFont val="宋体"/>
        <family val="3"/>
        <charset val="134"/>
      </rPr>
      <t>三之三幼儿园</t>
    </r>
    <phoneticPr fontId="4" type="noConversion"/>
  </si>
  <si>
    <t>民办</t>
    <phoneticPr fontId="3" type="noConversion"/>
  </si>
  <si>
    <t>学前</t>
    <phoneticPr fontId="3" type="noConversion"/>
  </si>
  <si>
    <r>
      <rPr>
        <sz val="9"/>
        <color indexed="8"/>
        <rFont val="宋体"/>
        <family val="3"/>
        <charset val="134"/>
      </rPr>
      <t>小龙鱼幼儿园</t>
    </r>
    <phoneticPr fontId="4" type="noConversion"/>
  </si>
  <si>
    <r>
      <rPr>
        <sz val="9"/>
        <color indexed="8"/>
        <rFont val="宋体"/>
        <family val="3"/>
        <charset val="134"/>
      </rPr>
      <t>欧顿锦绣幼儿园</t>
    </r>
    <phoneticPr fontId="4" type="noConversion"/>
  </si>
  <si>
    <r>
      <rPr>
        <sz val="9"/>
        <color indexed="8"/>
        <rFont val="宋体"/>
        <family val="3"/>
        <charset val="134"/>
      </rPr>
      <t>海富虹桥幼儿园</t>
    </r>
    <phoneticPr fontId="4" type="noConversion"/>
  </si>
  <si>
    <r>
      <rPr>
        <sz val="9"/>
        <color indexed="8"/>
        <rFont val="宋体"/>
        <family val="3"/>
        <charset val="134"/>
      </rPr>
      <t>爱绿幼儿园</t>
    </r>
    <phoneticPr fontId="4" type="noConversion"/>
  </si>
  <si>
    <r>
      <rPr>
        <sz val="9"/>
        <color indexed="8"/>
        <rFont val="宋体"/>
        <family val="3"/>
        <charset val="134"/>
      </rPr>
      <t>民办沪川幼儿园</t>
    </r>
    <phoneticPr fontId="4" type="noConversion"/>
  </si>
  <si>
    <r>
      <rPr>
        <sz val="9"/>
        <rFont val="微软雅黑"/>
        <family val="2"/>
        <charset val="134"/>
      </rPr>
      <t>协和双语</t>
    </r>
    <phoneticPr fontId="4" type="noConversion"/>
  </si>
  <si>
    <t>初中</t>
    <phoneticPr fontId="3" type="noConversion"/>
  </si>
  <si>
    <r>
      <rPr>
        <sz val="9"/>
        <rFont val="微软雅黑"/>
        <family val="2"/>
        <charset val="134"/>
      </rPr>
      <t>协和高中</t>
    </r>
    <phoneticPr fontId="4" type="noConversion"/>
  </si>
  <si>
    <t>高中</t>
    <phoneticPr fontId="3" type="noConversion"/>
  </si>
  <si>
    <t>虹桥合计</t>
    <phoneticPr fontId="3" type="noConversion"/>
  </si>
  <si>
    <t>一次分配</t>
    <phoneticPr fontId="3" type="noConversion"/>
  </si>
  <si>
    <t>学校名称</t>
  </si>
  <si>
    <t>学校办别</t>
    <phoneticPr fontId="9" type="noConversion"/>
  </si>
  <si>
    <t>学校类别</t>
    <phoneticPr fontId="9" type="noConversion"/>
  </si>
  <si>
    <t>所在街镇</t>
    <phoneticPr fontId="68" type="noConversion"/>
  </si>
  <si>
    <t>合计服务数量
（不含摄像头）</t>
  </si>
  <si>
    <t>合计服务数量（含摄像头）</t>
  </si>
  <si>
    <t>总数</t>
  </si>
  <si>
    <t>单价
（不含摄像头）
元/月/路</t>
  </si>
  <si>
    <t>单价
（含摄像头）
元/月/路</t>
  </si>
  <si>
    <t>服务期
（月）</t>
  </si>
  <si>
    <t>总价</t>
  </si>
  <si>
    <t>小学</t>
  </si>
  <si>
    <t>公办镇管</t>
    <phoneticPr fontId="9" type="noConversion"/>
  </si>
  <si>
    <t>虹桥镇</t>
  </si>
  <si>
    <t>初级中学</t>
  </si>
  <si>
    <t>九年一贯制</t>
  </si>
  <si>
    <t>幼儿园</t>
  </si>
  <si>
    <t>闵行区虹桥中心幼儿园</t>
  </si>
  <si>
    <t>上海市闵行区虹鹿幼儿园</t>
  </si>
  <si>
    <t>2022年镇级单位视频联网项目调整预算表</t>
    <phoneticPr fontId="3" type="noConversion"/>
  </si>
  <si>
    <t>上海市龙柏中学</t>
    <phoneticPr fontId="9" type="noConversion"/>
  </si>
  <si>
    <t>公办镇管</t>
    <phoneticPr fontId="9" type="noConversion"/>
  </si>
  <si>
    <t>上海市闵行区上虹中学</t>
    <phoneticPr fontId="9" type="noConversion"/>
  </si>
  <si>
    <t>上海市金汇实验学校</t>
    <phoneticPr fontId="9" type="noConversion"/>
  </si>
  <si>
    <t>闵行区虹桥中心小学</t>
    <phoneticPr fontId="9" type="noConversion"/>
  </si>
  <si>
    <t>闵行区龙柏第一幼儿园</t>
    <phoneticPr fontId="9" type="noConversion"/>
  </si>
  <si>
    <t>公办镇管</t>
    <phoneticPr fontId="9" type="noConversion"/>
  </si>
  <si>
    <t>闵行区龙柏第一幼儿园分园</t>
    <phoneticPr fontId="9" type="noConversion"/>
  </si>
  <si>
    <t>闵行区龙柏第二幼儿园分园</t>
    <phoneticPr fontId="9" type="noConversion"/>
  </si>
  <si>
    <t>闵行区虹桥中心幼儿园古北分园</t>
    <phoneticPr fontId="9" type="noConversion"/>
  </si>
  <si>
    <t>上海市闵行区虹鹿幼儿园井亭分园</t>
    <phoneticPr fontId="9" type="noConversion"/>
  </si>
  <si>
    <t>上海闵行区华虹小学</t>
    <phoneticPr fontId="9" type="noConversion"/>
  </si>
  <si>
    <t>农民工小学</t>
    <phoneticPr fontId="9" type="noConversion"/>
  </si>
  <si>
    <t>虹桥小计</t>
    <phoneticPr fontId="9" type="noConversion"/>
  </si>
  <si>
    <t>镇属</t>
  </si>
  <si>
    <t>一年级</t>
  </si>
  <si>
    <t>二年级</t>
  </si>
  <si>
    <t>三年级</t>
  </si>
  <si>
    <t>四年级</t>
  </si>
  <si>
    <t>五年级</t>
  </si>
  <si>
    <t>2018年下半年学生人数</t>
  </si>
  <si>
    <t>班级数</t>
  </si>
  <si>
    <t>学生数</t>
  </si>
  <si>
    <t>虹桥</t>
  </si>
  <si>
    <t>上海闵行区华虹小学</t>
  </si>
  <si>
    <t>虹桥合计</t>
  </si>
  <si>
    <t>生均补贴小计</t>
    <phoneticPr fontId="3" type="noConversion"/>
  </si>
  <si>
    <t>消耗性材料费</t>
    <phoneticPr fontId="3" type="noConversion"/>
  </si>
  <si>
    <t>体检费</t>
    <phoneticPr fontId="3" type="noConversion"/>
  </si>
  <si>
    <t>总计</t>
    <phoneticPr fontId="3" type="noConversion"/>
  </si>
  <si>
    <t>四次分配</t>
    <phoneticPr fontId="3" type="noConversion"/>
  </si>
  <si>
    <t>2022年随迁子女学校经费调整预算表</t>
    <phoneticPr fontId="3" type="noConversion"/>
  </si>
  <si>
    <t>学生人数</t>
    <phoneticPr fontId="3" type="noConversion"/>
  </si>
  <si>
    <t>生均补贴</t>
    <phoneticPr fontId="3" type="noConversion"/>
  </si>
  <si>
    <t>消耗性材料费</t>
    <phoneticPr fontId="3" type="noConversion"/>
  </si>
  <si>
    <t>体检费</t>
    <phoneticPr fontId="3" type="noConversion"/>
  </si>
  <si>
    <t>属性</t>
  </si>
  <si>
    <t>性质</t>
  </si>
  <si>
    <t>初中</t>
  </si>
  <si>
    <t>镇管</t>
  </si>
  <si>
    <r>
      <rPr>
        <sz val="10"/>
        <rFont val="宋体"/>
        <family val="3"/>
        <charset val="134"/>
      </rPr>
      <t>闵行区虹桥中心小学</t>
    </r>
  </si>
  <si>
    <r>
      <rPr>
        <sz val="10"/>
        <rFont val="宋体"/>
        <family val="3"/>
        <charset val="134"/>
      </rPr>
      <t>闵行区龙柏第一小学</t>
    </r>
  </si>
  <si>
    <r>
      <rPr>
        <sz val="10"/>
        <rFont val="宋体"/>
        <family val="3"/>
        <charset val="134"/>
      </rPr>
      <t>上海市闵行区上虹中学</t>
    </r>
  </si>
  <si>
    <r>
      <rPr>
        <sz val="10"/>
        <rFont val="宋体"/>
        <family val="3"/>
        <charset val="134"/>
      </rPr>
      <t>上海市龙柏中学</t>
    </r>
  </si>
  <si>
    <t>一次分配</t>
    <phoneticPr fontId="4" type="noConversion"/>
  </si>
  <si>
    <t>上半年书费</t>
    <phoneticPr fontId="3" type="noConversion"/>
  </si>
  <si>
    <t>上半年簿册费</t>
    <phoneticPr fontId="3" type="noConversion"/>
  </si>
  <si>
    <t>上海市金汇实验学校（小学）</t>
    <phoneticPr fontId="3" type="noConversion"/>
  </si>
  <si>
    <t>上海市金汇实验学校（初中）</t>
    <phoneticPr fontId="3" type="noConversion"/>
  </si>
  <si>
    <t>学生人数</t>
    <phoneticPr fontId="3" type="noConversion"/>
  </si>
  <si>
    <t>2022闵行区随迁子女学校减免书簿调整预算表</t>
    <phoneticPr fontId="3" type="noConversion"/>
  </si>
  <si>
    <t>乡镇</t>
  </si>
  <si>
    <t>隶属关系</t>
  </si>
  <si>
    <t>2022年民办学校书簿费调整预算表</t>
    <phoneticPr fontId="4" type="noConversion"/>
  </si>
  <si>
    <t>下半年书费</t>
    <phoneticPr fontId="3" type="noConversion"/>
  </si>
  <si>
    <t>下半年簿册费</t>
    <phoneticPr fontId="3" type="noConversion"/>
  </si>
  <si>
    <t>人数</t>
    <phoneticPr fontId="3" type="noConversion"/>
  </si>
  <si>
    <t>一次分配</t>
    <phoneticPr fontId="3" type="noConversion"/>
  </si>
  <si>
    <t>上半年书费</t>
    <phoneticPr fontId="3" type="noConversion"/>
  </si>
  <si>
    <t>上半年簿册费</t>
    <phoneticPr fontId="3" type="noConversion"/>
  </si>
  <si>
    <t>上海市民办协和双语学校（小学）</t>
    <phoneticPr fontId="3" type="noConversion"/>
  </si>
  <si>
    <t>上海市民办协和双语学校（初中）</t>
    <phoneticPr fontId="3" type="noConversion"/>
  </si>
  <si>
    <t>虹桥合计</t>
    <phoneticPr fontId="3" type="noConversion"/>
  </si>
  <si>
    <t>小学（800、1125元/学期/人）</t>
    <phoneticPr fontId="3" type="noConversion"/>
  </si>
  <si>
    <t>初中（900、1325元/学期/人）</t>
    <phoneticPr fontId="3" type="noConversion"/>
  </si>
  <si>
    <t>民办义务教育寄宿生补助（100/学期/人）</t>
    <phoneticPr fontId="3" type="noConversion"/>
  </si>
  <si>
    <t>民办高中学费补贴（650/学期）</t>
  </si>
  <si>
    <t>全年合计</t>
    <phoneticPr fontId="3" type="noConversion"/>
  </si>
  <si>
    <t>2022年上半年拨付人数</t>
  </si>
  <si>
    <t>2022上半年拨付金额</t>
  </si>
  <si>
    <t>2022下半年拨付人数</t>
  </si>
  <si>
    <t>2022下半年拨付金额</t>
  </si>
  <si>
    <t>应拨付合计</t>
  </si>
  <si>
    <t>2022年上半年人数</t>
  </si>
  <si>
    <t>2022年上半年金额</t>
  </si>
  <si>
    <t>2022年下半年人数</t>
  </si>
  <si>
    <t>2022年下半年金额</t>
  </si>
  <si>
    <t>补2017下半年拨付金额</t>
  </si>
  <si>
    <t>18年上半年
人数</t>
  </si>
  <si>
    <t xml:space="preserve">18年上半年
人数金额
</t>
  </si>
  <si>
    <t>18年下半年
人数</t>
  </si>
  <si>
    <t xml:space="preserve">18年下半年
人数金额
</t>
  </si>
  <si>
    <t>上海市民办协和双语学校</t>
  </si>
  <si>
    <t>上海协和双语高级中学</t>
  </si>
  <si>
    <t>虹桥小计</t>
  </si>
  <si>
    <t>一次分配</t>
    <phoneticPr fontId="3" type="noConversion"/>
  </si>
  <si>
    <t>2022年民办学校生均经费调整表</t>
    <phoneticPr fontId="3" type="noConversion"/>
  </si>
  <si>
    <t>民办学校高中学费补贴（100/学期/人）</t>
    <phoneticPr fontId="3" type="noConversion"/>
  </si>
  <si>
    <t>教育教辅后勤应配用工人数(正常额度+临时额度）</t>
  </si>
  <si>
    <t>财政资金应配备人数</t>
  </si>
  <si>
    <t>专技岗位
应配人数</t>
  </si>
  <si>
    <t>技术岗位
应配人数</t>
  </si>
  <si>
    <t>勤杂岗位
应配人数</t>
  </si>
  <si>
    <t>管理岗位
应配人数</t>
  </si>
  <si>
    <t>工资
（1-12月）</t>
  </si>
  <si>
    <t>福利费
（1月-12月）</t>
  </si>
  <si>
    <t>伙食费
（1-12月）</t>
  </si>
  <si>
    <t>工会经费
（1-12月）</t>
  </si>
  <si>
    <t>考核
（1-12月）</t>
  </si>
  <si>
    <t>管理费
（2020年全年）</t>
  </si>
  <si>
    <t>闵行区龙柏第一幼儿园</t>
  </si>
  <si>
    <t>闵行区虹鹿幼儿园</t>
  </si>
  <si>
    <t>闵行区虹桥小学</t>
  </si>
  <si>
    <t>园部</t>
    <phoneticPr fontId="3" type="noConversion"/>
  </si>
  <si>
    <t>教育教辅后勤应配用工人数(2022人保提供）</t>
    <phoneticPr fontId="3" type="noConversion"/>
  </si>
  <si>
    <t>因故额外增加临时额度（2022人保提供）</t>
    <phoneticPr fontId="3" type="noConversion"/>
  </si>
  <si>
    <t>现有辅助用工人数（2022年人保科提供）</t>
    <phoneticPr fontId="3" type="noConversion"/>
  </si>
  <si>
    <t>2022年金额（调整预算：按中位数测算，学校实际执行按人事部门规定标准执行，严禁超标准发放）</t>
    <phoneticPr fontId="3" type="noConversion"/>
  </si>
  <si>
    <t>实际支出</t>
    <phoneticPr fontId="3" type="noConversion"/>
  </si>
  <si>
    <t>财政应配资金</t>
    <phoneticPr fontId="3" type="noConversion"/>
  </si>
  <si>
    <t>一次分配</t>
    <phoneticPr fontId="3" type="noConversion"/>
  </si>
  <si>
    <t>四次分配</t>
    <phoneticPr fontId="3" type="noConversion"/>
  </si>
  <si>
    <t>奖金</t>
    <phoneticPr fontId="3" type="noConversion"/>
  </si>
  <si>
    <t>掌勺津贴</t>
    <phoneticPr fontId="3" type="noConversion"/>
  </si>
  <si>
    <t>合计</t>
    <phoneticPr fontId="3" type="noConversion"/>
  </si>
  <si>
    <t>非义务</t>
    <phoneticPr fontId="3" type="noConversion"/>
  </si>
  <si>
    <t>义务</t>
    <phoneticPr fontId="3" type="noConversion"/>
  </si>
  <si>
    <t>乡镇</t>
    <phoneticPr fontId="4" type="noConversion"/>
  </si>
  <si>
    <t>学校</t>
    <phoneticPr fontId="4" type="noConversion"/>
  </si>
  <si>
    <t>2021年第一学期</t>
    <phoneticPr fontId="3" type="noConversion"/>
  </si>
  <si>
    <t>2022年第一学期</t>
    <phoneticPr fontId="3" type="noConversion"/>
  </si>
  <si>
    <t>金额（元）</t>
  </si>
  <si>
    <t>上海市金汇实验幼儿园</t>
  </si>
  <si>
    <t>上海市闵行区龙柏西郊幼儿园</t>
  </si>
  <si>
    <t>上海市协和实验幼儿园</t>
  </si>
  <si>
    <t>上海市闵行区小龙鱼幼儿园</t>
  </si>
  <si>
    <t>上海闵行区三之三古北幼儿园</t>
  </si>
  <si>
    <t>上海闵行区欧顿锦绣幼儿园</t>
  </si>
  <si>
    <t>2021年第二学期</t>
    <phoneticPr fontId="3" type="noConversion"/>
  </si>
  <si>
    <t>2021年
预排</t>
    <phoneticPr fontId="3" type="noConversion"/>
  </si>
  <si>
    <t>总计</t>
    <phoneticPr fontId="3" type="noConversion"/>
  </si>
  <si>
    <t>其中：乡镇</t>
    <phoneticPr fontId="3" type="noConversion"/>
  </si>
  <si>
    <t>一次分配</t>
    <phoneticPr fontId="3" type="noConversion"/>
  </si>
  <si>
    <t>四次分配</t>
    <phoneticPr fontId="3" type="noConversion"/>
  </si>
  <si>
    <t>小区生月  平均人数</t>
    <phoneticPr fontId="3" type="noConversion"/>
  </si>
  <si>
    <t>补贴标准
元/生/半年</t>
    <phoneticPr fontId="3" type="noConversion"/>
  </si>
  <si>
    <t>2021年10月预拨</t>
    <phoneticPr fontId="3" type="noConversion"/>
  </si>
  <si>
    <t>需第二学期清算</t>
    <phoneticPr fontId="3" type="noConversion"/>
  </si>
  <si>
    <t>小区生
月平均人数</t>
    <phoneticPr fontId="3" type="noConversion"/>
  </si>
  <si>
    <t>2022年4月预拨</t>
    <phoneticPr fontId="3" type="noConversion"/>
  </si>
  <si>
    <t>小区生月平均人数</t>
    <phoneticPr fontId="3" type="noConversion"/>
  </si>
  <si>
    <t>2022年
10月预拨</t>
    <phoneticPr fontId="3" type="noConversion"/>
  </si>
  <si>
    <t>虹桥镇小计</t>
    <phoneticPr fontId="3" type="noConversion"/>
  </si>
  <si>
    <t>其中：中央
      专款</t>
    <phoneticPr fontId="3" type="noConversion"/>
  </si>
  <si>
    <t>2022年小区生补贴调整预算表</t>
    <phoneticPr fontId="3" type="noConversion"/>
  </si>
  <si>
    <t>四次分配</t>
    <phoneticPr fontId="3" type="noConversion"/>
  </si>
  <si>
    <t>社保公积金（35.756%）</t>
    <phoneticPr fontId="3" type="noConversion"/>
  </si>
  <si>
    <t xml:space="preserve">                                                                                                                                                                                                                                                                                                                                                                               </t>
    <phoneticPr fontId="4" type="noConversion"/>
  </si>
  <si>
    <r>
      <t xml:space="preserve"> 202</t>
    </r>
    <r>
      <rPr>
        <sz val="10.5"/>
        <color indexed="8"/>
        <rFont val="宋体"/>
        <family val="3"/>
        <charset val="134"/>
      </rPr>
      <t>2年第一学期</t>
    </r>
    <phoneticPr fontId="4" type="noConversion"/>
  </si>
  <si>
    <t>单位：元</t>
    <phoneticPr fontId="4" type="noConversion"/>
  </si>
  <si>
    <t>区级或所属街镇</t>
  </si>
  <si>
    <t>资助对象</t>
  </si>
  <si>
    <t>各资助类型人数和金额</t>
    <phoneticPr fontId="4" type="noConversion"/>
  </si>
  <si>
    <t>保育教育费</t>
  </si>
  <si>
    <t>餐费</t>
  </si>
  <si>
    <t>点心费</t>
  </si>
  <si>
    <t>生活用品</t>
  </si>
  <si>
    <t>体检费</t>
  </si>
  <si>
    <t>课程配套标准材料费</t>
  </si>
  <si>
    <t>课外教育活动费</t>
  </si>
  <si>
    <t>城镇居民基本医疗保险费</t>
  </si>
  <si>
    <t>预算补助资金</t>
    <phoneticPr fontId="4" type="noConversion"/>
  </si>
  <si>
    <t>其中：中央专款</t>
    <phoneticPr fontId="4" type="noConversion"/>
  </si>
  <si>
    <t>镇级资金</t>
    <phoneticPr fontId="4" type="noConversion"/>
  </si>
  <si>
    <t>低保家庭学生</t>
  </si>
  <si>
    <t>残疾学生</t>
  </si>
  <si>
    <t>建档立卡贫困家庭学生</t>
  </si>
  <si>
    <t>困境儿童</t>
  </si>
  <si>
    <t>民办幼儿园</t>
  </si>
  <si>
    <t>上海闵行区民办沪川幼儿园</t>
    <phoneticPr fontId="4" type="noConversion"/>
  </si>
  <si>
    <t>虹桥镇</t>
    <phoneticPr fontId="4" type="noConversion"/>
  </si>
  <si>
    <t>上海闵行区三之三古北幼儿园</t>
    <phoneticPr fontId="4" type="noConversion"/>
  </si>
  <si>
    <t>闵行区学前教育学生资助申请汇总表（民办）</t>
    <phoneticPr fontId="4" type="noConversion"/>
  </si>
  <si>
    <t>资金来源</t>
    <phoneticPr fontId="3" type="noConversion"/>
  </si>
  <si>
    <t>虹桥镇 汇总</t>
  </si>
  <si>
    <t xml:space="preserve"> 单位名称</t>
  </si>
  <si>
    <t>单位类别</t>
  </si>
  <si>
    <t>上半年金额</t>
  </si>
  <si>
    <t>下半年金额</t>
  </si>
  <si>
    <t>一次分配</t>
  </si>
  <si>
    <t>九年一贯</t>
  </si>
  <si>
    <t>龙柏一小</t>
  </si>
  <si>
    <t>虹桥中心小学</t>
  </si>
  <si>
    <t>上海市金汇实验学校（初中）</t>
  </si>
  <si>
    <t>上海市金汇实验学校（小学）</t>
  </si>
  <si>
    <t>龙柏中学</t>
  </si>
  <si>
    <t>上虹中学</t>
  </si>
  <si>
    <t>学段</t>
    <phoneticPr fontId="3" type="noConversion"/>
  </si>
  <si>
    <t>2021年第二学期各资助类型金额</t>
    <phoneticPr fontId="3" type="noConversion"/>
  </si>
  <si>
    <t>2022年第一学期各资助类型金额</t>
    <phoneticPr fontId="3" type="noConversion"/>
  </si>
  <si>
    <t>全年</t>
    <phoneticPr fontId="3" type="noConversion"/>
  </si>
  <si>
    <t>建档立卡贫困家庭学生</t>
    <phoneticPr fontId="3" type="noConversion"/>
  </si>
  <si>
    <t>烈士家庭学生</t>
    <phoneticPr fontId="3" type="noConversion"/>
  </si>
  <si>
    <t>适龄孤儿</t>
    <phoneticPr fontId="3" type="noConversion"/>
  </si>
  <si>
    <t>低收入家庭学生</t>
  </si>
  <si>
    <t>合计</t>
    <phoneticPr fontId="3" type="noConversion"/>
  </si>
  <si>
    <t>低保家庭学生</t>
    <phoneticPr fontId="3" type="noConversion"/>
  </si>
  <si>
    <t>烈士家庭学生数</t>
  </si>
  <si>
    <t>残疾学生</t>
    <phoneticPr fontId="3" type="noConversion"/>
  </si>
  <si>
    <t>上海市金汇实验学校（初中）</t>
    <phoneticPr fontId="3" type="noConversion"/>
  </si>
  <si>
    <t>四次分配</t>
    <phoneticPr fontId="3" type="noConversion"/>
  </si>
  <si>
    <t>华虹小学</t>
  </si>
  <si>
    <t>2022年义务教育资助调整预算表（农民工学校）</t>
    <phoneticPr fontId="3" type="noConversion"/>
  </si>
  <si>
    <t>闵行区学前教育学生资助申请汇总表</t>
    <phoneticPr fontId="4" type="noConversion"/>
  </si>
  <si>
    <t xml:space="preserve">                                                                                                                                                                                                                                                                                                                                                                               </t>
    <phoneticPr fontId="4" type="noConversion"/>
  </si>
  <si>
    <t>单位：元</t>
    <phoneticPr fontId="4" type="noConversion"/>
  </si>
  <si>
    <t>各资助类型人数和金额</t>
    <phoneticPr fontId="4" type="noConversion"/>
  </si>
  <si>
    <t>资金来源</t>
    <phoneticPr fontId="3" type="noConversion"/>
  </si>
  <si>
    <t>校车费</t>
  </si>
  <si>
    <t>延时服务费</t>
  </si>
  <si>
    <t>2022镇管书薄费调整预算表（义务教育）</t>
    <phoneticPr fontId="4" type="noConversion"/>
  </si>
  <si>
    <t>2022义务教育学生营养午餐补助调整表(公办学校）</t>
    <phoneticPr fontId="3" type="noConversion"/>
  </si>
  <si>
    <t>2022年义务教育资助学校调整预算表（公办学校）</t>
    <phoneticPr fontId="3" type="noConversion"/>
  </si>
  <si>
    <t>2021年第二学期学生人数</t>
    <phoneticPr fontId="3" type="noConversion"/>
  </si>
  <si>
    <t>2021年第二学期办学成本补贴</t>
    <phoneticPr fontId="3" type="noConversion"/>
  </si>
  <si>
    <t>2022年第一学期学生人数</t>
    <phoneticPr fontId="3" type="noConversion"/>
  </si>
  <si>
    <t>2022年第一学期办学成本补贴</t>
    <phoneticPr fontId="3" type="noConversion"/>
  </si>
  <si>
    <t>下半年书费</t>
    <phoneticPr fontId="3" type="noConversion"/>
  </si>
  <si>
    <t>下半年簿册费</t>
    <phoneticPr fontId="3" type="noConversion"/>
  </si>
  <si>
    <t>课后延时预估（待清算）</t>
    <phoneticPr fontId="3" type="noConversion"/>
  </si>
  <si>
    <t>2022年镇管学校补充公用经费调整预算表</t>
    <phoneticPr fontId="3" type="noConversion"/>
  </si>
  <si>
    <r>
      <t xml:space="preserve"> 202</t>
    </r>
    <r>
      <rPr>
        <sz val="9"/>
        <color indexed="8"/>
        <rFont val="宋体"/>
        <family val="3"/>
        <charset val="134"/>
      </rPr>
      <t>2年第一学期</t>
    </r>
    <phoneticPr fontId="4" type="noConversion"/>
  </si>
  <si>
    <t>其中：中央专款</t>
    <phoneticPr fontId="4" type="noConversion"/>
  </si>
  <si>
    <t>镇级资金</t>
    <phoneticPr fontId="4" type="noConversion"/>
  </si>
  <si>
    <t>预算补助
资金</t>
    <phoneticPr fontId="4" type="noConversion"/>
  </si>
  <si>
    <t>项目</t>
    <phoneticPr fontId="4" type="noConversion"/>
  </si>
  <si>
    <t>补充公用经费</t>
    <phoneticPr fontId="3" type="noConversion"/>
  </si>
  <si>
    <t>义务教育减免书簿费</t>
    <phoneticPr fontId="3" type="noConversion"/>
  </si>
  <si>
    <t>义务教育营养午餐</t>
    <phoneticPr fontId="3" type="noConversion"/>
  </si>
  <si>
    <t>义务教育学生资助</t>
    <phoneticPr fontId="3" type="noConversion"/>
  </si>
  <si>
    <t>农民工学校补贴</t>
    <phoneticPr fontId="3" type="noConversion"/>
  </si>
  <si>
    <t>农民工学校学生资助</t>
    <phoneticPr fontId="3" type="noConversion"/>
  </si>
  <si>
    <t>农民工学校减免书簿费</t>
    <phoneticPr fontId="3" type="noConversion"/>
  </si>
  <si>
    <t>民办幼儿园小区生补贴</t>
    <phoneticPr fontId="3" type="noConversion"/>
  </si>
  <si>
    <t>合计</t>
    <phoneticPr fontId="4" type="noConversion"/>
  </si>
  <si>
    <t>2022年教育费附加镇级使用部分第四次分配附表</t>
    <phoneticPr fontId="3" type="noConversion"/>
  </si>
  <si>
    <t>四次分配合计</t>
    <phoneticPr fontId="3" type="noConversion"/>
  </si>
  <si>
    <t>其中：乡镇（工业区）</t>
    <phoneticPr fontId="3" type="noConversion"/>
  </si>
  <si>
    <t>科艺体德专项</t>
    <phoneticPr fontId="3" type="noConversion"/>
  </si>
  <si>
    <t>公办幼儿园学生资助</t>
    <phoneticPr fontId="3" type="noConversion"/>
  </si>
  <si>
    <t>视频联网</t>
    <phoneticPr fontId="3" type="noConversion"/>
  </si>
  <si>
    <t>民办学校生均补贴</t>
    <phoneticPr fontId="3" type="noConversion"/>
  </si>
  <si>
    <t>民办幼儿园学生资助</t>
    <phoneticPr fontId="3" type="noConversion"/>
  </si>
  <si>
    <t>民办学校减免书簿费</t>
    <phoneticPr fontId="3" type="noConversion"/>
  </si>
  <si>
    <t>四次分配</t>
    <phoneticPr fontId="3" type="noConversion"/>
  </si>
  <si>
    <t>虹桥镇:</t>
    <phoneticPr fontId="4" type="noConversion"/>
  </si>
</sst>
</file>

<file path=xl/styles.xml><?xml version="1.0" encoding="utf-8"?>
<styleSheet xmlns="http://schemas.openxmlformats.org/spreadsheetml/2006/main">
  <numFmts count="14">
    <numFmt numFmtId="43" formatCode="_ * #,##0.00_ ;_ * \-#,##0.00_ ;_ * &quot;-&quot;??_ ;_ @_ "/>
    <numFmt numFmtId="176" formatCode="#,###,###,###"/>
    <numFmt numFmtId="177" formatCode="#,###,###,##0.00##"/>
    <numFmt numFmtId="178" formatCode="[$-F800]dddd\,\ mmmm\ dd\,\ yyyy"/>
    <numFmt numFmtId="179" formatCode="0.00_ "/>
    <numFmt numFmtId="180" formatCode="0_);[Red]\(0\)"/>
    <numFmt numFmtId="181" formatCode="0.00_);[Red]\(0.00\)"/>
    <numFmt numFmtId="182" formatCode="[$-409]d/mmm/yy;@"/>
    <numFmt numFmtId="183" formatCode="0_);\(0\)"/>
    <numFmt numFmtId="184" formatCode="#,##0.00_);[Red]\(#,##0.00\)"/>
    <numFmt numFmtId="185" formatCode="#,##0.00_ "/>
    <numFmt numFmtId="186" formatCode="0_ "/>
    <numFmt numFmtId="187" formatCode="0.00_);\(0.00\)"/>
    <numFmt numFmtId="188" formatCode="0.000_ "/>
  </numFmts>
  <fonts count="91">
    <font>
      <sz val="11"/>
      <color theme="1"/>
      <name val="宋体"/>
      <family val="2"/>
      <charset val="134"/>
      <scheme val="minor"/>
    </font>
    <font>
      <sz val="11"/>
      <color theme="1"/>
      <name val="宋体"/>
      <family val="2"/>
      <charset val="134"/>
      <scheme val="minor"/>
    </font>
    <font>
      <sz val="18"/>
      <color theme="1"/>
      <name val="宋体"/>
      <family val="2"/>
      <charset val="134"/>
      <scheme val="minor"/>
    </font>
    <font>
      <sz val="9"/>
      <name val="宋体"/>
      <family val="2"/>
      <charset val="134"/>
      <scheme val="minor"/>
    </font>
    <font>
      <sz val="9"/>
      <name val="宋体"/>
      <family val="3"/>
      <charset val="134"/>
    </font>
    <font>
      <sz val="10"/>
      <name val="宋体"/>
      <family val="3"/>
      <charset val="134"/>
    </font>
    <font>
      <sz val="9"/>
      <name val="宋体"/>
      <family val="3"/>
      <charset val="134"/>
      <scheme val="major"/>
    </font>
    <font>
      <sz val="18"/>
      <name val="宋体"/>
      <family val="3"/>
      <charset val="134"/>
      <scheme val="major"/>
    </font>
    <font>
      <sz val="9"/>
      <color theme="1"/>
      <name val="宋体"/>
      <family val="3"/>
      <charset val="134"/>
      <scheme val="minor"/>
    </font>
    <font>
      <sz val="9"/>
      <name val="宋体"/>
      <family val="3"/>
      <charset val="134"/>
      <scheme val="minor"/>
    </font>
    <font>
      <sz val="11"/>
      <color theme="1"/>
      <name val="宋体"/>
      <family val="3"/>
      <charset val="134"/>
      <scheme val="minor"/>
    </font>
    <font>
      <sz val="9"/>
      <name val="仿宋"/>
      <family val="3"/>
      <charset val="134"/>
    </font>
    <font>
      <sz val="11"/>
      <name val="宋体"/>
      <family val="3"/>
      <charset val="134"/>
      <scheme val="minor"/>
    </font>
    <font>
      <sz val="12"/>
      <name val="Times New Roman"/>
      <family val="1"/>
    </font>
    <font>
      <sz val="9"/>
      <color theme="1"/>
      <name val="宋体"/>
      <family val="3"/>
      <charset val="134"/>
    </font>
    <font>
      <sz val="9"/>
      <color rgb="FF000000"/>
      <name val="宋体"/>
      <family val="3"/>
      <charset val="134"/>
      <scheme val="minor"/>
    </font>
    <font>
      <sz val="9"/>
      <color theme="1"/>
      <name val="仿宋"/>
      <family val="3"/>
      <charset val="134"/>
    </font>
    <font>
      <sz val="9"/>
      <color theme="1"/>
      <name val="宋体"/>
      <family val="3"/>
      <charset val="134"/>
      <scheme val="major"/>
    </font>
    <font>
      <sz val="18"/>
      <name val="宋体"/>
      <family val="3"/>
      <charset val="134"/>
      <scheme val="minor"/>
    </font>
    <font>
      <b/>
      <sz val="18"/>
      <color indexed="8"/>
      <name val="宋体"/>
      <family val="3"/>
      <charset val="134"/>
    </font>
    <font>
      <sz val="18"/>
      <color theme="1"/>
      <name val="宋体"/>
      <family val="3"/>
      <charset val="134"/>
      <scheme val="minor"/>
    </font>
    <font>
      <sz val="9"/>
      <color indexed="8"/>
      <name val="宋体"/>
      <family val="3"/>
      <charset val="134"/>
      <scheme val="minor"/>
    </font>
    <font>
      <sz val="12"/>
      <color theme="1"/>
      <name val="宋体"/>
      <family val="2"/>
      <charset val="134"/>
      <scheme val="minor"/>
    </font>
    <font>
      <sz val="12"/>
      <color theme="1"/>
      <name val="宋体"/>
      <family val="3"/>
      <charset val="134"/>
      <scheme val="minor"/>
    </font>
    <font>
      <b/>
      <sz val="11"/>
      <color theme="1"/>
      <name val="宋体"/>
      <family val="2"/>
      <charset val="134"/>
      <scheme val="minor"/>
    </font>
    <font>
      <b/>
      <sz val="12"/>
      <color theme="1"/>
      <name val="Times New Roman"/>
      <family val="1"/>
    </font>
    <font>
      <b/>
      <sz val="12"/>
      <color theme="1"/>
      <name val="宋体"/>
      <family val="2"/>
      <charset val="134"/>
    </font>
    <font>
      <sz val="9"/>
      <name val="Times New Roman"/>
      <family val="1"/>
    </font>
    <font>
      <sz val="9"/>
      <color theme="1"/>
      <name val="Times New Roman"/>
      <family val="1"/>
    </font>
    <font>
      <b/>
      <sz val="9"/>
      <name val="Times New Roman"/>
      <family val="1"/>
    </font>
    <font>
      <b/>
      <sz val="9"/>
      <name val="宋体"/>
      <family val="2"/>
      <charset val="134"/>
    </font>
    <font>
      <b/>
      <sz val="9"/>
      <name val="宋体"/>
      <family val="3"/>
      <charset val="134"/>
    </font>
    <font>
      <b/>
      <sz val="9"/>
      <color theme="1"/>
      <name val="Times New Roman"/>
      <family val="1"/>
    </font>
    <font>
      <sz val="12"/>
      <name val="楷体_GB2312"/>
      <family val="3"/>
      <charset val="134"/>
    </font>
    <font>
      <b/>
      <sz val="9"/>
      <name val="宋体"/>
      <family val="3"/>
      <charset val="134"/>
      <scheme val="major"/>
    </font>
    <font>
      <sz val="10"/>
      <color theme="1"/>
      <name val="Times New Roman"/>
      <family val="1"/>
    </font>
    <font>
      <sz val="10"/>
      <color theme="1"/>
      <name val="宋体"/>
      <family val="2"/>
      <charset val="134"/>
    </font>
    <font>
      <sz val="10"/>
      <name val="Times New Roman"/>
      <family val="1"/>
    </font>
    <font>
      <sz val="11"/>
      <color theme="1"/>
      <name val="宋体"/>
      <family val="2"/>
      <scheme val="minor"/>
    </font>
    <font>
      <sz val="12"/>
      <name val="宋体"/>
      <family val="3"/>
      <charset val="134"/>
    </font>
    <font>
      <sz val="10"/>
      <color theme="1"/>
      <name val="宋体"/>
      <family val="3"/>
      <charset val="134"/>
    </font>
    <font>
      <sz val="10"/>
      <name val="Helv"/>
      <family val="2"/>
    </font>
    <font>
      <b/>
      <sz val="12"/>
      <name val="Times New Roman"/>
      <family val="1"/>
    </font>
    <font>
      <b/>
      <sz val="12"/>
      <name val="宋体"/>
      <family val="3"/>
      <charset val="134"/>
    </font>
    <font>
      <b/>
      <sz val="10"/>
      <name val="宋体"/>
      <family val="3"/>
      <charset val="134"/>
      <scheme val="minor"/>
    </font>
    <font>
      <sz val="10"/>
      <name val="宋体"/>
      <family val="3"/>
      <charset val="134"/>
      <scheme val="minor"/>
    </font>
    <font>
      <sz val="10"/>
      <color theme="1"/>
      <name val="宋体"/>
      <family val="3"/>
      <charset val="134"/>
      <scheme val="minor"/>
    </font>
    <font>
      <sz val="16"/>
      <color theme="1"/>
      <name val="宋体"/>
      <family val="2"/>
      <charset val="134"/>
      <scheme val="minor"/>
    </font>
    <font>
      <sz val="9"/>
      <color theme="1"/>
      <name val="宋体"/>
      <family val="2"/>
      <charset val="134"/>
      <scheme val="minor"/>
    </font>
    <font>
      <sz val="14"/>
      <name val="宋体"/>
      <family val="3"/>
      <charset val="134"/>
    </font>
    <font>
      <sz val="11"/>
      <color indexed="60"/>
      <name val="宋体"/>
      <family val="3"/>
      <charset val="134"/>
    </font>
    <font>
      <sz val="12"/>
      <color indexed="8"/>
      <name val="宋体"/>
      <family val="3"/>
      <charset val="134"/>
    </font>
    <font>
      <b/>
      <sz val="16"/>
      <color theme="1"/>
      <name val="宋体"/>
      <family val="3"/>
      <charset val="134"/>
      <scheme val="minor"/>
    </font>
    <font>
      <b/>
      <sz val="11"/>
      <color theme="1"/>
      <name val="宋体"/>
      <family val="3"/>
      <charset val="134"/>
      <scheme val="minor"/>
    </font>
    <font>
      <b/>
      <sz val="9"/>
      <color theme="1"/>
      <name val="宋体"/>
      <family val="3"/>
      <charset val="134"/>
      <scheme val="minor"/>
    </font>
    <font>
      <b/>
      <sz val="9"/>
      <name val="宋体"/>
      <family val="3"/>
      <charset val="134"/>
      <scheme val="minor"/>
    </font>
    <font>
      <b/>
      <sz val="14"/>
      <color theme="1"/>
      <name val="微软雅黑"/>
      <family val="2"/>
      <charset val="134"/>
    </font>
    <font>
      <sz val="14"/>
      <color theme="1"/>
      <name val="宋体"/>
      <family val="2"/>
      <charset val="134"/>
      <scheme val="minor"/>
    </font>
    <font>
      <sz val="9"/>
      <color theme="1"/>
      <name val="Arial"/>
      <family val="2"/>
    </font>
    <font>
      <sz val="9"/>
      <color theme="1"/>
      <name val="宋体"/>
      <family val="2"/>
      <charset val="134"/>
    </font>
    <font>
      <sz val="9"/>
      <name val="Arial"/>
      <family val="2"/>
    </font>
    <font>
      <sz val="9"/>
      <name val="微软雅黑"/>
      <family val="2"/>
      <charset val="134"/>
    </font>
    <font>
      <sz val="11"/>
      <name val="宋体"/>
      <family val="3"/>
      <charset val="134"/>
    </font>
    <font>
      <sz val="11"/>
      <name val="Arial"/>
      <family val="2"/>
    </font>
    <font>
      <sz val="10"/>
      <name val="Arial"/>
      <family val="2"/>
    </font>
    <font>
      <b/>
      <sz val="9"/>
      <color theme="1"/>
      <name val="Arial"/>
      <family val="2"/>
    </font>
    <font>
      <sz val="9"/>
      <color indexed="8"/>
      <name val="宋体"/>
      <family val="3"/>
      <charset val="134"/>
    </font>
    <font>
      <b/>
      <sz val="9"/>
      <color theme="1"/>
      <name val="宋体"/>
      <family val="3"/>
      <charset val="134"/>
    </font>
    <font>
      <sz val="9"/>
      <name val="宋体"/>
      <family val="2"/>
      <charset val="134"/>
    </font>
    <font>
      <sz val="9"/>
      <color indexed="8"/>
      <name val="仿宋"/>
      <family val="3"/>
      <charset val="134"/>
    </font>
    <font>
      <b/>
      <sz val="16"/>
      <color indexed="8"/>
      <name val="宋体"/>
      <family val="3"/>
      <charset val="134"/>
    </font>
    <font>
      <sz val="16"/>
      <color theme="1"/>
      <name val="宋体"/>
      <family val="3"/>
      <charset val="134"/>
      <scheme val="minor"/>
    </font>
    <font>
      <sz val="11"/>
      <color indexed="8"/>
      <name val="宋体"/>
      <family val="3"/>
      <charset val="134"/>
      <scheme val="minor"/>
    </font>
    <font>
      <b/>
      <sz val="14"/>
      <name val="宋体"/>
      <family val="3"/>
      <charset val="134"/>
    </font>
    <font>
      <b/>
      <sz val="10"/>
      <name val="宋体"/>
      <family val="3"/>
      <charset val="134"/>
    </font>
    <font>
      <sz val="16"/>
      <name val="宋体"/>
      <family val="3"/>
      <charset val="134"/>
    </font>
    <font>
      <sz val="9"/>
      <name val="楷体_GB2312"/>
      <family val="3"/>
      <charset val="134"/>
    </font>
    <font>
      <b/>
      <sz val="16"/>
      <color theme="1"/>
      <name val="宋体"/>
      <family val="3"/>
      <charset val="134"/>
    </font>
    <font>
      <sz val="10.5"/>
      <color theme="1"/>
      <name val="宋体"/>
      <family val="3"/>
      <charset val="134"/>
    </font>
    <font>
      <sz val="10.5"/>
      <color indexed="8"/>
      <name val="宋体"/>
      <family val="3"/>
      <charset val="134"/>
    </font>
    <font>
      <b/>
      <sz val="10"/>
      <color theme="1"/>
      <name val="宋体"/>
      <family val="3"/>
      <charset val="134"/>
      <scheme val="minor"/>
    </font>
    <font>
      <b/>
      <sz val="14"/>
      <name val="宋体"/>
      <family val="3"/>
      <charset val="134"/>
      <scheme val="minor"/>
    </font>
    <font>
      <sz val="11"/>
      <name val="宋体"/>
      <family val="2"/>
      <charset val="134"/>
      <scheme val="minor"/>
    </font>
    <font>
      <sz val="11"/>
      <name val="楷体_GB2312"/>
      <family val="3"/>
      <charset val="134"/>
    </font>
    <font>
      <sz val="9"/>
      <color rgb="FFFF0000"/>
      <name val="宋体"/>
      <family val="3"/>
      <charset val="134"/>
      <scheme val="minor"/>
    </font>
    <font>
      <sz val="14"/>
      <name val="宋体"/>
      <family val="2"/>
      <charset val="134"/>
    </font>
    <font>
      <sz val="14"/>
      <color theme="1"/>
      <name val="宋体"/>
      <family val="3"/>
      <charset val="134"/>
      <scheme val="minor"/>
    </font>
    <font>
      <b/>
      <sz val="16"/>
      <name val="宋体"/>
      <family val="3"/>
      <charset val="134"/>
      <scheme val="major"/>
    </font>
    <font>
      <sz val="14"/>
      <name val="仿宋"/>
      <family val="3"/>
      <charset val="134"/>
    </font>
    <font>
      <sz val="12"/>
      <name val="仿宋"/>
      <family val="3"/>
      <charset val="134"/>
    </font>
    <font>
      <sz val="12"/>
      <color theme="1"/>
      <name val="仿宋"/>
      <family val="3"/>
      <charset val="134"/>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43"/>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9"/>
        <bgColor indexed="64"/>
      </patternFill>
    </fill>
  </fills>
  <borders count="26">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1"/>
      </left>
      <right style="thin">
        <color theme="1"/>
      </right>
      <top style="thin">
        <color theme="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4">
    <xf numFmtId="0" fontId="0" fillId="0" borderId="0">
      <alignment vertical="center"/>
    </xf>
    <xf numFmtId="178" fontId="1" fillId="0" borderId="0">
      <alignment vertical="center"/>
    </xf>
    <xf numFmtId="43" fontId="1" fillId="0" borderId="0" applyFont="0" applyFill="0" applyBorder="0" applyAlignment="0" applyProtection="0">
      <alignment vertical="center"/>
    </xf>
    <xf numFmtId="178" fontId="1" fillId="0" borderId="0">
      <alignment vertical="center"/>
    </xf>
    <xf numFmtId="178" fontId="10" fillId="0" borderId="0">
      <alignment vertical="center"/>
    </xf>
    <xf numFmtId="178" fontId="1" fillId="0" borderId="0">
      <alignment vertical="center"/>
    </xf>
    <xf numFmtId="178" fontId="13" fillId="0" borderId="0"/>
    <xf numFmtId="178" fontId="1" fillId="0" borderId="0">
      <alignment vertical="center"/>
    </xf>
    <xf numFmtId="0" fontId="33" fillId="0" borderId="0">
      <alignment vertical="center"/>
    </xf>
    <xf numFmtId="0" fontId="38" fillId="0" borderId="0"/>
    <xf numFmtId="0" fontId="39" fillId="0" borderId="0"/>
    <xf numFmtId="0" fontId="41" fillId="0" borderId="0"/>
    <xf numFmtId="0" fontId="41" fillId="0" borderId="0"/>
    <xf numFmtId="0" fontId="39" fillId="0" borderId="0"/>
    <xf numFmtId="0" fontId="50" fillId="4" borderId="0" applyNumberFormat="0" applyBorder="0" applyAlignment="0" applyProtection="0">
      <alignment vertical="center"/>
    </xf>
    <xf numFmtId="178" fontId="5" fillId="0" borderId="0"/>
    <xf numFmtId="178" fontId="5" fillId="0" borderId="0"/>
    <xf numFmtId="0" fontId="72" fillId="0" borderId="0">
      <alignment vertical="center"/>
    </xf>
    <xf numFmtId="178" fontId="39" fillId="0" borderId="0"/>
    <xf numFmtId="178" fontId="5" fillId="0" borderId="0"/>
    <xf numFmtId="0" fontId="39" fillId="0" borderId="0"/>
    <xf numFmtId="178"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178" fontId="5" fillId="0" borderId="0"/>
    <xf numFmtId="178" fontId="10" fillId="0" borderId="0">
      <alignment vertical="center"/>
    </xf>
    <xf numFmtId="178" fontId="10" fillId="0" borderId="0">
      <alignment vertical="center"/>
    </xf>
    <xf numFmtId="178" fontId="10" fillId="0" borderId="0">
      <alignment vertical="center"/>
    </xf>
    <xf numFmtId="178" fontId="5" fillId="0" borderId="0"/>
    <xf numFmtId="0" fontId="10" fillId="0" borderId="0">
      <alignment vertical="center"/>
    </xf>
    <xf numFmtId="0" fontId="64" fillId="0" borderId="0"/>
    <xf numFmtId="0" fontId="72" fillId="0" borderId="0">
      <alignment vertical="center"/>
    </xf>
    <xf numFmtId="0" fontId="7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0" fillId="0" borderId="0">
      <alignment vertical="center"/>
    </xf>
    <xf numFmtId="0" fontId="10" fillId="0" borderId="0">
      <alignment vertical="center"/>
    </xf>
    <xf numFmtId="43" fontId="39" fillId="0" borderId="0" applyFont="0" applyFill="0" applyBorder="0" applyAlignment="0" applyProtection="0">
      <alignment vertical="center"/>
    </xf>
    <xf numFmtId="186" fontId="39" fillId="0" borderId="0" applyFont="0" applyFill="0" applyBorder="0" applyAlignment="0" applyProtection="0">
      <alignment vertical="center"/>
    </xf>
    <xf numFmtId="188" fontId="39" fillId="0" borderId="0" applyFont="0" applyFill="0" applyBorder="0" applyAlignment="0" applyProtection="0">
      <alignment vertical="center"/>
    </xf>
    <xf numFmtId="178" fontId="1" fillId="0" borderId="0">
      <alignment vertical="center"/>
    </xf>
  </cellStyleXfs>
  <cellXfs count="487">
    <xf numFmtId="0" fontId="0" fillId="0" borderId="0" xfId="0">
      <alignment vertical="center"/>
    </xf>
    <xf numFmtId="0" fontId="0" fillId="2" borderId="0" xfId="0" applyNumberFormat="1" applyFont="1" applyFill="1" applyBorder="1" applyAlignment="1"/>
    <xf numFmtId="0" fontId="4" fillId="2" borderId="2" xfId="0" applyNumberFormat="1" applyFont="1" applyFill="1" applyBorder="1" applyAlignment="1">
      <alignment horizontal="center" vertical="center" shrinkToFit="1"/>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176" fontId="4" fillId="2" borderId="2" xfId="0" applyNumberFormat="1" applyFont="1" applyFill="1" applyBorder="1" applyAlignment="1">
      <alignment horizontal="center" vertical="center"/>
    </xf>
    <xf numFmtId="177" fontId="4" fillId="2" borderId="2" xfId="0" applyNumberFormat="1" applyFont="1" applyFill="1" applyBorder="1" applyAlignment="1">
      <alignment horizontal="right" vertical="center"/>
    </xf>
    <xf numFmtId="0" fontId="5" fillId="2" borderId="0" xfId="0" applyNumberFormat="1" applyFont="1" applyFill="1" applyBorder="1" applyAlignment="1"/>
    <xf numFmtId="0" fontId="6" fillId="2" borderId="2" xfId="1" applyNumberFormat="1" applyFont="1" applyFill="1" applyBorder="1" applyAlignment="1">
      <alignment horizontal="left" vertical="center" wrapText="1"/>
    </xf>
    <xf numFmtId="0" fontId="0" fillId="2" borderId="0" xfId="0" applyNumberFormat="1" applyFont="1" applyFill="1" applyBorder="1" applyAlignment="1">
      <alignment horizontal="center" vertical="center"/>
    </xf>
    <xf numFmtId="177" fontId="0" fillId="2" borderId="0" xfId="0" applyNumberFormat="1" applyFont="1" applyFill="1" applyBorder="1" applyAlignment="1"/>
    <xf numFmtId="0" fontId="0" fillId="0" borderId="0" xfId="0" applyNumberFormat="1">
      <alignment vertical="center"/>
    </xf>
    <xf numFmtId="0" fontId="8" fillId="2" borderId="4" xfId="3" applyNumberFormat="1" applyFont="1" applyFill="1" applyBorder="1" applyAlignment="1">
      <alignment horizontal="center" vertical="center"/>
    </xf>
    <xf numFmtId="0" fontId="6" fillId="2" borderId="4" xfId="3" applyNumberFormat="1" applyFont="1" applyFill="1" applyBorder="1" applyAlignment="1">
      <alignment horizontal="center" vertical="center"/>
    </xf>
    <xf numFmtId="0" fontId="6" fillId="2" borderId="4" xfId="3" applyNumberFormat="1" applyFont="1" applyFill="1" applyBorder="1" applyAlignment="1">
      <alignment horizontal="right" vertical="center"/>
    </xf>
    <xf numFmtId="0" fontId="9" fillId="2" borderId="4" xfId="3" applyNumberFormat="1" applyFont="1" applyFill="1" applyBorder="1" applyAlignment="1">
      <alignment horizontal="center" vertical="center"/>
    </xf>
    <xf numFmtId="0" fontId="9" fillId="2" borderId="4" xfId="3" applyNumberFormat="1" applyFont="1" applyFill="1" applyBorder="1" applyAlignment="1">
      <alignment horizontal="right" vertical="center"/>
    </xf>
    <xf numFmtId="0" fontId="9" fillId="2" borderId="4" xfId="3" applyNumberFormat="1" applyFont="1" applyFill="1" applyBorder="1" applyAlignment="1" applyProtection="1">
      <alignment horizontal="center" vertical="center"/>
    </xf>
    <xf numFmtId="0" fontId="9" fillId="2" borderId="4" xfId="3" applyNumberFormat="1" applyFont="1" applyFill="1" applyBorder="1" applyAlignment="1" applyProtection="1">
      <alignment horizontal="right" vertical="center"/>
    </xf>
    <xf numFmtId="0" fontId="8" fillId="2" borderId="0" xfId="0" applyNumberFormat="1" applyFont="1" applyFill="1">
      <alignment vertical="center"/>
    </xf>
    <xf numFmtId="0" fontId="8" fillId="0" borderId="0" xfId="0" applyNumberFormat="1" applyFont="1">
      <alignment vertical="center"/>
    </xf>
    <xf numFmtId="0" fontId="9" fillId="2" borderId="4" xfId="3" applyNumberFormat="1" applyFont="1" applyFill="1" applyBorder="1" applyAlignment="1">
      <alignment horizontal="center" vertical="center" wrapText="1"/>
    </xf>
    <xf numFmtId="0" fontId="6" fillId="2" borderId="4" xfId="3"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9" fillId="0" borderId="0" xfId="0" applyNumberFormat="1" applyFont="1">
      <alignment vertical="center"/>
    </xf>
    <xf numFmtId="0" fontId="9" fillId="2" borderId="0" xfId="0" applyFont="1" applyFill="1" applyAlignment="1"/>
    <xf numFmtId="0" fontId="9" fillId="0" borderId="0" xfId="0" applyNumberFormat="1" applyFont="1" applyFill="1">
      <alignment vertical="center"/>
    </xf>
    <xf numFmtId="0" fontId="9" fillId="0" borderId="0" xfId="0" applyFont="1">
      <alignment vertical="center"/>
    </xf>
    <xf numFmtId="0" fontId="9" fillId="0" borderId="0" xfId="0" applyNumberFormat="1" applyFont="1" applyFill="1" applyAlignment="1">
      <alignment vertical="center"/>
    </xf>
    <xf numFmtId="0" fontId="12" fillId="0" borderId="0" xfId="0" applyNumberFormat="1" applyFont="1" applyAlignment="1">
      <alignment horizontal="center" vertical="center"/>
    </xf>
    <xf numFmtId="0" fontId="9"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8" fillId="0" borderId="5" xfId="5" applyNumberFormat="1" applyFont="1" applyFill="1" applyBorder="1" applyAlignment="1">
      <alignment horizontal="center" vertical="center"/>
    </xf>
    <xf numFmtId="0" fontId="14" fillId="0" borderId="5" xfId="6" applyNumberFormat="1" applyFont="1" applyFill="1" applyBorder="1" applyAlignment="1" applyProtection="1">
      <alignment horizontal="center" vertical="center" wrapText="1"/>
      <protection locked="0"/>
    </xf>
    <xf numFmtId="0" fontId="4" fillId="0" borderId="5" xfId="6" applyNumberFormat="1" applyFont="1" applyFill="1" applyBorder="1" applyAlignment="1" applyProtection="1">
      <alignment horizontal="center" vertical="center" wrapText="1"/>
      <protection locked="0"/>
    </xf>
    <xf numFmtId="0" fontId="15" fillId="0" borderId="5" xfId="0" applyFont="1" applyBorder="1" applyAlignment="1">
      <alignment horizontal="center" vertical="center" wrapText="1"/>
    </xf>
    <xf numFmtId="0" fontId="9" fillId="0" borderId="5" xfId="6" applyNumberFormat="1" applyFont="1" applyFill="1" applyBorder="1" applyAlignment="1">
      <alignment horizontal="center" vertical="center" wrapText="1"/>
    </xf>
    <xf numFmtId="0" fontId="4" fillId="2" borderId="5" xfId="2" applyNumberFormat="1" applyFont="1" applyFill="1" applyBorder="1" applyAlignment="1" applyProtection="1">
      <alignment horizontal="center" vertical="center" wrapText="1"/>
    </xf>
    <xf numFmtId="0" fontId="8" fillId="0" borderId="0" xfId="0" applyNumberFormat="1" applyFont="1" applyAlignment="1">
      <alignment horizontal="center" vertical="center"/>
    </xf>
    <xf numFmtId="0" fontId="15" fillId="0" borderId="5" xfId="0" applyFont="1" applyBorder="1" applyAlignment="1">
      <alignment horizontal="center" vertical="center"/>
    </xf>
    <xf numFmtId="0" fontId="4" fillId="0" borderId="5" xfId="2"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14" fillId="3" borderId="5" xfId="0" applyFont="1" applyFill="1" applyBorder="1" applyAlignment="1">
      <alignment horizontal="center" vertical="center" wrapText="1"/>
    </xf>
    <xf numFmtId="0" fontId="6" fillId="2" borderId="4" xfId="3" applyNumberFormat="1" applyFont="1" applyFill="1" applyBorder="1" applyAlignment="1">
      <alignment horizontal="center" vertical="center" shrinkToFit="1"/>
    </xf>
    <xf numFmtId="0" fontId="6" fillId="2" borderId="4" xfId="3" applyNumberFormat="1" applyFont="1" applyFill="1" applyBorder="1" applyAlignment="1">
      <alignment horizontal="center" vertical="center" wrapText="1" shrinkToFit="1"/>
    </xf>
    <xf numFmtId="0" fontId="16" fillId="2" borderId="4" xfId="0" applyFont="1" applyFill="1" applyBorder="1" applyAlignment="1">
      <alignment horizontal="center" vertical="center"/>
    </xf>
    <xf numFmtId="0" fontId="17" fillId="2" borderId="4" xfId="0" applyNumberFormat="1" applyFont="1" applyFill="1" applyBorder="1" applyAlignment="1">
      <alignment horizontal="center" vertical="center" shrinkToFit="1"/>
    </xf>
    <xf numFmtId="0" fontId="16" fillId="2" borderId="4" xfId="0" applyNumberFormat="1" applyFont="1" applyFill="1" applyBorder="1" applyAlignment="1">
      <alignment horizontal="center" vertical="center"/>
    </xf>
    <xf numFmtId="0" fontId="9" fillId="2" borderId="2" xfId="4" applyNumberFormat="1" applyFont="1" applyFill="1" applyBorder="1" applyAlignment="1">
      <alignment horizontal="center" vertical="center"/>
    </xf>
    <xf numFmtId="0" fontId="9" fillId="0" borderId="2" xfId="4" applyNumberFormat="1" applyFont="1" applyFill="1" applyBorder="1" applyAlignment="1">
      <alignment horizontal="center" vertical="center"/>
    </xf>
    <xf numFmtId="0" fontId="9" fillId="0" borderId="2" xfId="4"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0" xfId="0" applyNumberFormat="1" applyFont="1" applyAlignment="1">
      <alignment horizontal="center" vertical="center"/>
    </xf>
    <xf numFmtId="0" fontId="0" fillId="0" borderId="0" xfId="0" applyNumberFormat="1" applyFont="1">
      <alignment vertical="center"/>
    </xf>
    <xf numFmtId="0" fontId="0" fillId="2" borderId="0" xfId="0" applyNumberFormat="1" applyFont="1" applyFill="1">
      <alignment vertical="center"/>
    </xf>
    <xf numFmtId="0" fontId="8" fillId="2" borderId="2" xfId="0" applyNumberFormat="1" applyFont="1" applyFill="1" applyBorder="1" applyAlignment="1">
      <alignment horizontal="center" vertical="center"/>
    </xf>
    <xf numFmtId="0" fontId="4" fillId="2" borderId="5" xfId="5" applyNumberFormat="1" applyFont="1" applyFill="1" applyBorder="1" applyAlignment="1">
      <alignment horizontal="center" vertical="center"/>
    </xf>
    <xf numFmtId="0" fontId="4" fillId="2" borderId="5" xfId="5" applyNumberFormat="1" applyFont="1" applyFill="1" applyBorder="1" applyAlignment="1">
      <alignment horizontal="center" vertical="center" shrinkToFit="1"/>
    </xf>
    <xf numFmtId="0" fontId="20" fillId="0" borderId="0" xfId="0" applyNumberFormat="1" applyFont="1">
      <alignment vertical="center"/>
    </xf>
    <xf numFmtId="0" fontId="9" fillId="0" borderId="5" xfId="7" applyNumberFormat="1" applyFont="1" applyFill="1" applyBorder="1" applyAlignment="1">
      <alignment horizontal="center" vertical="center" wrapText="1"/>
    </xf>
    <xf numFmtId="0" fontId="21" fillId="0" borderId="5" xfId="7" applyNumberFormat="1" applyFont="1" applyFill="1" applyBorder="1" applyAlignment="1" applyProtection="1">
      <alignment horizontal="left" vertical="center" wrapText="1"/>
    </xf>
    <xf numFmtId="0" fontId="9" fillId="0" borderId="5" xfId="7" applyNumberFormat="1" applyFont="1" applyFill="1" applyBorder="1" applyAlignment="1">
      <alignment horizontal="center" vertical="center"/>
    </xf>
    <xf numFmtId="0" fontId="9" fillId="0" borderId="5" xfId="2" applyNumberFormat="1" applyFont="1" applyFill="1" applyBorder="1" applyAlignment="1">
      <alignment horizontal="center" vertical="center"/>
    </xf>
    <xf numFmtId="0" fontId="9" fillId="2" borderId="5" xfId="2" applyNumberFormat="1" applyFont="1" applyFill="1" applyBorder="1" applyAlignment="1">
      <alignment horizontal="center" vertical="center"/>
    </xf>
    <xf numFmtId="0" fontId="9" fillId="2" borderId="5" xfId="7" applyNumberFormat="1" applyFont="1" applyFill="1" applyBorder="1" applyAlignment="1">
      <alignment horizontal="center" vertical="center" wrapText="1"/>
    </xf>
    <xf numFmtId="0" fontId="9" fillId="2" borderId="5" xfId="7" applyNumberFormat="1" applyFont="1" applyFill="1" applyBorder="1" applyAlignment="1">
      <alignment horizontal="center" vertical="center"/>
    </xf>
    <xf numFmtId="0" fontId="21" fillId="2" borderId="5" xfId="7" applyNumberFormat="1" applyFont="1" applyFill="1" applyBorder="1" applyAlignment="1" applyProtection="1">
      <alignment horizontal="left" vertical="center" wrapText="1"/>
    </xf>
    <xf numFmtId="179" fontId="0" fillId="0" borderId="0" xfId="0" applyNumberFormat="1">
      <alignment vertical="center"/>
    </xf>
    <xf numFmtId="0" fontId="27" fillId="2" borderId="0" xfId="0" applyNumberFormat="1" applyFont="1" applyFill="1">
      <alignment vertical="center"/>
    </xf>
    <xf numFmtId="0" fontId="28" fillId="2" borderId="0" xfId="0" applyNumberFormat="1" applyFont="1" applyFill="1">
      <alignment vertical="center"/>
    </xf>
    <xf numFmtId="0" fontId="0" fillId="2" borderId="0" xfId="0" applyNumberFormat="1" applyFill="1">
      <alignment vertical="center"/>
    </xf>
    <xf numFmtId="178" fontId="0" fillId="2" borderId="0" xfId="0" applyNumberFormat="1" applyFill="1">
      <alignment vertical="center"/>
    </xf>
    <xf numFmtId="0" fontId="29" fillId="2" borderId="0" xfId="0" applyNumberFormat="1" applyFont="1" applyFill="1" applyAlignment="1">
      <alignment horizontal="center" vertical="center"/>
    </xf>
    <xf numFmtId="0" fontId="32" fillId="2" borderId="0" xfId="0" applyNumberFormat="1" applyFont="1" applyFill="1" applyAlignment="1">
      <alignment horizontal="center" vertical="center"/>
    </xf>
    <xf numFmtId="0" fontId="24" fillId="2" borderId="0" xfId="0" applyNumberFormat="1" applyFont="1" applyFill="1" applyAlignment="1">
      <alignment horizontal="center" vertical="center"/>
    </xf>
    <xf numFmtId="178" fontId="24" fillId="2" borderId="0" xfId="0" applyNumberFormat="1" applyFont="1" applyFill="1" applyAlignment="1">
      <alignment horizontal="center" vertical="center"/>
    </xf>
    <xf numFmtId="0" fontId="6" fillId="2" borderId="5" xfId="0" applyNumberFormat="1" applyFont="1" applyFill="1" applyBorder="1" applyAlignment="1">
      <alignment horizontal="center" vertical="center" wrapText="1"/>
    </xf>
    <xf numFmtId="0" fontId="6" fillId="2" borderId="5" xfId="0" applyNumberFormat="1" applyFont="1" applyFill="1" applyBorder="1" applyAlignment="1">
      <alignment horizontal="left" vertical="center" wrapText="1"/>
    </xf>
    <xf numFmtId="180" fontId="6" fillId="2" borderId="5" xfId="0" applyNumberFormat="1" applyFont="1" applyFill="1" applyBorder="1" applyAlignment="1">
      <alignment horizontal="center" vertical="center" wrapText="1"/>
    </xf>
    <xf numFmtId="178" fontId="0" fillId="2" borderId="0" xfId="0" applyNumberFormat="1" applyFont="1" applyFill="1">
      <alignment vertical="center"/>
    </xf>
    <xf numFmtId="0" fontId="6" fillId="2" borderId="5" xfId="8" applyNumberFormat="1" applyFont="1" applyFill="1" applyBorder="1" applyAlignment="1">
      <alignment horizontal="left" vertical="center" wrapText="1"/>
    </xf>
    <xf numFmtId="0" fontId="34" fillId="2" borderId="5" xfId="8" applyNumberFormat="1" applyFont="1" applyFill="1" applyBorder="1" applyAlignment="1">
      <alignment horizontal="center" vertical="center" wrapText="1"/>
    </xf>
    <xf numFmtId="180" fontId="34" fillId="2" borderId="5" xfId="0" applyNumberFormat="1" applyFont="1" applyFill="1" applyBorder="1" applyAlignment="1">
      <alignment horizontal="center" vertical="center" wrapText="1"/>
    </xf>
    <xf numFmtId="0" fontId="35" fillId="0" borderId="5" xfId="0" applyFont="1" applyFill="1" applyBorder="1">
      <alignment vertical="center"/>
    </xf>
    <xf numFmtId="0" fontId="37" fillId="0" borderId="5" xfId="0" applyNumberFormat="1" applyFont="1" applyFill="1" applyBorder="1" applyAlignment="1">
      <alignment horizontal="left" vertical="center" wrapText="1" shrinkToFit="1"/>
    </xf>
    <xf numFmtId="0" fontId="37" fillId="0" borderId="9" xfId="0" applyNumberFormat="1" applyFont="1" applyFill="1" applyBorder="1" applyAlignment="1">
      <alignment vertical="center" shrinkToFit="1"/>
    </xf>
    <xf numFmtId="0" fontId="35" fillId="0" borderId="5" xfId="0" applyFont="1" applyFill="1" applyBorder="1" applyAlignment="1">
      <alignment horizontal="center" vertical="center" wrapText="1"/>
    </xf>
    <xf numFmtId="0" fontId="37" fillId="0" borderId="5" xfId="9" applyFont="1" applyFill="1" applyBorder="1" applyAlignment="1">
      <alignment vertical="center"/>
    </xf>
    <xf numFmtId="0" fontId="37" fillId="0" borderId="5" xfId="10" applyFont="1" applyFill="1" applyBorder="1" applyAlignment="1">
      <alignment horizontal="left" vertical="center" wrapText="1"/>
    </xf>
    <xf numFmtId="0" fontId="35" fillId="0" borderId="5" xfId="0" applyNumberFormat="1" applyFont="1" applyFill="1" applyBorder="1" applyAlignment="1">
      <alignment vertical="center" shrinkToFit="1"/>
    </xf>
    <xf numFmtId="0" fontId="5" fillId="0" borderId="7" xfId="10" applyFont="1" applyFill="1" applyBorder="1" applyAlignment="1">
      <alignment horizontal="left" vertical="center" wrapText="1"/>
    </xf>
    <xf numFmtId="0" fontId="40" fillId="0" borderId="5" xfId="0" applyFont="1" applyFill="1" applyBorder="1" applyAlignment="1">
      <alignment vertical="center" wrapText="1"/>
    </xf>
    <xf numFmtId="0" fontId="34" fillId="2" borderId="5" xfId="0" applyNumberFormat="1" applyFont="1" applyFill="1" applyBorder="1" applyAlignment="1">
      <alignment horizontal="center" vertical="center" wrapText="1"/>
    </xf>
    <xf numFmtId="0" fontId="34" fillId="2" borderId="5" xfId="0" applyNumberFormat="1" applyFont="1" applyFill="1" applyBorder="1" applyAlignment="1">
      <alignment horizontal="left" vertical="center" wrapText="1"/>
    </xf>
    <xf numFmtId="0" fontId="31" fillId="2" borderId="5" xfId="8" applyNumberFormat="1" applyFont="1" applyFill="1" applyBorder="1" applyAlignment="1">
      <alignment horizontal="center" vertical="center" wrapText="1"/>
    </xf>
    <xf numFmtId="0" fontId="34" fillId="2" borderId="5" xfId="8" applyNumberFormat="1" applyFont="1" applyFill="1" applyBorder="1" applyAlignment="1">
      <alignment horizontal="left" vertical="center" wrapText="1"/>
    </xf>
    <xf numFmtId="0" fontId="37" fillId="0" borderId="5" xfId="0" applyNumberFormat="1" applyFont="1" applyFill="1" applyBorder="1" applyAlignment="1">
      <alignment vertical="center" wrapText="1" shrinkToFit="1"/>
    </xf>
    <xf numFmtId="0" fontId="37" fillId="0" borderId="5" xfId="11" applyNumberFormat="1" applyFont="1" applyFill="1" applyBorder="1" applyAlignment="1">
      <alignment horizontal="left" vertical="center" wrapText="1"/>
    </xf>
    <xf numFmtId="0" fontId="5" fillId="0" borderId="5" xfId="11" applyNumberFormat="1" applyFont="1" applyFill="1" applyBorder="1" applyAlignment="1">
      <alignment horizontal="left" vertical="center" wrapText="1"/>
    </xf>
    <xf numFmtId="0" fontId="35" fillId="0" borderId="5" xfId="0" applyNumberFormat="1" applyFont="1" applyFill="1" applyBorder="1" applyAlignment="1">
      <alignment vertical="center" wrapText="1" shrinkToFit="1"/>
    </xf>
    <xf numFmtId="0" fontId="5" fillId="0" borderId="5" xfId="10" applyFont="1" applyFill="1" applyBorder="1" applyAlignment="1">
      <alignment horizontal="left" vertical="center" wrapText="1"/>
    </xf>
    <xf numFmtId="0" fontId="37" fillId="0" borderId="5" xfId="12" applyFont="1" applyFill="1" applyBorder="1" applyAlignment="1">
      <alignment vertical="center" wrapText="1"/>
    </xf>
    <xf numFmtId="0" fontId="31" fillId="2" borderId="5" xfId="0" applyNumberFormat="1" applyFont="1" applyFill="1" applyBorder="1" applyAlignment="1">
      <alignment horizontal="center" vertical="center" wrapText="1"/>
    </xf>
    <xf numFmtId="0" fontId="31" fillId="2" borderId="5" xfId="0" applyNumberFormat="1" applyFont="1" applyFill="1" applyBorder="1" applyAlignment="1">
      <alignment horizontal="center" vertical="center" wrapText="1" shrinkToFit="1"/>
    </xf>
    <xf numFmtId="180" fontId="31" fillId="2" borderId="5" xfId="0" applyNumberFormat="1" applyFont="1" applyFill="1" applyBorder="1" applyAlignment="1">
      <alignment horizontal="center" vertical="center" wrapText="1"/>
    </xf>
    <xf numFmtId="180" fontId="28" fillId="2" borderId="0" xfId="0" applyNumberFormat="1" applyFont="1" applyFill="1" applyAlignment="1">
      <alignment horizontal="center" vertical="center"/>
    </xf>
    <xf numFmtId="178" fontId="27" fillId="2" borderId="0" xfId="0" applyNumberFormat="1" applyFont="1" applyFill="1" applyAlignment="1">
      <alignment horizontal="left" vertical="center" wrapText="1"/>
    </xf>
    <xf numFmtId="178" fontId="27" fillId="2" borderId="0" xfId="0" applyNumberFormat="1" applyFont="1" applyFill="1" applyAlignment="1">
      <alignment horizontal="left" vertical="center"/>
    </xf>
    <xf numFmtId="181" fontId="27" fillId="2" borderId="0" xfId="0" applyNumberFormat="1" applyFont="1" applyFill="1" applyAlignment="1">
      <alignment horizontal="center" vertical="center"/>
    </xf>
    <xf numFmtId="180" fontId="27" fillId="2" borderId="0" xfId="0" applyNumberFormat="1" applyFont="1" applyFill="1" applyAlignment="1">
      <alignment horizontal="center" vertical="center"/>
    </xf>
    <xf numFmtId="0" fontId="0" fillId="0" borderId="0" xfId="0" applyNumberFormat="1" applyAlignment="1">
      <alignment vertical="center"/>
    </xf>
    <xf numFmtId="0" fontId="44" fillId="0" borderId="5" xfId="0" applyNumberFormat="1" applyFont="1" applyFill="1" applyBorder="1" applyAlignment="1">
      <alignment horizontal="center" vertical="center" wrapText="1"/>
    </xf>
    <xf numFmtId="0" fontId="44" fillId="0" borderId="5" xfId="0" applyNumberFormat="1" applyFont="1" applyFill="1" applyBorder="1" applyAlignment="1">
      <alignment horizontal="center" vertical="center" wrapText="1" shrinkToFit="1"/>
    </xf>
    <xf numFmtId="181" fontId="44" fillId="0" borderId="5" xfId="0" applyNumberFormat="1" applyFont="1" applyFill="1" applyBorder="1" applyAlignment="1">
      <alignment horizontal="center" vertical="center" wrapText="1" shrinkToFit="1"/>
    </xf>
    <xf numFmtId="182" fontId="45" fillId="0" borderId="5" xfId="0" applyNumberFormat="1" applyFont="1" applyFill="1" applyBorder="1" applyAlignment="1">
      <alignment horizontal="center" vertical="center" wrapText="1"/>
    </xf>
    <xf numFmtId="0" fontId="46" fillId="0" borderId="5" xfId="0" applyNumberFormat="1" applyFont="1" applyFill="1" applyBorder="1" applyAlignment="1">
      <alignment horizontal="center" vertical="center" wrapText="1"/>
    </xf>
    <xf numFmtId="179" fontId="45" fillId="0" borderId="5" xfId="0" applyNumberFormat="1" applyFont="1" applyFill="1" applyBorder="1" applyAlignment="1">
      <alignment horizontal="right" vertical="center" wrapText="1"/>
    </xf>
    <xf numFmtId="182" fontId="45" fillId="0" borderId="5" xfId="0" applyNumberFormat="1" applyFont="1" applyFill="1" applyBorder="1" applyAlignment="1">
      <alignment horizontal="left" vertical="center" wrapText="1"/>
    </xf>
    <xf numFmtId="0" fontId="45" fillId="0" borderId="5" xfId="0" applyNumberFormat="1" applyFont="1" applyFill="1" applyBorder="1" applyAlignment="1">
      <alignment horizontal="center" vertical="center" wrapText="1"/>
    </xf>
    <xf numFmtId="182" fontId="45" fillId="0" borderId="5" xfId="0" applyNumberFormat="1" applyFont="1" applyFill="1" applyBorder="1" applyAlignment="1">
      <alignment vertical="center" wrapText="1"/>
    </xf>
    <xf numFmtId="181" fontId="46" fillId="0" borderId="5" xfId="0" applyNumberFormat="1" applyFont="1" applyFill="1" applyBorder="1" applyAlignment="1">
      <alignment horizontal="right" vertical="center" wrapText="1"/>
    </xf>
    <xf numFmtId="0" fontId="46" fillId="0" borderId="5" xfId="0" applyNumberFormat="1" applyFont="1" applyBorder="1" applyAlignment="1">
      <alignment vertical="center" wrapText="1"/>
    </xf>
    <xf numFmtId="0" fontId="46" fillId="0" borderId="5" xfId="0" applyNumberFormat="1" applyFont="1" applyBorder="1" applyAlignment="1">
      <alignment horizontal="center" vertical="center" wrapText="1"/>
    </xf>
    <xf numFmtId="179" fontId="46" fillId="0" borderId="5" xfId="0" applyNumberFormat="1" applyFont="1" applyBorder="1" applyAlignment="1">
      <alignment vertical="center" wrapText="1"/>
    </xf>
    <xf numFmtId="0" fontId="0" fillId="0" borderId="0" xfId="0" applyNumberFormat="1" applyAlignment="1">
      <alignment vertical="center" wrapText="1"/>
    </xf>
    <xf numFmtId="0" fontId="8" fillId="0" borderId="5" xfId="0" applyFont="1" applyFill="1" applyBorder="1" applyAlignment="1">
      <alignment horizontal="center" vertical="center"/>
    </xf>
    <xf numFmtId="0" fontId="4" fillId="0" borderId="5" xfId="13" applyFont="1" applyFill="1" applyBorder="1" applyAlignment="1">
      <alignment horizontal="center" vertical="center"/>
    </xf>
    <xf numFmtId="0" fontId="4" fillId="0" borderId="5" xfId="13" applyFont="1" applyFill="1" applyBorder="1" applyAlignment="1">
      <alignment horizontal="center" vertical="center" wrapText="1"/>
    </xf>
    <xf numFmtId="0" fontId="0" fillId="0" borderId="0" xfId="0" applyAlignment="1">
      <alignment horizontal="center" vertical="center"/>
    </xf>
    <xf numFmtId="184" fontId="4" fillId="0" borderId="5" xfId="13" applyNumberFormat="1" applyFont="1" applyFill="1" applyBorder="1" applyAlignment="1">
      <alignment horizontal="center" vertical="center" wrapText="1"/>
    </xf>
    <xf numFmtId="183" fontId="14" fillId="0" borderId="5" xfId="13" applyNumberFormat="1" applyFont="1" applyFill="1" applyBorder="1" applyAlignment="1">
      <alignment horizontal="center" vertical="center"/>
    </xf>
    <xf numFmtId="183" fontId="4" fillId="0" borderId="5" xfId="13" applyNumberFormat="1" applyFont="1" applyFill="1" applyBorder="1" applyAlignment="1">
      <alignment horizontal="center" vertical="center"/>
    </xf>
    <xf numFmtId="0" fontId="4" fillId="2" borderId="5" xfId="13" applyFont="1" applyFill="1" applyBorder="1" applyAlignment="1">
      <alignment horizontal="center" vertical="center" wrapText="1"/>
    </xf>
    <xf numFmtId="0" fontId="0" fillId="0" borderId="5" xfId="0" applyBorder="1" applyAlignment="1">
      <alignment horizontal="center" vertical="center"/>
    </xf>
    <xf numFmtId="0" fontId="0" fillId="0" borderId="5" xfId="0" applyBorder="1">
      <alignment vertical="center"/>
    </xf>
    <xf numFmtId="0" fontId="0" fillId="2" borderId="5" xfId="0" applyFill="1" applyBorder="1">
      <alignment vertical="center"/>
    </xf>
    <xf numFmtId="185" fontId="0" fillId="2" borderId="5" xfId="0" applyNumberFormat="1" applyFill="1" applyBorder="1">
      <alignment vertical="center"/>
    </xf>
    <xf numFmtId="0" fontId="0" fillId="2" borderId="0" xfId="0" applyFill="1">
      <alignment vertical="center"/>
    </xf>
    <xf numFmtId="0" fontId="0" fillId="0" borderId="5" xfId="0" applyFill="1" applyBorder="1" applyAlignment="1">
      <alignment horizontal="center" vertical="center"/>
    </xf>
    <xf numFmtId="0" fontId="33" fillId="0" borderId="5" xfId="0" applyNumberFormat="1" applyFont="1" applyBorder="1">
      <alignment vertical="center"/>
    </xf>
    <xf numFmtId="179" fontId="8" fillId="0" borderId="5" xfId="0" applyNumberFormat="1" applyFont="1" applyBorder="1">
      <alignment vertical="center"/>
    </xf>
    <xf numFmtId="179" fontId="4" fillId="0" borderId="5" xfId="13" applyNumberFormat="1" applyFont="1" applyFill="1" applyBorder="1" applyAlignment="1">
      <alignment horizontal="center" vertical="center" wrapText="1"/>
    </xf>
    <xf numFmtId="0" fontId="0" fillId="0" borderId="15" xfId="0" applyBorder="1" applyAlignment="1">
      <alignment horizontal="center" vertical="center"/>
    </xf>
    <xf numFmtId="0" fontId="8" fillId="0" borderId="2" xfId="0" applyNumberFormat="1" applyFont="1" applyBorder="1">
      <alignment vertical="center"/>
    </xf>
    <xf numFmtId="0" fontId="9" fillId="2" borderId="2" xfId="0" applyFont="1" applyFill="1" applyBorder="1" applyAlignment="1">
      <alignment horizontal="center" vertical="center"/>
    </xf>
    <xf numFmtId="0" fontId="9" fillId="0" borderId="2" xfId="0" applyNumberFormat="1" applyFont="1" applyBorder="1" applyAlignment="1">
      <alignment horizontal="center" vertical="center"/>
    </xf>
    <xf numFmtId="0" fontId="8" fillId="0" borderId="2" xfId="0" applyNumberFormat="1" applyFont="1" applyBorder="1" applyAlignment="1">
      <alignment horizontal="center" vertical="center"/>
    </xf>
    <xf numFmtId="0" fontId="9" fillId="0" borderId="2" xfId="0" applyNumberFormat="1" applyFont="1" applyBorder="1">
      <alignment vertical="center"/>
    </xf>
    <xf numFmtId="0" fontId="55" fillId="0" borderId="2" xfId="4" applyNumberFormat="1" applyFont="1" applyFill="1" applyBorder="1" applyAlignment="1">
      <alignment horizontal="center" vertical="center"/>
    </xf>
    <xf numFmtId="0" fontId="58" fillId="2" borderId="0" xfId="0" applyNumberFormat="1" applyFont="1" applyFill="1" applyAlignment="1">
      <alignment horizontal="center" vertical="center"/>
    </xf>
    <xf numFmtId="0" fontId="48" fillId="5" borderId="15" xfId="0" applyNumberFormat="1" applyFont="1" applyFill="1" applyBorder="1" applyAlignment="1">
      <alignment horizontal="center" vertical="center"/>
    </xf>
    <xf numFmtId="0" fontId="59" fillId="5" borderId="15" xfId="0" applyNumberFormat="1" applyFont="1" applyFill="1" applyBorder="1" applyAlignment="1">
      <alignment horizontal="center" vertical="center"/>
    </xf>
    <xf numFmtId="0" fontId="60" fillId="5" borderId="15" xfId="0" applyNumberFormat="1" applyFont="1" applyFill="1" applyBorder="1" applyAlignment="1">
      <alignment horizontal="center" vertical="center" wrapText="1"/>
    </xf>
    <xf numFmtId="0" fontId="4" fillId="5" borderId="15" xfId="0" applyNumberFormat="1" applyFont="1" applyFill="1" applyBorder="1" applyAlignment="1">
      <alignment horizontal="center" vertical="center" wrapText="1"/>
    </xf>
    <xf numFmtId="0" fontId="9" fillId="5" borderId="15" xfId="2" applyNumberFormat="1" applyFont="1" applyFill="1" applyBorder="1" applyAlignment="1">
      <alignment horizontal="center" vertical="center" wrapText="1"/>
    </xf>
    <xf numFmtId="0" fontId="9" fillId="5" borderId="15" xfId="0" applyNumberFormat="1" applyFont="1" applyFill="1" applyBorder="1" applyAlignment="1">
      <alignment horizontal="center" vertical="center" wrapText="1"/>
    </xf>
    <xf numFmtId="0" fontId="61" fillId="5" borderId="15" xfId="0" applyNumberFormat="1" applyFont="1" applyFill="1" applyBorder="1" applyAlignment="1">
      <alignment horizontal="center" vertical="center" wrapText="1"/>
    </xf>
    <xf numFmtId="0" fontId="62" fillId="5" borderId="15" xfId="0" applyNumberFormat="1" applyFont="1" applyFill="1" applyBorder="1" applyAlignment="1">
      <alignment horizontal="center" vertical="center" wrapText="1"/>
    </xf>
    <xf numFmtId="0" fontId="14" fillId="5" borderId="15" xfId="0" applyNumberFormat="1" applyFont="1" applyFill="1" applyBorder="1" applyAlignment="1">
      <alignment horizontal="center" vertical="center"/>
    </xf>
    <xf numFmtId="0" fontId="58" fillId="5" borderId="15" xfId="0" applyNumberFormat="1" applyFont="1" applyFill="1" applyBorder="1" applyAlignment="1">
      <alignment horizontal="center" vertical="center"/>
    </xf>
    <xf numFmtId="0" fontId="4" fillId="2" borderId="15" xfId="0" applyNumberFormat="1" applyFont="1" applyFill="1" applyBorder="1" applyAlignment="1">
      <alignment horizontal="center" vertical="center"/>
    </xf>
    <xf numFmtId="0" fontId="14" fillId="2" borderId="15" xfId="0" applyNumberFormat="1" applyFont="1" applyFill="1" applyBorder="1" applyAlignment="1">
      <alignment horizontal="center" vertical="center"/>
    </xf>
    <xf numFmtId="0" fontId="64" fillId="2" borderId="15" xfId="0" applyNumberFormat="1" applyFont="1" applyFill="1" applyBorder="1" applyAlignment="1">
      <alignment horizontal="center" vertical="center"/>
    </xf>
    <xf numFmtId="0" fontId="64" fillId="2" borderId="15" xfId="2" applyNumberFormat="1" applyFont="1" applyFill="1" applyBorder="1" applyAlignment="1">
      <alignment horizontal="center" vertical="center"/>
    </xf>
    <xf numFmtId="0" fontId="58" fillId="2" borderId="15" xfId="0" applyNumberFormat="1" applyFont="1" applyFill="1" applyBorder="1" applyAlignment="1">
      <alignment horizontal="center" vertical="center"/>
    </xf>
    <xf numFmtId="0" fontId="64" fillId="0" borderId="15" xfId="0" applyNumberFormat="1" applyFont="1" applyFill="1" applyBorder="1" applyAlignment="1">
      <alignment horizontal="center" vertical="center"/>
    </xf>
    <xf numFmtId="0" fontId="64" fillId="0" borderId="15" xfId="0" applyNumberFormat="1" applyFont="1" applyFill="1" applyBorder="1" applyAlignment="1">
      <alignment horizontal="center" vertical="center" wrapText="1"/>
    </xf>
    <xf numFmtId="0" fontId="64" fillId="0" borderId="15" xfId="0" applyNumberFormat="1" applyFont="1" applyBorder="1" applyAlignment="1">
      <alignment horizontal="center" vertical="center"/>
    </xf>
    <xf numFmtId="0" fontId="64" fillId="0" borderId="15" xfId="2" applyNumberFormat="1" applyFont="1" applyFill="1" applyBorder="1" applyAlignment="1">
      <alignment horizontal="center" vertical="center"/>
    </xf>
    <xf numFmtId="0" fontId="64" fillId="2" borderId="15" xfId="0" applyNumberFormat="1" applyFont="1" applyFill="1" applyBorder="1" applyAlignment="1">
      <alignment horizontal="right" vertical="center"/>
    </xf>
    <xf numFmtId="0" fontId="64" fillId="0" borderId="15" xfId="0" applyNumberFormat="1" applyFont="1" applyBorder="1" applyAlignment="1">
      <alignment horizontal="center" vertical="center" wrapText="1"/>
    </xf>
    <xf numFmtId="0" fontId="64" fillId="0" borderId="15" xfId="0" applyNumberFormat="1" applyFont="1" applyBorder="1" applyAlignment="1">
      <alignment horizontal="right" vertical="center" wrapText="1"/>
    </xf>
    <xf numFmtId="0" fontId="65" fillId="2" borderId="0" xfId="0" applyNumberFormat="1" applyFont="1" applyFill="1" applyAlignment="1">
      <alignment horizontal="center" vertical="center"/>
    </xf>
    <xf numFmtId="0" fontId="14" fillId="0" borderId="15" xfId="0" applyNumberFormat="1" applyFont="1" applyFill="1" applyBorder="1" applyAlignment="1">
      <alignment horizontal="center" vertical="center"/>
    </xf>
    <xf numFmtId="0" fontId="60" fillId="2" borderId="15" xfId="0" applyNumberFormat="1" applyFont="1" applyFill="1" applyBorder="1" applyAlignment="1">
      <alignment horizontal="center" vertical="center"/>
    </xf>
    <xf numFmtId="0" fontId="64" fillId="0" borderId="15" xfId="0" applyNumberFormat="1" applyFont="1" applyBorder="1" applyAlignment="1">
      <alignment horizontal="right" vertical="center"/>
    </xf>
    <xf numFmtId="0" fontId="65" fillId="6" borderId="15" xfId="0" applyNumberFormat="1" applyFont="1" applyFill="1" applyBorder="1" applyAlignment="1">
      <alignment horizontal="center" vertical="center"/>
    </xf>
    <xf numFmtId="0" fontId="0" fillId="0" borderId="0" xfId="0" applyNumberFormat="1" applyAlignment="1">
      <alignment horizontal="center" vertical="center"/>
    </xf>
    <xf numFmtId="0" fontId="69" fillId="5" borderId="16" xfId="0" applyNumberFormat="1" applyFont="1" applyFill="1" applyBorder="1" applyAlignment="1">
      <alignment horizontal="center" vertical="center" wrapText="1"/>
    </xf>
    <xf numFmtId="0" fontId="11" fillId="5" borderId="16" xfId="0" applyNumberFormat="1" applyFont="1" applyFill="1" applyBorder="1" applyAlignment="1">
      <alignment horizontal="center" vertical="center" wrapText="1"/>
    </xf>
    <xf numFmtId="0" fontId="69" fillId="5" borderId="16"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69" fillId="0" borderId="16" xfId="0" applyNumberFormat="1" applyFont="1" applyFill="1" applyBorder="1" applyAlignment="1">
      <alignment horizontal="center" vertical="center" wrapText="1"/>
    </xf>
    <xf numFmtId="0" fontId="69" fillId="0" borderId="16" xfId="0" applyNumberFormat="1" applyFont="1" applyFill="1" applyBorder="1" applyAlignment="1">
      <alignment horizontal="center" vertical="center"/>
    </xf>
    <xf numFmtId="0" fontId="11" fillId="0" borderId="16" xfId="0" applyNumberFormat="1" applyFont="1" applyFill="1" applyBorder="1" applyAlignment="1">
      <alignment horizontal="center" vertical="center"/>
    </xf>
    <xf numFmtId="0" fontId="16" fillId="0" borderId="16" xfId="0" applyNumberFormat="1" applyFont="1" applyFill="1" applyBorder="1" applyAlignment="1">
      <alignment horizontal="center" vertical="center"/>
    </xf>
    <xf numFmtId="0" fontId="16" fillId="0" borderId="16" xfId="0" applyFont="1" applyFill="1" applyBorder="1" applyAlignment="1">
      <alignment horizontal="center" vertical="center"/>
    </xf>
    <xf numFmtId="0" fontId="69" fillId="0" borderId="16" xfId="0" applyFont="1" applyFill="1" applyBorder="1" applyAlignment="1">
      <alignment horizontal="center" vertical="center" wrapText="1"/>
    </xf>
    <xf numFmtId="0" fontId="16" fillId="0" borderId="16" xfId="0" applyNumberFormat="1" applyFont="1" applyBorder="1" applyAlignment="1">
      <alignment horizontal="center" vertical="center"/>
    </xf>
    <xf numFmtId="0" fontId="69" fillId="5" borderId="16" xfId="0" applyNumberFormat="1" applyFont="1" applyFill="1" applyBorder="1" applyAlignment="1">
      <alignment horizontal="center" vertical="center"/>
    </xf>
    <xf numFmtId="0" fontId="11" fillId="5" borderId="16" xfId="0" applyNumberFormat="1" applyFont="1" applyFill="1" applyBorder="1" applyAlignment="1">
      <alignment horizontal="center" vertical="center"/>
    </xf>
    <xf numFmtId="0" fontId="16" fillId="5" borderId="16" xfId="0" applyNumberFormat="1" applyFont="1" applyFill="1" applyBorder="1" applyAlignment="1">
      <alignment horizontal="center" vertical="center"/>
    </xf>
    <xf numFmtId="0" fontId="31" fillId="5" borderId="16" xfId="0" applyNumberFormat="1" applyFont="1" applyFill="1" applyBorder="1" applyAlignment="1">
      <alignment horizontal="center" vertical="center"/>
    </xf>
    <xf numFmtId="0" fontId="8" fillId="0" borderId="0" xfId="0" applyNumberFormat="1" applyFont="1" applyAlignment="1">
      <alignment vertical="center"/>
    </xf>
    <xf numFmtId="0" fontId="4" fillId="0" borderId="16" xfId="0" applyNumberFormat="1" applyFont="1" applyBorder="1" applyAlignment="1">
      <alignment horizontal="center" vertical="center"/>
    </xf>
    <xf numFmtId="0" fontId="4" fillId="7" borderId="16" xfId="0" applyNumberFormat="1" applyFont="1" applyFill="1" applyBorder="1" applyAlignment="1">
      <alignment horizontal="center" vertical="center"/>
    </xf>
    <xf numFmtId="0" fontId="21" fillId="2" borderId="16" xfId="15" applyNumberFormat="1" applyFont="1" applyFill="1" applyBorder="1" applyAlignment="1">
      <alignment horizontal="center" vertical="center"/>
    </xf>
    <xf numFmtId="0" fontId="8" fillId="0" borderId="16" xfId="0" applyNumberFormat="1" applyFont="1" applyBorder="1" applyAlignment="1">
      <alignment horizontal="center" vertical="center"/>
    </xf>
    <xf numFmtId="0" fontId="4" fillId="5" borderId="16" xfId="0" applyNumberFormat="1" applyFont="1" applyFill="1" applyBorder="1" applyAlignment="1">
      <alignment horizontal="center" vertical="center"/>
    </xf>
    <xf numFmtId="0" fontId="21" fillId="2" borderId="16" xfId="16" applyNumberFormat="1" applyFont="1" applyFill="1" applyBorder="1" applyAlignment="1">
      <alignment horizontal="center" vertical="center"/>
    </xf>
    <xf numFmtId="0" fontId="8" fillId="0" borderId="16" xfId="0" applyNumberFormat="1" applyFont="1" applyBorder="1" applyAlignment="1">
      <alignment vertical="center"/>
    </xf>
    <xf numFmtId="186" fontId="8" fillId="0" borderId="16" xfId="0" applyNumberFormat="1" applyFont="1" applyBorder="1" applyAlignment="1">
      <alignment vertical="center"/>
    </xf>
    <xf numFmtId="0" fontId="21" fillId="2" borderId="16" xfId="17" applyNumberFormat="1" applyFont="1" applyFill="1" applyBorder="1" applyAlignment="1">
      <alignment horizontal="center" vertical="center"/>
    </xf>
    <xf numFmtId="0" fontId="4" fillId="0" borderId="16" xfId="0" applyFont="1" applyBorder="1" applyAlignment="1">
      <alignment horizontal="center" vertical="center"/>
    </xf>
    <xf numFmtId="186" fontId="4" fillId="0" borderId="16" xfId="0" applyNumberFormat="1" applyFont="1" applyBorder="1" applyAlignment="1">
      <alignment horizontal="center" vertical="center"/>
    </xf>
    <xf numFmtId="0" fontId="0" fillId="0" borderId="0" xfId="0" applyNumberFormat="1" applyAlignment="1"/>
    <xf numFmtId="0" fontId="5" fillId="6" borderId="16" xfId="0" applyNumberFormat="1" applyFont="1" applyFill="1" applyBorder="1" applyAlignment="1">
      <alignment horizontal="center" vertical="center"/>
    </xf>
    <xf numFmtId="0" fontId="5" fillId="0" borderId="16" xfId="0" applyNumberFormat="1" applyFont="1" applyBorder="1" applyAlignment="1"/>
    <xf numFmtId="0" fontId="46" fillId="0" borderId="16" xfId="0" applyNumberFormat="1" applyFont="1" applyBorder="1" applyAlignment="1"/>
    <xf numFmtId="0" fontId="46" fillId="6" borderId="16" xfId="0" applyNumberFormat="1" applyFont="1" applyFill="1" applyBorder="1" applyAlignment="1"/>
    <xf numFmtId="0" fontId="46" fillId="6" borderId="16" xfId="0" applyNumberFormat="1" applyFont="1" applyFill="1" applyBorder="1" applyAlignment="1">
      <alignment horizontal="center"/>
    </xf>
    <xf numFmtId="0" fontId="46" fillId="0" borderId="0" xfId="0" applyNumberFormat="1" applyFont="1" applyAlignment="1"/>
    <xf numFmtId="0" fontId="5" fillId="6" borderId="16" xfId="0" applyNumberFormat="1" applyFont="1" applyFill="1" applyBorder="1" applyAlignment="1">
      <alignment horizontal="center" vertical="center" wrapText="1"/>
    </xf>
    <xf numFmtId="0" fontId="31" fillId="5" borderId="17" xfId="0" applyNumberFormat="1" applyFont="1" applyFill="1" applyBorder="1" applyAlignment="1">
      <alignment horizontal="center" vertical="center" wrapText="1"/>
    </xf>
    <xf numFmtId="0" fontId="31" fillId="5" borderId="17" xfId="18" applyNumberFormat="1" applyFont="1" applyFill="1" applyBorder="1" applyAlignment="1">
      <alignment horizontal="center" vertical="center"/>
    </xf>
    <xf numFmtId="0" fontId="4" fillId="0" borderId="17" xfId="18" applyNumberFormat="1" applyFont="1" applyFill="1" applyBorder="1" applyAlignment="1">
      <alignment horizontal="center" vertical="center"/>
    </xf>
    <xf numFmtId="0" fontId="4" fillId="0" borderId="17" xfId="18" applyNumberFormat="1" applyFont="1" applyFill="1" applyBorder="1" applyAlignment="1">
      <alignment horizontal="center" vertical="center" wrapText="1"/>
    </xf>
    <xf numFmtId="0" fontId="4" fillId="5" borderId="17" xfId="18" applyNumberFormat="1" applyFont="1" applyFill="1" applyBorder="1" applyAlignment="1">
      <alignment horizontal="center" vertical="center"/>
    </xf>
    <xf numFmtId="0" fontId="4" fillId="5" borderId="17" xfId="18" applyNumberFormat="1" applyFont="1" applyFill="1" applyBorder="1" applyAlignment="1">
      <alignment horizontal="center" vertical="center" wrapText="1"/>
    </xf>
    <xf numFmtId="0" fontId="31" fillId="5" borderId="17" xfId="0" applyNumberFormat="1" applyFont="1" applyFill="1" applyBorder="1" applyAlignment="1">
      <alignment horizontal="center" vertical="center"/>
    </xf>
    <xf numFmtId="0" fontId="4" fillId="0" borderId="17" xfId="0" applyNumberFormat="1" applyFont="1" applyBorder="1" applyAlignment="1">
      <alignment horizontal="center" vertical="center"/>
    </xf>
    <xf numFmtId="0" fontId="4" fillId="7" borderId="17" xfId="0" applyNumberFormat="1" applyFont="1" applyFill="1" applyBorder="1" applyAlignment="1">
      <alignment horizontal="center" vertical="center"/>
    </xf>
    <xf numFmtId="0" fontId="8" fillId="0" borderId="17" xfId="0" applyNumberFormat="1" applyFont="1" applyBorder="1" applyAlignment="1">
      <alignment vertical="center"/>
    </xf>
    <xf numFmtId="0" fontId="4" fillId="5" borderId="17" xfId="0" applyNumberFormat="1" applyFont="1" applyFill="1" applyBorder="1" applyAlignment="1">
      <alignment horizontal="center" vertical="center"/>
    </xf>
    <xf numFmtId="0" fontId="21" fillId="2" borderId="17" xfId="16" applyNumberFormat="1" applyFont="1" applyFill="1" applyBorder="1" applyAlignment="1">
      <alignment horizontal="center" vertical="center"/>
    </xf>
    <xf numFmtId="0" fontId="8" fillId="0" borderId="17" xfId="0" applyNumberFormat="1" applyFont="1" applyBorder="1" applyAlignment="1">
      <alignment horizontal="center" vertical="center"/>
    </xf>
    <xf numFmtId="0" fontId="74" fillId="5" borderId="17" xfId="18" applyNumberFormat="1" applyFont="1" applyFill="1" applyBorder="1" applyAlignment="1">
      <alignment horizontal="center" vertical="center"/>
    </xf>
    <xf numFmtId="0" fontId="74" fillId="5" borderId="17" xfId="0" applyNumberFormat="1" applyFont="1" applyFill="1" applyBorder="1" applyAlignment="1">
      <alignment horizontal="center" vertical="center" wrapText="1"/>
    </xf>
    <xf numFmtId="0" fontId="5" fillId="0" borderId="17" xfId="18" applyNumberFormat="1" applyFont="1" applyFill="1" applyBorder="1" applyAlignment="1">
      <alignment horizontal="center" vertical="center" wrapText="1"/>
    </xf>
    <xf numFmtId="0" fontId="5" fillId="5" borderId="17" xfId="18" applyNumberFormat="1" applyFont="1" applyFill="1" applyBorder="1" applyAlignment="1">
      <alignment horizontal="center" vertical="center" wrapText="1"/>
    </xf>
    <xf numFmtId="0" fontId="5" fillId="5" borderId="17" xfId="18" applyNumberFormat="1" applyFont="1" applyFill="1" applyBorder="1" applyAlignment="1">
      <alignment horizontal="center" vertical="center"/>
    </xf>
    <xf numFmtId="0" fontId="5" fillId="0" borderId="17" xfId="18" applyNumberFormat="1" applyFont="1" applyFill="1" applyBorder="1" applyAlignment="1">
      <alignment horizontal="center" vertical="center"/>
    </xf>
    <xf numFmtId="0" fontId="46" fillId="0" borderId="17" xfId="0" applyNumberFormat="1" applyFont="1" applyBorder="1" applyAlignment="1">
      <alignment horizontal="center" vertical="center"/>
    </xf>
    <xf numFmtId="186" fontId="8" fillId="0" borderId="16" xfId="0" applyNumberFormat="1" applyFont="1" applyBorder="1" applyAlignment="1">
      <alignment horizontal="center" vertical="center"/>
    </xf>
    <xf numFmtId="0" fontId="39" fillId="7" borderId="0" xfId="13" applyFont="1" applyFill="1" applyAlignment="1">
      <alignment vertical="center"/>
    </xf>
    <xf numFmtId="183" fontId="4" fillId="7" borderId="17" xfId="13" applyNumberFormat="1" applyFont="1" applyFill="1" applyBorder="1" applyAlignment="1">
      <alignment horizontal="center" vertical="center" wrapText="1"/>
    </xf>
    <xf numFmtId="187" fontId="4" fillId="7" borderId="17" xfId="13" applyNumberFormat="1" applyFont="1" applyFill="1" applyBorder="1" applyAlignment="1">
      <alignment vertical="center"/>
    </xf>
    <xf numFmtId="0" fontId="4" fillId="7" borderId="17" xfId="13" applyFont="1" applyFill="1" applyBorder="1" applyAlignment="1">
      <alignment horizontal="center" vertical="center"/>
    </xf>
    <xf numFmtId="0" fontId="4" fillId="7" borderId="17" xfId="13" applyFont="1" applyFill="1" applyBorder="1" applyAlignment="1">
      <alignment horizontal="center" vertical="center" wrapText="1"/>
    </xf>
    <xf numFmtId="0" fontId="4" fillId="7" borderId="17" xfId="13" applyFont="1" applyFill="1" applyBorder="1" applyAlignment="1">
      <alignment horizontal="left" vertical="center" wrapText="1"/>
    </xf>
    <xf numFmtId="183" fontId="14" fillId="0" borderId="17" xfId="19" applyNumberFormat="1" applyFont="1" applyBorder="1" applyAlignment="1">
      <alignment vertical="center"/>
    </xf>
    <xf numFmtId="183" fontId="14" fillId="7" borderId="17" xfId="13" applyNumberFormat="1" applyFont="1" applyFill="1" applyBorder="1" applyAlignment="1">
      <alignment horizontal="center" vertical="center"/>
    </xf>
    <xf numFmtId="183" fontId="4" fillId="7" borderId="17" xfId="13" applyNumberFormat="1" applyFont="1" applyFill="1" applyBorder="1" applyAlignment="1">
      <alignment horizontal="center" vertical="center"/>
    </xf>
    <xf numFmtId="0" fontId="14" fillId="7" borderId="17" xfId="13" applyFont="1" applyFill="1" applyBorder="1" applyAlignment="1">
      <alignment horizontal="center" vertical="center"/>
    </xf>
    <xf numFmtId="0" fontId="39" fillId="7" borderId="0" xfId="13" applyFont="1" applyFill="1" applyAlignment="1">
      <alignment horizontal="center" vertical="center"/>
    </xf>
    <xf numFmtId="0" fontId="14" fillId="7" borderId="17" xfId="13" applyFont="1" applyFill="1" applyBorder="1" applyAlignment="1">
      <alignment horizontal="right" vertical="center"/>
    </xf>
    <xf numFmtId="0" fontId="0" fillId="7" borderId="0" xfId="0" applyFill="1" applyAlignment="1"/>
    <xf numFmtId="0" fontId="39" fillId="7" borderId="17" xfId="13" applyFont="1" applyFill="1" applyBorder="1" applyAlignment="1">
      <alignment vertical="center"/>
    </xf>
    <xf numFmtId="0" fontId="4" fillId="5" borderId="17" xfId="13" applyFont="1" applyFill="1" applyBorder="1" applyAlignment="1">
      <alignment horizontal="center" vertical="center"/>
    </xf>
    <xf numFmtId="0" fontId="4" fillId="5" borderId="17" xfId="13" applyFont="1" applyFill="1" applyBorder="1" applyAlignment="1">
      <alignment horizontal="center" vertical="center" wrapText="1"/>
    </xf>
    <xf numFmtId="183" fontId="14" fillId="5" borderId="17" xfId="13" applyNumberFormat="1" applyFont="1" applyFill="1" applyBorder="1" applyAlignment="1">
      <alignment horizontal="center" vertical="center"/>
    </xf>
    <xf numFmtId="183" fontId="4" fillId="5" borderId="17" xfId="13" applyNumberFormat="1" applyFont="1" applyFill="1" applyBorder="1" applyAlignment="1">
      <alignment horizontal="center" vertical="center"/>
    </xf>
    <xf numFmtId="179" fontId="4" fillId="7" borderId="17" xfId="13" applyNumberFormat="1" applyFont="1" applyFill="1" applyBorder="1" applyAlignment="1">
      <alignment horizontal="center" vertical="center"/>
    </xf>
    <xf numFmtId="179" fontId="4" fillId="5" borderId="17" xfId="13" applyNumberFormat="1" applyFont="1" applyFill="1" applyBorder="1" applyAlignment="1">
      <alignment horizontal="center" vertical="center"/>
    </xf>
    <xf numFmtId="0" fontId="4" fillId="7" borderId="18" xfId="13" applyFont="1" applyFill="1" applyBorder="1" applyAlignment="1">
      <alignment horizontal="center" vertical="center"/>
    </xf>
    <xf numFmtId="0" fontId="4" fillId="5" borderId="18" xfId="0" applyNumberFormat="1" applyFont="1" applyFill="1" applyBorder="1" applyAlignment="1">
      <alignment horizontal="center" vertical="center" wrapText="1"/>
    </xf>
    <xf numFmtId="0" fontId="9" fillId="2" borderId="18" xfId="0" applyNumberFormat="1" applyFont="1" applyFill="1" applyBorder="1" applyAlignment="1">
      <alignment horizontal="center" vertical="center"/>
    </xf>
    <xf numFmtId="0" fontId="4" fillId="2" borderId="18" xfId="0" applyNumberFormat="1" applyFont="1" applyFill="1" applyBorder="1" applyAlignment="1">
      <alignment horizontal="center" vertical="center"/>
    </xf>
    <xf numFmtId="179" fontId="9" fillId="2" borderId="18" xfId="0" applyNumberFormat="1" applyFont="1" applyFill="1" applyBorder="1" applyAlignment="1">
      <alignment horizontal="center" vertical="center"/>
    </xf>
    <xf numFmtId="179" fontId="8" fillId="2" borderId="18" xfId="0" applyNumberFormat="1" applyFont="1" applyFill="1" applyBorder="1">
      <alignment vertical="center"/>
    </xf>
    <xf numFmtId="179" fontId="9" fillId="5" borderId="18" xfId="0" applyNumberFormat="1" applyFont="1" applyFill="1" applyBorder="1" applyAlignment="1">
      <alignment horizontal="center" vertical="center"/>
    </xf>
    <xf numFmtId="179" fontId="8" fillId="2" borderId="0" xfId="0" applyNumberFormat="1" applyFont="1" applyFill="1">
      <alignment vertical="center"/>
    </xf>
    <xf numFmtId="0" fontId="8" fillId="5" borderId="19" xfId="0" applyNumberFormat="1" applyFont="1" applyFill="1" applyBorder="1" applyAlignment="1">
      <alignment horizontal="center" vertical="center"/>
    </xf>
    <xf numFmtId="57" fontId="8" fillId="5" borderId="19" xfId="0" applyNumberFormat="1" applyFont="1" applyFill="1" applyBorder="1" applyAlignment="1">
      <alignment horizontal="center" vertical="center"/>
    </xf>
    <xf numFmtId="0" fontId="8" fillId="5" borderId="19" xfId="0" applyNumberFormat="1" applyFont="1" applyFill="1" applyBorder="1" applyAlignment="1">
      <alignment horizontal="center" vertical="center" wrapText="1"/>
    </xf>
    <xf numFmtId="0" fontId="8" fillId="2" borderId="19" xfId="0" applyNumberFormat="1" applyFont="1" applyFill="1" applyBorder="1" applyAlignment="1">
      <alignment horizontal="right" vertical="center"/>
    </xf>
    <xf numFmtId="0" fontId="48" fillId="2" borderId="22" xfId="0" applyNumberFormat="1" applyFont="1" applyFill="1" applyBorder="1">
      <alignment vertical="center"/>
    </xf>
    <xf numFmtId="0" fontId="48" fillId="2" borderId="0" xfId="0" applyNumberFormat="1" applyFont="1" applyFill="1">
      <alignment vertical="center"/>
    </xf>
    <xf numFmtId="0" fontId="9" fillId="5" borderId="19" xfId="0" applyNumberFormat="1" applyFont="1" applyFill="1" applyBorder="1" applyAlignment="1">
      <alignment horizontal="center" vertical="center" wrapText="1"/>
    </xf>
    <xf numFmtId="0" fontId="9" fillId="2" borderId="19" xfId="0" applyNumberFormat="1" applyFont="1" applyFill="1" applyBorder="1" applyAlignment="1">
      <alignment horizontal="center" vertical="center" wrapText="1"/>
    </xf>
    <xf numFmtId="0" fontId="61" fillId="2" borderId="19" xfId="0" applyNumberFormat="1" applyFont="1" applyFill="1" applyBorder="1" applyAlignment="1">
      <alignment vertical="center" wrapText="1"/>
    </xf>
    <xf numFmtId="0" fontId="9" fillId="2" borderId="19" xfId="0" applyNumberFormat="1" applyFont="1" applyFill="1" applyBorder="1" applyAlignment="1">
      <alignment horizontal="right" vertical="center"/>
    </xf>
    <xf numFmtId="0" fontId="9" fillId="2" borderId="19" xfId="0" applyFont="1" applyFill="1" applyBorder="1" applyAlignment="1">
      <alignment horizontal="right" vertical="center"/>
    </xf>
    <xf numFmtId="0" fontId="9" fillId="2" borderId="19" xfId="0" applyFont="1" applyFill="1" applyBorder="1" applyAlignment="1">
      <alignment horizontal="center" vertical="center"/>
    </xf>
    <xf numFmtId="0" fontId="9" fillId="2" borderId="19" xfId="0" applyFont="1" applyFill="1" applyBorder="1" applyAlignment="1">
      <alignment vertical="center"/>
    </xf>
    <xf numFmtId="0" fontId="9" fillId="2" borderId="19" xfId="0" applyNumberFormat="1" applyFont="1" applyFill="1" applyBorder="1" applyAlignment="1">
      <alignment vertical="center"/>
    </xf>
    <xf numFmtId="0" fontId="8" fillId="2" borderId="19" xfId="0" applyNumberFormat="1" applyFont="1" applyFill="1" applyBorder="1" applyAlignment="1">
      <alignment vertical="center"/>
    </xf>
    <xf numFmtId="0" fontId="61" fillId="5" borderId="19" xfId="0" applyNumberFormat="1" applyFont="1" applyFill="1" applyBorder="1" applyAlignment="1">
      <alignment horizontal="center" vertical="center" wrapText="1"/>
    </xf>
    <xf numFmtId="0" fontId="9" fillId="5" borderId="19" xfId="0" applyNumberFormat="1" applyFont="1" applyFill="1" applyBorder="1" applyAlignment="1">
      <alignment horizontal="right" vertical="center" wrapText="1"/>
    </xf>
    <xf numFmtId="0" fontId="9" fillId="5" borderId="19" xfId="0" applyNumberFormat="1" applyFont="1" applyFill="1" applyBorder="1" applyAlignment="1">
      <alignment horizontal="right" vertical="center"/>
    </xf>
    <xf numFmtId="179" fontId="4" fillId="2" borderId="18" xfId="21" applyNumberFormat="1" applyFont="1" applyFill="1" applyBorder="1" applyAlignment="1">
      <alignment horizontal="center" vertical="center"/>
    </xf>
    <xf numFmtId="179" fontId="4" fillId="2" borderId="18" xfId="21" applyNumberFormat="1" applyFont="1" applyFill="1" applyBorder="1" applyAlignment="1">
      <alignment horizontal="center" vertical="center" wrapText="1"/>
    </xf>
    <xf numFmtId="179" fontId="4" fillId="2" borderId="18" xfId="0" applyNumberFormat="1" applyFont="1" applyFill="1" applyBorder="1" applyAlignment="1">
      <alignment horizontal="center" vertical="center"/>
    </xf>
    <xf numFmtId="0" fontId="0" fillId="0" borderId="0" xfId="0" applyAlignment="1">
      <alignment horizontal="center" vertical="center"/>
    </xf>
    <xf numFmtId="0" fontId="78" fillId="0" borderId="0" xfId="22" applyFont="1" applyBorder="1" applyAlignment="1">
      <alignment vertical="center"/>
    </xf>
    <xf numFmtId="0" fontId="78" fillId="0" borderId="0" xfId="22" applyFont="1" applyBorder="1" applyAlignment="1">
      <alignment horizontal="center" vertical="center"/>
    </xf>
    <xf numFmtId="0" fontId="40" fillId="0" borderId="22" xfId="0" applyFont="1" applyBorder="1" applyAlignment="1">
      <alignment horizontal="center" vertical="center" wrapText="1"/>
    </xf>
    <xf numFmtId="0" fontId="46" fillId="0" borderId="22" xfId="23" applyFont="1" applyBorder="1" applyAlignment="1">
      <alignment horizontal="center" vertical="center" shrinkToFit="1"/>
    </xf>
    <xf numFmtId="0" fontId="40" fillId="0" borderId="22" xfId="22" applyFont="1" applyBorder="1" applyAlignment="1">
      <alignment horizontal="center" vertical="center" wrapText="1"/>
    </xf>
    <xf numFmtId="0" fontId="46" fillId="0" borderId="22" xfId="24" applyFont="1" applyBorder="1" applyAlignment="1">
      <alignment horizontal="center" vertical="center"/>
    </xf>
    <xf numFmtId="0" fontId="40" fillId="2" borderId="22" xfId="0" applyFont="1" applyFill="1" applyBorder="1" applyAlignment="1">
      <alignment horizontal="center" vertical="center" wrapText="1"/>
    </xf>
    <xf numFmtId="0" fontId="46" fillId="2" borderId="22" xfId="0" applyFont="1" applyFill="1" applyBorder="1">
      <alignment vertical="center"/>
    </xf>
    <xf numFmtId="0" fontId="40" fillId="5" borderId="22" xfId="0" applyFont="1" applyFill="1" applyBorder="1" applyAlignment="1">
      <alignment horizontal="center" vertical="center" wrapText="1"/>
    </xf>
    <xf numFmtId="0" fontId="46" fillId="5" borderId="22" xfId="23" applyFont="1" applyFill="1" applyBorder="1" applyAlignment="1">
      <alignment horizontal="center" vertical="center" shrinkToFit="1"/>
    </xf>
    <xf numFmtId="0" fontId="80" fillId="5" borderId="22" xfId="24" applyFont="1" applyFill="1" applyBorder="1" applyAlignment="1">
      <alignment horizontal="center" vertical="center"/>
    </xf>
    <xf numFmtId="0" fontId="46" fillId="5" borderId="22" xfId="24" applyFont="1" applyFill="1" applyBorder="1" applyAlignment="1">
      <alignment horizontal="center" vertical="center"/>
    </xf>
    <xf numFmtId="0" fontId="40" fillId="5" borderId="22" xfId="22" applyFont="1" applyFill="1" applyBorder="1" applyAlignment="1">
      <alignment horizontal="center" vertical="center" wrapText="1"/>
    </xf>
    <xf numFmtId="0" fontId="46" fillId="5" borderId="22" xfId="0" applyFont="1" applyFill="1" applyBorder="1">
      <alignment vertical="center"/>
    </xf>
    <xf numFmtId="0" fontId="78" fillId="5" borderId="22" xfId="22" applyFont="1" applyFill="1" applyBorder="1" applyAlignment="1">
      <alignment horizontal="center" vertical="center" wrapText="1"/>
    </xf>
    <xf numFmtId="0" fontId="78" fillId="5" borderId="22" xfId="13" applyFont="1" applyFill="1" applyBorder="1" applyAlignment="1">
      <alignment horizontal="center" vertical="center" wrapText="1"/>
    </xf>
    <xf numFmtId="179" fontId="46" fillId="2" borderId="22" xfId="0" applyNumberFormat="1" applyFont="1" applyFill="1" applyBorder="1">
      <alignment vertical="center"/>
    </xf>
    <xf numFmtId="179" fontId="46" fillId="5" borderId="22" xfId="0" applyNumberFormat="1" applyFont="1" applyFill="1" applyBorder="1">
      <alignment vertical="center"/>
    </xf>
    <xf numFmtId="0" fontId="0" fillId="0" borderId="0" xfId="0" applyAlignment="1">
      <alignment horizontal="center" vertical="center"/>
    </xf>
    <xf numFmtId="0" fontId="4" fillId="5" borderId="18" xfId="0" applyNumberFormat="1" applyFont="1" applyFill="1" applyBorder="1" applyAlignment="1">
      <alignment horizontal="center" vertical="center"/>
    </xf>
    <xf numFmtId="0" fontId="9" fillId="5" borderId="18" xfId="0" applyNumberFormat="1" applyFont="1" applyFill="1" applyBorder="1" applyAlignment="1">
      <alignment horizontal="center" vertical="center"/>
    </xf>
    <xf numFmtId="179" fontId="3" fillId="0" borderId="22" xfId="0" applyNumberFormat="1" applyFont="1" applyBorder="1">
      <alignment vertical="center"/>
    </xf>
    <xf numFmtId="0" fontId="0" fillId="0" borderId="0" xfId="0">
      <alignment vertical="center"/>
    </xf>
    <xf numFmtId="0" fontId="5" fillId="5" borderId="22" xfId="26" applyNumberFormat="1" applyFont="1" applyFill="1" applyBorder="1" applyAlignment="1">
      <alignment horizontal="center" vertical="center"/>
    </xf>
    <xf numFmtId="0" fontId="45" fillId="5" borderId="22" xfId="25" applyNumberFormat="1" applyFont="1" applyFill="1" applyBorder="1" applyAlignment="1">
      <alignment horizontal="center" vertical="center"/>
    </xf>
    <xf numFmtId="0" fontId="4" fillId="2" borderId="22" xfId="26" applyNumberFormat="1" applyFont="1" applyFill="1" applyBorder="1" applyAlignment="1">
      <alignment horizontal="center" vertical="center" wrapText="1"/>
    </xf>
    <xf numFmtId="0" fontId="4" fillId="2" borderId="22" xfId="26" applyNumberFormat="1" applyFont="1" applyFill="1" applyBorder="1" applyAlignment="1">
      <alignment vertical="center" wrapText="1"/>
    </xf>
    <xf numFmtId="0" fontId="9" fillId="2" borderId="22" xfId="25" applyNumberFormat="1" applyFont="1" applyFill="1" applyBorder="1">
      <alignment vertical="center"/>
    </xf>
    <xf numFmtId="0" fontId="9" fillId="2" borderId="22" xfId="27" applyNumberFormat="1" applyFont="1" applyFill="1" applyBorder="1">
      <alignment vertical="center"/>
    </xf>
    <xf numFmtId="0" fontId="4" fillId="5" borderId="22" xfId="26" applyNumberFormat="1" applyFont="1" applyFill="1" applyBorder="1" applyAlignment="1">
      <alignment horizontal="center" vertical="center" wrapText="1"/>
    </xf>
    <xf numFmtId="0" fontId="4" fillId="5" borderId="22" xfId="26" applyNumberFormat="1" applyFont="1" applyFill="1" applyBorder="1" applyAlignment="1">
      <alignment vertical="center"/>
    </xf>
    <xf numFmtId="0" fontId="4" fillId="5" borderId="22" xfId="26" applyNumberFormat="1" applyFont="1" applyFill="1" applyBorder="1" applyAlignment="1">
      <alignment vertical="center" wrapText="1"/>
    </xf>
    <xf numFmtId="0" fontId="9" fillId="5" borderId="22" xfId="25" applyNumberFormat="1" applyFont="1" applyFill="1" applyBorder="1">
      <alignment vertical="center"/>
    </xf>
    <xf numFmtId="0" fontId="9" fillId="2" borderId="22" xfId="28" applyNumberFormat="1" applyFont="1" applyFill="1" applyBorder="1" applyAlignment="1">
      <alignment horizontal="left" vertical="center"/>
    </xf>
    <xf numFmtId="0" fontId="4" fillId="2" borderId="22" xfId="27" applyNumberFormat="1" applyFont="1" applyFill="1" applyBorder="1">
      <alignment vertical="center"/>
    </xf>
    <xf numFmtId="0" fontId="46" fillId="2" borderId="22" xfId="31" applyFont="1" applyFill="1" applyBorder="1" applyAlignment="1">
      <alignment horizontal="center" vertical="center"/>
    </xf>
    <xf numFmtId="0" fontId="46" fillId="2" borderId="22" xfId="24" applyFont="1" applyFill="1" applyBorder="1" applyAlignment="1">
      <alignment horizontal="center" vertical="center"/>
    </xf>
    <xf numFmtId="179" fontId="4" fillId="5" borderId="22" xfId="26" applyNumberFormat="1" applyFont="1" applyFill="1" applyBorder="1" applyAlignment="1">
      <alignment vertical="center" wrapText="1"/>
    </xf>
    <xf numFmtId="0" fontId="5" fillId="0" borderId="22" xfId="44" applyFont="1" applyBorder="1" applyAlignment="1">
      <alignment horizontal="center" vertical="center"/>
    </xf>
    <xf numFmtId="0" fontId="83" fillId="5" borderId="22" xfId="3" applyNumberFormat="1" applyFont="1" applyFill="1" applyBorder="1" applyAlignment="1">
      <alignment horizontal="center" vertical="center" wrapText="1"/>
    </xf>
    <xf numFmtId="0" fontId="82" fillId="0" borderId="0" xfId="0" applyNumberFormat="1" applyFont="1">
      <alignment vertical="center"/>
    </xf>
    <xf numFmtId="0" fontId="82" fillId="0" borderId="0" xfId="0" applyNumberFormat="1" applyFont="1" applyAlignment="1">
      <alignment horizontal="center" vertical="center"/>
    </xf>
    <xf numFmtId="0" fontId="74" fillId="0" borderId="0" xfId="26" applyNumberFormat="1" applyFont="1" applyBorder="1" applyAlignment="1">
      <alignment horizontal="left" vertical="center"/>
    </xf>
    <xf numFmtId="0" fontId="40" fillId="0" borderId="22" xfId="44" applyFont="1" applyBorder="1" applyAlignment="1">
      <alignment horizontal="center" vertical="center"/>
    </xf>
    <xf numFmtId="0" fontId="45" fillId="0" borderId="22" xfId="24" applyFont="1" applyBorder="1" applyAlignment="1">
      <alignment horizontal="center" vertical="center"/>
    </xf>
    <xf numFmtId="0" fontId="4" fillId="7" borderId="22" xfId="26" applyNumberFormat="1" applyFont="1" applyFill="1" applyBorder="1" applyAlignment="1">
      <alignment horizontal="center" vertical="center" wrapText="1"/>
    </xf>
    <xf numFmtId="0" fontId="62" fillId="5" borderId="22" xfId="3" applyNumberFormat="1" applyFont="1" applyFill="1" applyBorder="1" applyAlignment="1">
      <alignment horizontal="center" vertical="center" wrapText="1"/>
    </xf>
    <xf numFmtId="178" fontId="82" fillId="0" borderId="0" xfId="0" applyNumberFormat="1" applyFont="1">
      <alignment vertical="center"/>
    </xf>
    <xf numFmtId="0" fontId="45" fillId="5" borderId="22" xfId="25" applyNumberFormat="1" applyFont="1" applyFill="1" applyBorder="1" applyAlignment="1">
      <alignment horizontal="center" vertical="center"/>
    </xf>
    <xf numFmtId="0" fontId="4" fillId="2" borderId="22" xfId="26" applyNumberFormat="1" applyFont="1" applyFill="1" applyBorder="1" applyAlignment="1">
      <alignment vertical="center" wrapText="1"/>
    </xf>
    <xf numFmtId="0" fontId="9" fillId="2" borderId="22" xfId="27" applyNumberFormat="1" applyFont="1" applyFill="1" applyBorder="1">
      <alignment vertical="center"/>
    </xf>
    <xf numFmtId="0" fontId="4" fillId="5" borderId="22" xfId="26" applyNumberFormat="1" applyFont="1" applyFill="1" applyBorder="1" applyAlignment="1">
      <alignment horizontal="center" vertical="center" wrapText="1"/>
    </xf>
    <xf numFmtId="0" fontId="4" fillId="5" borderId="22" xfId="26" applyNumberFormat="1" applyFont="1" applyFill="1" applyBorder="1" applyAlignment="1">
      <alignment vertical="center"/>
    </xf>
    <xf numFmtId="0" fontId="4" fillId="5" borderId="22" xfId="26" applyNumberFormat="1" applyFont="1" applyFill="1" applyBorder="1" applyAlignment="1">
      <alignment vertical="center" wrapText="1"/>
    </xf>
    <xf numFmtId="0" fontId="9" fillId="2" borderId="22" xfId="28" applyNumberFormat="1" applyFont="1" applyFill="1" applyBorder="1" applyAlignment="1">
      <alignment horizontal="left" vertical="center"/>
    </xf>
    <xf numFmtId="0" fontId="4" fillId="2" borderId="22" xfId="27" applyNumberFormat="1" applyFont="1" applyFill="1" applyBorder="1">
      <alignment vertical="center"/>
    </xf>
    <xf numFmtId="179" fontId="46" fillId="0" borderId="16" xfId="0" applyNumberFormat="1" applyFont="1" applyBorder="1" applyAlignment="1"/>
    <xf numFmtId="179" fontId="46" fillId="6" borderId="16" xfId="0" applyNumberFormat="1" applyFont="1" applyFill="1" applyBorder="1" applyAlignment="1"/>
    <xf numFmtId="179" fontId="9" fillId="2" borderId="22" xfId="25" applyNumberFormat="1" applyFont="1" applyFill="1" applyBorder="1">
      <alignment vertical="center"/>
    </xf>
    <xf numFmtId="179" fontId="9" fillId="5" borderId="22" xfId="25" applyNumberFormat="1" applyFont="1" applyFill="1" applyBorder="1">
      <alignment vertical="center"/>
    </xf>
    <xf numFmtId="179" fontId="48" fillId="2" borderId="22" xfId="0" applyNumberFormat="1" applyFont="1" applyFill="1" applyBorder="1">
      <alignment vertical="center"/>
    </xf>
    <xf numFmtId="179" fontId="9" fillId="5" borderId="19" xfId="0" applyNumberFormat="1" applyFont="1" applyFill="1" applyBorder="1" applyAlignment="1">
      <alignment horizontal="right" vertical="center"/>
    </xf>
    <xf numFmtId="179" fontId="8" fillId="2" borderId="24" xfId="0" applyNumberFormat="1" applyFont="1" applyFill="1" applyBorder="1">
      <alignment vertical="center"/>
    </xf>
    <xf numFmtId="179" fontId="84" fillId="2" borderId="24" xfId="0" applyNumberFormat="1" applyFont="1" applyFill="1" applyBorder="1">
      <alignment vertical="center"/>
    </xf>
    <xf numFmtId="0" fontId="85" fillId="2" borderId="8" xfId="0" applyNumberFormat="1" applyFont="1" applyFill="1" applyBorder="1" applyAlignment="1">
      <alignment horizontal="center"/>
    </xf>
    <xf numFmtId="0" fontId="49" fillId="2" borderId="8" xfId="0" applyNumberFormat="1" applyFont="1" applyFill="1" applyBorder="1" applyAlignment="1">
      <alignment horizontal="center"/>
    </xf>
    <xf numFmtId="178" fontId="86" fillId="2" borderId="8" xfId="0" applyNumberFormat="1" applyFont="1" applyFill="1" applyBorder="1" applyAlignment="1">
      <alignment vertical="center"/>
    </xf>
    <xf numFmtId="0" fontId="14" fillId="0" borderId="0" xfId="22" applyFont="1" applyBorder="1" applyAlignment="1">
      <alignment horizontal="center" vertical="center"/>
    </xf>
    <xf numFmtId="0" fontId="14" fillId="0" borderId="0" xfId="22" applyFont="1" applyBorder="1" applyAlignment="1">
      <alignment vertical="center"/>
    </xf>
    <xf numFmtId="0" fontId="8" fillId="0" borderId="0" xfId="0" applyFont="1">
      <alignment vertical="center"/>
    </xf>
    <xf numFmtId="0" fontId="14" fillId="0" borderId="22" xfId="22" applyFont="1" applyBorder="1" applyAlignment="1">
      <alignment horizontal="center" vertical="center" wrapText="1"/>
    </xf>
    <xf numFmtId="0" fontId="14" fillId="0" borderId="22" xfId="13" applyFont="1" applyBorder="1" applyAlignment="1">
      <alignment horizontal="center" vertical="center" wrapText="1"/>
    </xf>
    <xf numFmtId="0" fontId="14" fillId="2" borderId="22" xfId="22" applyFont="1" applyFill="1" applyBorder="1" applyAlignment="1">
      <alignment horizontal="center" vertical="center" wrapText="1"/>
    </xf>
    <xf numFmtId="0" fontId="8" fillId="0" borderId="22" xfId="9" applyFont="1" applyBorder="1" applyAlignment="1">
      <alignment horizontal="center" vertical="center" shrinkToFit="1"/>
    </xf>
    <xf numFmtId="0" fontId="8" fillId="0" borderId="22" xfId="9" applyFont="1" applyBorder="1" applyAlignment="1">
      <alignment horizontal="center" vertical="center"/>
    </xf>
    <xf numFmtId="0" fontId="8" fillId="0" borderId="22" xfId="24" applyFont="1" applyBorder="1" applyAlignment="1">
      <alignment horizontal="center" vertical="center"/>
    </xf>
    <xf numFmtId="0" fontId="8" fillId="0" borderId="22" xfId="0" applyFont="1" applyBorder="1">
      <alignment vertical="center"/>
    </xf>
    <xf numFmtId="179" fontId="8" fillId="0" borderId="22" xfId="0" applyNumberFormat="1" applyFont="1" applyBorder="1">
      <alignment vertical="center"/>
    </xf>
    <xf numFmtId="0" fontId="8" fillId="5" borderId="22" xfId="9" applyFont="1" applyFill="1" applyBorder="1" applyAlignment="1">
      <alignment horizontal="center" vertical="center" shrinkToFit="1"/>
    </xf>
    <xf numFmtId="0" fontId="54" fillId="5" borderId="22" xfId="9" applyFont="1" applyFill="1" applyBorder="1" applyAlignment="1">
      <alignment horizontal="center" vertical="center"/>
    </xf>
    <xf numFmtId="0" fontId="8" fillId="5" borderId="22" xfId="9" applyFont="1" applyFill="1" applyBorder="1" applyAlignment="1">
      <alignment horizontal="center" vertical="center"/>
    </xf>
    <xf numFmtId="0" fontId="14" fillId="5" borderId="22" xfId="22" applyFont="1" applyFill="1" applyBorder="1" applyAlignment="1">
      <alignment horizontal="center" vertical="center" wrapText="1"/>
    </xf>
    <xf numFmtId="0" fontId="8" fillId="5" borderId="22" xfId="24" applyFont="1" applyFill="1" applyBorder="1" applyAlignment="1">
      <alignment horizontal="center" vertical="center"/>
    </xf>
    <xf numFmtId="0" fontId="8" fillId="5" borderId="22" xfId="0" applyFont="1" applyFill="1" applyBorder="1">
      <alignment vertical="center"/>
    </xf>
    <xf numFmtId="179" fontId="8" fillId="5" borderId="22" xfId="0" applyNumberFormat="1" applyFont="1" applyFill="1" applyBorder="1">
      <alignment vertical="center"/>
    </xf>
    <xf numFmtId="0" fontId="88" fillId="0" borderId="0" xfId="0" applyNumberFormat="1" applyFont="1" applyBorder="1" applyAlignment="1">
      <alignment horizontal="right" vertical="center"/>
    </xf>
    <xf numFmtId="0" fontId="89" fillId="0" borderId="25" xfId="0" applyNumberFormat="1" applyFont="1" applyBorder="1" applyAlignment="1">
      <alignment horizontal="center" vertical="center"/>
    </xf>
    <xf numFmtId="0" fontId="89" fillId="0" borderId="25" xfId="0" applyNumberFormat="1" applyFont="1" applyFill="1" applyBorder="1" applyAlignment="1">
      <alignment horizontal="center" vertical="center"/>
    </xf>
    <xf numFmtId="179" fontId="89" fillId="0" borderId="25" xfId="0" applyNumberFormat="1" applyFont="1" applyFill="1" applyBorder="1" applyAlignment="1">
      <alignment horizontal="right" vertical="center"/>
    </xf>
    <xf numFmtId="0" fontId="89" fillId="0" borderId="25" xfId="0" applyNumberFormat="1" applyFont="1" applyBorder="1" applyAlignment="1">
      <alignment horizontal="center" vertical="center" wrapText="1"/>
    </xf>
    <xf numFmtId="179" fontId="90" fillId="0" borderId="25" xfId="0" applyNumberFormat="1" applyFont="1" applyBorder="1" applyAlignment="1">
      <alignment horizontal="right" vertical="center"/>
    </xf>
    <xf numFmtId="179" fontId="0" fillId="0" borderId="25" xfId="0" applyNumberFormat="1" applyBorder="1" applyAlignment="1">
      <alignment horizontal="right" vertical="center"/>
    </xf>
    <xf numFmtId="179" fontId="89" fillId="0" borderId="25" xfId="0" applyNumberFormat="1" applyFont="1" applyBorder="1" applyAlignment="1">
      <alignment horizontal="right" vertical="center"/>
    </xf>
    <xf numFmtId="0" fontId="7" fillId="0" borderId="3" xfId="3" applyNumberFormat="1" applyFont="1" applyFill="1" applyBorder="1" applyAlignment="1" applyProtection="1">
      <alignment horizontal="center" vertical="center"/>
    </xf>
    <xf numFmtId="0" fontId="0" fillId="0" borderId="3" xfId="0" applyFont="1" applyBorder="1" applyAlignment="1">
      <alignment horizontal="center" vertical="center"/>
    </xf>
    <xf numFmtId="0" fontId="18" fillId="0" borderId="0" xfId="4" applyNumberFormat="1" applyFont="1" applyFill="1" applyAlignment="1">
      <alignment horizontal="center" vertical="center"/>
    </xf>
    <xf numFmtId="0" fontId="2" fillId="2" borderId="1" xfId="0" applyNumberFormat="1" applyFont="1" applyFill="1" applyBorder="1" applyAlignment="1">
      <alignment horizontal="center" vertical="center" wrapText="1"/>
    </xf>
    <xf numFmtId="0" fontId="0" fillId="0" borderId="1" xfId="0" applyBorder="1" applyAlignment="1">
      <alignment vertical="center"/>
    </xf>
    <xf numFmtId="0" fontId="18" fillId="0" borderId="0" xfId="5" applyNumberFormat="1" applyFont="1" applyFill="1" applyBorder="1" applyAlignment="1">
      <alignment horizontal="center" vertical="center"/>
    </xf>
    <xf numFmtId="0" fontId="19" fillId="0" borderId="3" xfId="7" applyNumberFormat="1" applyFont="1" applyBorder="1" applyAlignment="1">
      <alignment horizontal="center" vertical="center"/>
    </xf>
    <xf numFmtId="180" fontId="29" fillId="2" borderId="7" xfId="0" applyNumberFormat="1" applyFont="1" applyFill="1" applyBorder="1" applyAlignment="1">
      <alignment horizontal="center" vertical="center"/>
    </xf>
    <xf numFmtId="180" fontId="29" fillId="2" borderId="6" xfId="0" applyNumberFormat="1" applyFont="1" applyFill="1" applyBorder="1" applyAlignment="1">
      <alignment horizontal="center" vertical="center"/>
    </xf>
    <xf numFmtId="178" fontId="25" fillId="2" borderId="8" xfId="0" applyNumberFormat="1" applyFont="1" applyFill="1" applyBorder="1" applyAlignment="1">
      <alignment horizontal="center" vertical="center"/>
    </xf>
    <xf numFmtId="178" fontId="29" fillId="2" borderId="7" xfId="0" applyNumberFormat="1" applyFont="1" applyFill="1" applyBorder="1" applyAlignment="1">
      <alignment horizontal="center" vertical="center"/>
    </xf>
    <xf numFmtId="178" fontId="29" fillId="2" borderId="6" xfId="0" applyNumberFormat="1" applyFont="1" applyFill="1" applyBorder="1" applyAlignment="1">
      <alignment horizontal="center" vertical="center"/>
    </xf>
    <xf numFmtId="178" fontId="29" fillId="2" borderId="7" xfId="0" applyNumberFormat="1" applyFont="1" applyFill="1" applyBorder="1" applyAlignment="1">
      <alignment horizontal="center" vertical="center" wrapText="1"/>
    </xf>
    <xf numFmtId="178" fontId="29" fillId="2" borderId="6" xfId="0" applyNumberFormat="1" applyFont="1" applyFill="1" applyBorder="1" applyAlignment="1">
      <alignment horizontal="center" vertical="center" wrapText="1"/>
    </xf>
    <xf numFmtId="181" fontId="29" fillId="2" borderId="7" xfId="0" applyNumberFormat="1" applyFont="1" applyFill="1" applyBorder="1" applyAlignment="1">
      <alignment horizontal="center" vertical="center"/>
    </xf>
    <xf numFmtId="181" fontId="29" fillId="2" borderId="6" xfId="0" applyNumberFormat="1" applyFont="1" applyFill="1" applyBorder="1" applyAlignment="1">
      <alignment horizontal="center" vertical="center"/>
    </xf>
    <xf numFmtId="182" fontId="42" fillId="0" borderId="8" xfId="0" applyNumberFormat="1" applyFont="1" applyFill="1" applyBorder="1" applyAlignment="1">
      <alignment horizontal="center" vertical="center" wrapText="1"/>
    </xf>
    <xf numFmtId="0" fontId="0" fillId="0" borderId="8" xfId="0" applyBorder="1" applyAlignment="1">
      <alignment vertical="center" wrapText="1"/>
    </xf>
    <xf numFmtId="0" fontId="45" fillId="0" borderId="5" xfId="0" applyNumberFormat="1" applyFont="1" applyFill="1" applyBorder="1" applyAlignment="1">
      <alignment horizontal="center" vertical="center" wrapText="1"/>
    </xf>
    <xf numFmtId="183" fontId="4" fillId="0" borderId="5" xfId="13" applyNumberFormat="1" applyFont="1" applyFill="1" applyBorder="1" applyAlignment="1">
      <alignment horizontal="center" vertical="center" wrapText="1"/>
    </xf>
    <xf numFmtId="183" fontId="4" fillId="0" borderId="5" xfId="13" applyNumberFormat="1" applyFont="1" applyFill="1" applyBorder="1" applyAlignment="1">
      <alignment horizontal="center" vertical="center"/>
    </xf>
    <xf numFmtId="0" fontId="47" fillId="0" borderId="3" xfId="0" applyFont="1" applyBorder="1" applyAlignment="1">
      <alignment horizontal="center" vertical="center"/>
    </xf>
    <xf numFmtId="0" fontId="0" fillId="0" borderId="3" xfId="0" applyBorder="1" applyAlignment="1">
      <alignment vertical="center"/>
    </xf>
    <xf numFmtId="0" fontId="8" fillId="0" borderId="5" xfId="0" applyFont="1" applyFill="1" applyBorder="1" applyAlignment="1">
      <alignment horizontal="center" vertical="center"/>
    </xf>
    <xf numFmtId="183" fontId="4" fillId="0" borderId="7" xfId="13" applyNumberFormat="1" applyFont="1" applyFill="1" applyBorder="1" applyAlignment="1">
      <alignment horizontal="center" vertical="center"/>
    </xf>
    <xf numFmtId="183" fontId="4" fillId="0" borderId="6" xfId="13" applyNumberFormat="1" applyFont="1" applyFill="1" applyBorder="1" applyAlignment="1">
      <alignment horizontal="center" vertical="center"/>
    </xf>
    <xf numFmtId="0" fontId="4" fillId="0" borderId="5" xfId="13" applyFont="1" applyFill="1" applyBorder="1" applyAlignment="1">
      <alignment horizontal="center" vertical="center"/>
    </xf>
    <xf numFmtId="0" fontId="48" fillId="0" borderId="5" xfId="0" applyFont="1" applyFill="1" applyBorder="1" applyAlignment="1">
      <alignment horizontal="center" vertical="center"/>
    </xf>
    <xf numFmtId="0" fontId="4" fillId="0" borderId="10" xfId="13" applyFont="1" applyFill="1" applyBorder="1" applyAlignment="1">
      <alignment horizontal="center" vertical="center"/>
    </xf>
    <xf numFmtId="0" fontId="4" fillId="0" borderId="11" xfId="13" applyFont="1" applyFill="1" applyBorder="1" applyAlignment="1">
      <alignment horizontal="center" vertical="center"/>
    </xf>
    <xf numFmtId="0" fontId="4" fillId="0" borderId="12" xfId="13" applyFont="1" applyFill="1" applyBorder="1" applyAlignment="1">
      <alignment horizontal="center" vertical="center"/>
    </xf>
    <xf numFmtId="185" fontId="0" fillId="2" borderId="5" xfId="0" applyNumberFormat="1" applyFill="1" applyBorder="1" applyAlignment="1">
      <alignment vertical="center"/>
    </xf>
    <xf numFmtId="0" fontId="0" fillId="2" borderId="5" xfId="0" applyFill="1" applyBorder="1" applyAlignment="1">
      <alignment vertical="center"/>
    </xf>
    <xf numFmtId="0" fontId="49" fillId="0" borderId="8" xfId="0" applyFont="1" applyBorder="1" applyAlignment="1">
      <alignment horizontal="center" vertical="center"/>
    </xf>
    <xf numFmtId="0" fontId="0" fillId="0" borderId="8" xfId="0" applyBorder="1" applyAlignment="1">
      <alignment vertical="center"/>
    </xf>
    <xf numFmtId="0" fontId="51" fillId="2" borderId="7" xfId="14" applyFont="1" applyFill="1" applyBorder="1" applyAlignment="1">
      <alignment horizontal="center" vertical="center"/>
    </xf>
    <xf numFmtId="0" fontId="51" fillId="2" borderId="13" xfId="14" applyFont="1" applyFill="1" applyBorder="1" applyAlignment="1">
      <alignment horizontal="center" vertical="center"/>
    </xf>
    <xf numFmtId="0" fontId="51" fillId="2" borderId="7" xfId="14" applyFont="1" applyFill="1" applyBorder="1" applyAlignment="1">
      <alignment horizontal="left" vertical="center"/>
    </xf>
    <xf numFmtId="0" fontId="51" fillId="2" borderId="13" xfId="14" applyFont="1"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center" vertical="center"/>
    </xf>
    <xf numFmtId="0" fontId="22" fillId="0" borderId="8" xfId="0" applyFont="1" applyBorder="1" applyAlignment="1">
      <alignment horizontal="left" vertical="center" wrapText="1"/>
    </xf>
    <xf numFmtId="0" fontId="23" fillId="0" borderId="8" xfId="0" applyFont="1" applyBorder="1" applyAlignment="1">
      <alignment horizontal="left" vertical="center" wrapText="1"/>
    </xf>
    <xf numFmtId="0" fontId="52" fillId="0" borderId="0" xfId="0" applyFont="1" applyBorder="1" applyAlignment="1">
      <alignment horizontal="center" vertical="center"/>
    </xf>
    <xf numFmtId="0" fontId="0" fillId="0" borderId="0" xfId="0" applyAlignment="1">
      <alignment horizontal="center" vertical="center"/>
    </xf>
    <xf numFmtId="0" fontId="87" fillId="0" borderId="0" xfId="0" applyNumberFormat="1" applyFont="1" applyBorder="1" applyAlignment="1">
      <alignment horizontal="center" vertical="center"/>
    </xf>
    <xf numFmtId="178" fontId="0" fillId="0" borderId="0" xfId="0" applyNumberFormat="1" applyAlignment="1">
      <alignment vertical="center"/>
    </xf>
    <xf numFmtId="0" fontId="88" fillId="0" borderId="8" xfId="0" applyNumberFormat="1" applyFont="1" applyBorder="1" applyAlignment="1">
      <alignment vertical="center"/>
    </xf>
    <xf numFmtId="178" fontId="0" fillId="0" borderId="8" xfId="0" applyNumberFormat="1" applyBorder="1" applyAlignment="1">
      <alignment vertical="center"/>
    </xf>
    <xf numFmtId="0" fontId="8" fillId="5" borderId="18" xfId="0" applyNumberFormat="1" applyFont="1" applyFill="1" applyBorder="1" applyAlignment="1">
      <alignment horizontal="center" vertical="center"/>
    </xf>
    <xf numFmtId="0" fontId="9" fillId="2" borderId="7" xfId="0" applyNumberFormat="1" applyFont="1" applyFill="1" applyBorder="1" applyAlignment="1">
      <alignment horizontal="center" vertical="center"/>
    </xf>
    <xf numFmtId="0" fontId="9" fillId="2" borderId="6" xfId="0" applyNumberFormat="1" applyFont="1" applyFill="1" applyBorder="1" applyAlignment="1">
      <alignment horizontal="center" vertical="center"/>
    </xf>
    <xf numFmtId="0" fontId="4" fillId="5" borderId="18" xfId="0" applyNumberFormat="1" applyFont="1" applyFill="1" applyBorder="1" applyAlignment="1">
      <alignment horizontal="center" vertical="center"/>
    </xf>
    <xf numFmtId="0" fontId="9" fillId="5" borderId="18" xfId="0" applyNumberFormat="1" applyFont="1" applyFill="1" applyBorder="1" applyAlignment="1">
      <alignment horizontal="center" vertical="center"/>
    </xf>
    <xf numFmtId="0" fontId="73" fillId="0" borderId="8" xfId="0" applyNumberFormat="1" applyFont="1" applyBorder="1" applyAlignment="1">
      <alignment horizontal="center" vertical="center"/>
    </xf>
    <xf numFmtId="0" fontId="0" fillId="0" borderId="8" xfId="0" applyBorder="1" applyAlignment="1">
      <alignment horizontal="center" vertical="center"/>
    </xf>
    <xf numFmtId="0" fontId="81" fillId="2" borderId="8" xfId="25" applyNumberFormat="1" applyFont="1" applyFill="1" applyBorder="1" applyAlignment="1">
      <alignment horizontal="center" vertical="center"/>
    </xf>
    <xf numFmtId="0" fontId="81" fillId="2" borderId="8" xfId="25" applyNumberFormat="1" applyFont="1" applyFill="1" applyBorder="1" applyAlignment="1">
      <alignment vertical="center"/>
    </xf>
    <xf numFmtId="178" fontId="81" fillId="0" borderId="8" xfId="0" applyNumberFormat="1" applyFont="1" applyBorder="1" applyAlignment="1">
      <alignment horizontal="center" vertical="center"/>
    </xf>
    <xf numFmtId="0" fontId="62" fillId="5" borderId="22" xfId="26" applyNumberFormat="1" applyFont="1" applyFill="1" applyBorder="1" applyAlignment="1">
      <alignment horizontal="center" vertical="center"/>
    </xf>
    <xf numFmtId="0" fontId="82" fillId="0" borderId="22" xfId="3" applyNumberFormat="1" applyFont="1" applyBorder="1" applyAlignment="1">
      <alignment horizontal="center" vertical="center"/>
    </xf>
    <xf numFmtId="0" fontId="62" fillId="5" borderId="22" xfId="3" applyNumberFormat="1" applyFont="1" applyFill="1" applyBorder="1" applyAlignment="1">
      <alignment horizontal="center" vertical="center" wrapText="1"/>
    </xf>
    <xf numFmtId="178" fontId="82" fillId="5" borderId="7" xfId="0" applyNumberFormat="1" applyFont="1" applyFill="1" applyBorder="1" applyAlignment="1">
      <alignment horizontal="center" vertical="center"/>
    </xf>
    <xf numFmtId="178" fontId="82" fillId="5" borderId="13" xfId="0" applyNumberFormat="1" applyFont="1" applyFill="1" applyBorder="1" applyAlignment="1">
      <alignment horizontal="center" vertical="center"/>
    </xf>
    <xf numFmtId="178" fontId="82" fillId="5" borderId="6" xfId="0" applyNumberFormat="1" applyFont="1" applyFill="1" applyBorder="1" applyAlignment="1">
      <alignment horizontal="center" vertical="center"/>
    </xf>
    <xf numFmtId="0" fontId="18" fillId="0" borderId="1" xfId="4" applyNumberFormat="1" applyFont="1" applyFill="1" applyBorder="1" applyAlignment="1">
      <alignment horizontal="center" vertical="center"/>
    </xf>
    <xf numFmtId="0" fontId="77" fillId="0" borderId="0" xfId="0" applyFont="1" applyAlignment="1">
      <alignment horizontal="center" vertical="center"/>
    </xf>
    <xf numFmtId="0" fontId="0" fillId="0" borderId="0" xfId="0" applyAlignment="1">
      <alignment vertical="center"/>
    </xf>
    <xf numFmtId="0" fontId="78" fillId="0" borderId="22" xfId="22" applyFont="1" applyBorder="1" applyAlignment="1">
      <alignment horizontal="center" vertical="center" wrapText="1"/>
    </xf>
    <xf numFmtId="0" fontId="14" fillId="0" borderId="22" xfId="22" applyFont="1" applyBorder="1" applyAlignment="1">
      <alignment horizontal="center" vertical="center" wrapText="1"/>
    </xf>
    <xf numFmtId="0" fontId="8" fillId="2" borderId="10"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56" fillId="2" borderId="8" xfId="0" applyNumberFormat="1" applyFont="1" applyFill="1" applyBorder="1" applyAlignment="1">
      <alignment horizontal="center" vertical="center"/>
    </xf>
    <xf numFmtId="0" fontId="57" fillId="0" borderId="8" xfId="0" applyNumberFormat="1" applyFont="1" applyBorder="1" applyAlignment="1">
      <alignment horizontal="center" vertical="center"/>
    </xf>
    <xf numFmtId="0" fontId="0" fillId="0" borderId="8" xfId="0" applyNumberFormat="1" applyBorder="1" applyAlignment="1">
      <alignment horizontal="center" vertical="center"/>
    </xf>
    <xf numFmtId="0" fontId="60" fillId="2" borderId="15" xfId="0" applyNumberFormat="1" applyFont="1" applyFill="1" applyBorder="1" applyAlignment="1">
      <alignment horizontal="center" vertical="center"/>
    </xf>
    <xf numFmtId="0" fontId="4" fillId="2" borderId="15" xfId="0" applyNumberFormat="1" applyFont="1" applyFill="1" applyBorder="1" applyAlignment="1">
      <alignment horizontal="center" vertical="center"/>
    </xf>
    <xf numFmtId="0" fontId="48" fillId="5" borderId="15" xfId="0" applyNumberFormat="1" applyFont="1" applyFill="1" applyBorder="1" applyAlignment="1">
      <alignment horizontal="center" vertical="center"/>
    </xf>
    <xf numFmtId="0" fontId="67" fillId="6" borderId="15" xfId="0" applyNumberFormat="1" applyFont="1" applyFill="1" applyBorder="1" applyAlignment="1">
      <alignment horizontal="center" vertical="center"/>
    </xf>
    <xf numFmtId="0" fontId="65" fillId="6" borderId="15" xfId="0" applyNumberFormat="1" applyFont="1" applyFill="1" applyBorder="1" applyAlignment="1">
      <alignment horizontal="center" vertical="center"/>
    </xf>
    <xf numFmtId="0" fontId="52" fillId="0" borderId="8" xfId="0" applyNumberFormat="1" applyFont="1" applyBorder="1" applyAlignment="1">
      <alignment horizontal="center" vertical="center"/>
    </xf>
    <xf numFmtId="0" fontId="4" fillId="5" borderId="16" xfId="0" applyFont="1" applyFill="1" applyBorder="1" applyAlignment="1">
      <alignment horizontal="center" vertical="center"/>
    </xf>
    <xf numFmtId="0" fontId="70" fillId="0" borderId="8" xfId="0" applyNumberFormat="1" applyFont="1" applyBorder="1" applyAlignment="1">
      <alignment horizontal="center" vertical="center"/>
    </xf>
    <xf numFmtId="0" fontId="71" fillId="0" borderId="8" xfId="0" applyNumberFormat="1" applyFont="1" applyBorder="1" applyAlignment="1">
      <alignment vertical="center"/>
    </xf>
    <xf numFmtId="0" fontId="4" fillId="5" borderId="16" xfId="0" applyFont="1" applyFill="1" applyBorder="1" applyAlignment="1">
      <alignment horizontal="center" vertical="center" wrapText="1"/>
    </xf>
    <xf numFmtId="0" fontId="31" fillId="5" borderId="16" xfId="0" applyNumberFormat="1" applyFont="1" applyFill="1" applyBorder="1" applyAlignment="1">
      <alignment horizontal="center" vertical="center" wrapText="1"/>
    </xf>
    <xf numFmtId="0" fontId="31" fillId="5" borderId="16" xfId="0" applyNumberFormat="1" applyFont="1" applyFill="1" applyBorder="1" applyAlignment="1">
      <alignment horizontal="center" vertical="center"/>
    </xf>
    <xf numFmtId="178" fontId="82" fillId="5" borderId="23" xfId="0" applyNumberFormat="1" applyFont="1" applyFill="1" applyBorder="1" applyAlignment="1">
      <alignment horizontal="center" vertical="center"/>
    </xf>
    <xf numFmtId="0" fontId="31" fillId="5" borderId="17" xfId="0" applyNumberFormat="1" applyFont="1" applyFill="1" applyBorder="1" applyAlignment="1">
      <alignment horizontal="center" vertical="center"/>
    </xf>
    <xf numFmtId="0" fontId="71" fillId="2" borderId="8" xfId="0" applyNumberFormat="1" applyFont="1" applyFill="1" applyBorder="1" applyAlignment="1">
      <alignment horizontal="center" vertical="center"/>
    </xf>
    <xf numFmtId="0" fontId="48" fillId="5" borderId="19" xfId="0" applyNumberFormat="1" applyFont="1" applyFill="1" applyBorder="1" applyAlignment="1">
      <alignment horizontal="center" vertical="center" wrapText="1"/>
    </xf>
    <xf numFmtId="0" fontId="48" fillId="5" borderId="19" xfId="0" applyNumberFormat="1" applyFont="1" applyFill="1" applyBorder="1" applyAlignment="1">
      <alignment horizontal="center" vertical="center"/>
    </xf>
    <xf numFmtId="0" fontId="4" fillId="5" borderId="19" xfId="19" applyNumberFormat="1" applyFont="1" applyFill="1" applyBorder="1" applyAlignment="1">
      <alignment horizontal="center" vertical="center"/>
    </xf>
    <xf numFmtId="0" fontId="8" fillId="5" borderId="19" xfId="0" applyNumberFormat="1" applyFont="1" applyFill="1" applyBorder="1" applyAlignment="1">
      <alignment horizontal="center" vertical="center"/>
    </xf>
    <xf numFmtId="0" fontId="8" fillId="7" borderId="7" xfId="13" applyFont="1" applyFill="1" applyBorder="1" applyAlignment="1">
      <alignment horizontal="center" vertical="center" wrapText="1"/>
    </xf>
    <xf numFmtId="0" fontId="8" fillId="7" borderId="6" xfId="13" applyFont="1" applyFill="1" applyBorder="1" applyAlignment="1">
      <alignment horizontal="center" vertical="center" wrapText="1"/>
    </xf>
    <xf numFmtId="0" fontId="75" fillId="7" borderId="8" xfId="13" applyFont="1" applyFill="1" applyBorder="1" applyAlignment="1">
      <alignment horizontal="center" vertical="center"/>
    </xf>
    <xf numFmtId="0" fontId="4" fillId="7" borderId="17" xfId="13" applyFont="1" applyFill="1" applyBorder="1" applyAlignment="1">
      <alignment horizontal="center" vertical="center" textRotation="255"/>
    </xf>
    <xf numFmtId="0" fontId="4" fillId="7" borderId="17" xfId="13" applyFont="1" applyFill="1" applyBorder="1" applyAlignment="1">
      <alignment vertical="center" textRotation="255"/>
    </xf>
    <xf numFmtId="0" fontId="76" fillId="7" borderId="17" xfId="13" applyFont="1" applyFill="1" applyBorder="1" applyAlignment="1">
      <alignment horizontal="center" vertical="center" wrapText="1"/>
    </xf>
    <xf numFmtId="187" fontId="4" fillId="7" borderId="17" xfId="13" applyNumberFormat="1" applyFont="1" applyFill="1" applyBorder="1" applyAlignment="1">
      <alignment horizontal="center" vertical="center"/>
    </xf>
    <xf numFmtId="0" fontId="48" fillId="7" borderId="7" xfId="13" applyFont="1" applyFill="1" applyBorder="1" applyAlignment="1">
      <alignment horizontal="center" vertical="center" wrapText="1"/>
    </xf>
    <xf numFmtId="0" fontId="53" fillId="0" borderId="8" xfId="0" applyNumberFormat="1" applyFont="1" applyBorder="1" applyAlignment="1">
      <alignment vertical="center"/>
    </xf>
    <xf numFmtId="0" fontId="78" fillId="5" borderId="22" xfId="22" applyFont="1" applyFill="1" applyBorder="1" applyAlignment="1">
      <alignment horizontal="center" vertical="center" wrapText="1"/>
    </xf>
    <xf numFmtId="0" fontId="46" fillId="5" borderId="10" xfId="0" applyFont="1" applyFill="1" applyBorder="1" applyAlignment="1">
      <alignment horizontal="center" vertical="center"/>
    </xf>
    <xf numFmtId="0" fontId="46" fillId="5" borderId="20" xfId="0" applyFont="1" applyFill="1" applyBorder="1" applyAlignment="1">
      <alignment horizontal="center" vertical="center"/>
    </xf>
    <xf numFmtId="0" fontId="46" fillId="5" borderId="21" xfId="0" applyFont="1" applyFill="1" applyBorder="1" applyAlignment="1">
      <alignment horizontal="center" vertical="center"/>
    </xf>
    <xf numFmtId="0" fontId="78" fillId="5" borderId="7" xfId="22" applyFont="1" applyFill="1" applyBorder="1" applyAlignment="1">
      <alignment horizontal="center" vertical="center" wrapText="1"/>
    </xf>
    <xf numFmtId="0" fontId="78" fillId="5" borderId="6" xfId="22" applyFont="1" applyFill="1" applyBorder="1" applyAlignment="1">
      <alignment horizontal="center" vertical="center" wrapText="1"/>
    </xf>
  </cellXfs>
  <cellStyles count="54">
    <cellStyle name="常规" xfId="0" builtinId="0"/>
    <cellStyle name="常规 10" xfId="26"/>
    <cellStyle name="常规 107" xfId="21"/>
    <cellStyle name="常规 11" xfId="30"/>
    <cellStyle name="常规 11 9" xfId="27"/>
    <cellStyle name="常规 12" xfId="31"/>
    <cellStyle name="常规 2" xfId="9"/>
    <cellStyle name="常规 2 2" xfId="33"/>
    <cellStyle name="常规 2 2 2" xfId="34"/>
    <cellStyle name="常规 2 24" xfId="28"/>
    <cellStyle name="常规 2 3" xfId="24"/>
    <cellStyle name="常规 2 4" xfId="35"/>
    <cellStyle name="常规 292" xfId="5"/>
    <cellStyle name="常规 292 2" xfId="25"/>
    <cellStyle name="常规 293" xfId="3"/>
    <cellStyle name="常规 294" xfId="4"/>
    <cellStyle name="常规 295" xfId="1"/>
    <cellStyle name="常规 296" xfId="7"/>
    <cellStyle name="常规 297" xfId="53"/>
    <cellStyle name="常规 3" xfId="23"/>
    <cellStyle name="常规 3 2" xfId="36"/>
    <cellStyle name="常规 3 2 2" xfId="37"/>
    <cellStyle name="常规 3 3" xfId="38"/>
    <cellStyle name="常规 3 4" xfId="39"/>
    <cellStyle name="常规 3 4 9" xfId="29"/>
    <cellStyle name="常规 4" xfId="16"/>
    <cellStyle name="常规 4 2" xfId="32"/>
    <cellStyle name="常规 5" xfId="15"/>
    <cellStyle name="常规 5 2" xfId="41"/>
    <cellStyle name="常规 5 3" xfId="42"/>
    <cellStyle name="常规 5 4" xfId="40"/>
    <cellStyle name="常规 6" xfId="17"/>
    <cellStyle name="常规 6 2" xfId="44"/>
    <cellStyle name="常规 6 2 2" xfId="45"/>
    <cellStyle name="常规 6 2 3" xfId="46"/>
    <cellStyle name="常规 6 3" xfId="47"/>
    <cellStyle name="常规 6 4" xfId="43"/>
    <cellStyle name="常规 7" xfId="22"/>
    <cellStyle name="常规 8" xfId="13"/>
    <cellStyle name="常规 8 2" xfId="19"/>
    <cellStyle name="常规 8 2 2" xfId="20"/>
    <cellStyle name="常规 8 2 7" xfId="18"/>
    <cellStyle name="常规 8 3" xfId="48"/>
    <cellStyle name="常规 9" xfId="49"/>
    <cellStyle name="常规_Sheet1_1" xfId="8"/>
    <cellStyle name="常规_合1（初中预算）" xfId="12"/>
    <cellStyle name="常规_合1(高中预算)" xfId="11"/>
    <cellStyle name="常规_闵行区教育局中、小学装备标准(2014年新版）" xfId="10"/>
    <cellStyle name="常规_项目申报表" xfId="6"/>
    <cellStyle name="千位分隔" xfId="2" builtinId="3"/>
    <cellStyle name="千位分隔 2" xfId="50"/>
    <cellStyle name="千位分隔[0] 2" xfId="51"/>
    <cellStyle name="千位分隔[0] 3" xfId="52"/>
    <cellStyle name="适中 2" xfId="1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69"/>
  <sheetViews>
    <sheetView topLeftCell="A52" workbookViewId="0">
      <selection activeCell="B26" sqref="B26"/>
    </sheetView>
  </sheetViews>
  <sheetFormatPr defaultRowHeight="13.5" outlineLevelRow="2"/>
  <cols>
    <col min="1" max="1" width="10.25" style="52" customWidth="1"/>
    <col min="2" max="2" width="24.875" style="52" customWidth="1"/>
    <col min="3" max="3" width="9.5" style="52" customWidth="1"/>
    <col min="4" max="4" width="15.125" style="53" customWidth="1"/>
    <col min="5" max="5" width="23.375" style="53" customWidth="1"/>
    <col min="6" max="6" width="28.5" style="53" customWidth="1"/>
    <col min="7" max="8" width="8.125" style="53" customWidth="1"/>
    <col min="9" max="9" width="10.125" style="53" customWidth="1"/>
    <col min="10" max="16384" width="9" style="53"/>
  </cols>
  <sheetData>
    <row r="1" spans="1:9" s="52" customFormat="1" ht="30" customHeight="1">
      <c r="A1" s="377" t="s">
        <v>158</v>
      </c>
      <c r="B1" s="378"/>
      <c r="C1" s="378"/>
      <c r="D1" s="378"/>
      <c r="E1" s="378"/>
      <c r="F1" s="378"/>
      <c r="G1" s="378"/>
      <c r="H1" s="378"/>
      <c r="I1" s="378"/>
    </row>
    <row r="2" spans="1:9" ht="24.95" customHeight="1">
      <c r="A2" s="43" t="s">
        <v>279</v>
      </c>
      <c r="B2" s="43" t="s">
        <v>1</v>
      </c>
      <c r="C2" s="43" t="s">
        <v>311</v>
      </c>
      <c r="D2" s="44" t="s">
        <v>2</v>
      </c>
      <c r="E2" s="44" t="s">
        <v>3</v>
      </c>
      <c r="F2" s="44" t="s">
        <v>4</v>
      </c>
      <c r="G2" s="43" t="s">
        <v>160</v>
      </c>
      <c r="H2" s="43" t="s">
        <v>161</v>
      </c>
      <c r="I2" s="43" t="s">
        <v>162</v>
      </c>
    </row>
    <row r="3" spans="1:9" s="54" customFormat="1" ht="24.95" customHeight="1" outlineLevel="2">
      <c r="A3" s="12" t="s">
        <v>280</v>
      </c>
      <c r="B3" s="45" t="s">
        <v>164</v>
      </c>
      <c r="C3" s="12" t="s">
        <v>312</v>
      </c>
      <c r="D3" s="46" t="s">
        <v>313</v>
      </c>
      <c r="E3" s="46" t="s">
        <v>314</v>
      </c>
      <c r="F3" s="46" t="s">
        <v>315</v>
      </c>
      <c r="G3" s="13">
        <v>1</v>
      </c>
      <c r="H3" s="14">
        <v>100000</v>
      </c>
      <c r="I3" s="14">
        <f t="shared" ref="I3:I10" si="0">G3*H3</f>
        <v>100000</v>
      </c>
    </row>
    <row r="4" spans="1:9" s="54" customFormat="1" ht="24.95" customHeight="1" outlineLevel="2">
      <c r="A4" s="12" t="s">
        <v>280</v>
      </c>
      <c r="B4" s="45" t="s">
        <v>165</v>
      </c>
      <c r="C4" s="12" t="s">
        <v>312</v>
      </c>
      <c r="D4" s="46" t="s">
        <v>313</v>
      </c>
      <c r="E4" s="46" t="s">
        <v>314</v>
      </c>
      <c r="F4" s="46" t="s">
        <v>315</v>
      </c>
      <c r="G4" s="13">
        <v>1</v>
      </c>
      <c r="H4" s="14">
        <v>100000</v>
      </c>
      <c r="I4" s="14">
        <f t="shared" si="0"/>
        <v>100000</v>
      </c>
    </row>
    <row r="5" spans="1:9" s="54" customFormat="1" ht="24.95" customHeight="1" outlineLevel="2">
      <c r="A5" s="15" t="s">
        <v>280</v>
      </c>
      <c r="B5" s="45" t="s">
        <v>166</v>
      </c>
      <c r="C5" s="15" t="s">
        <v>316</v>
      </c>
      <c r="D5" s="46" t="s">
        <v>313</v>
      </c>
      <c r="E5" s="46" t="s">
        <v>317</v>
      </c>
      <c r="F5" s="46" t="s">
        <v>318</v>
      </c>
      <c r="G5" s="15">
        <v>1</v>
      </c>
      <c r="H5" s="16">
        <v>150000</v>
      </c>
      <c r="I5" s="16">
        <f t="shared" si="0"/>
        <v>150000</v>
      </c>
    </row>
    <row r="6" spans="1:9" s="54" customFormat="1" ht="24.95" customHeight="1" outlineLevel="2">
      <c r="A6" s="12" t="s">
        <v>280</v>
      </c>
      <c r="B6" s="45" t="s">
        <v>167</v>
      </c>
      <c r="C6" s="15" t="s">
        <v>316</v>
      </c>
      <c r="D6" s="46" t="s">
        <v>313</v>
      </c>
      <c r="E6" s="46" t="s">
        <v>317</v>
      </c>
      <c r="F6" s="46" t="s">
        <v>318</v>
      </c>
      <c r="G6" s="15">
        <v>1</v>
      </c>
      <c r="H6" s="16">
        <v>150000</v>
      </c>
      <c r="I6" s="16">
        <f t="shared" si="0"/>
        <v>150000</v>
      </c>
    </row>
    <row r="7" spans="1:9" s="54" customFormat="1" ht="24.95" customHeight="1" outlineLevel="2">
      <c r="A7" s="17" t="s">
        <v>280</v>
      </c>
      <c r="B7" s="45" t="s">
        <v>168</v>
      </c>
      <c r="C7" s="12" t="s">
        <v>312</v>
      </c>
      <c r="D7" s="46" t="s">
        <v>319</v>
      </c>
      <c r="E7" s="46" t="s">
        <v>320</v>
      </c>
      <c r="F7" s="46" t="s">
        <v>321</v>
      </c>
      <c r="G7" s="17">
        <v>1</v>
      </c>
      <c r="H7" s="18">
        <v>100000</v>
      </c>
      <c r="I7" s="18">
        <f t="shared" si="0"/>
        <v>100000</v>
      </c>
    </row>
    <row r="8" spans="1:9" s="54" customFormat="1" ht="24.95" customHeight="1" outlineLevel="2">
      <c r="A8" s="15" t="s">
        <v>280</v>
      </c>
      <c r="B8" s="45" t="s">
        <v>169</v>
      </c>
      <c r="C8" s="12" t="s">
        <v>312</v>
      </c>
      <c r="D8" s="46" t="s">
        <v>319</v>
      </c>
      <c r="E8" s="46" t="s">
        <v>320</v>
      </c>
      <c r="F8" s="46" t="s">
        <v>321</v>
      </c>
      <c r="G8" s="15">
        <v>1</v>
      </c>
      <c r="H8" s="16">
        <v>100000</v>
      </c>
      <c r="I8" s="16">
        <f t="shared" si="0"/>
        <v>100000</v>
      </c>
    </row>
    <row r="9" spans="1:9" s="54" customFormat="1" ht="24.95" customHeight="1" outlineLevel="2">
      <c r="A9" s="15" t="s">
        <v>280</v>
      </c>
      <c r="B9" s="45" t="s">
        <v>170</v>
      </c>
      <c r="C9" s="15" t="s">
        <v>316</v>
      </c>
      <c r="D9" s="46" t="s">
        <v>322</v>
      </c>
      <c r="E9" s="46" t="s">
        <v>323</v>
      </c>
      <c r="F9" s="46" t="s">
        <v>324</v>
      </c>
      <c r="G9" s="15">
        <v>1</v>
      </c>
      <c r="H9" s="16">
        <v>60000</v>
      </c>
      <c r="I9" s="16">
        <f t="shared" si="0"/>
        <v>60000</v>
      </c>
    </row>
    <row r="10" spans="1:9" s="54" customFormat="1" ht="24.95" customHeight="1" outlineLevel="2">
      <c r="A10" s="12" t="s">
        <v>280</v>
      </c>
      <c r="B10" s="45" t="s">
        <v>164</v>
      </c>
      <c r="C10" s="12" t="s">
        <v>312</v>
      </c>
      <c r="D10" s="46" t="s">
        <v>322</v>
      </c>
      <c r="E10" s="46" t="s">
        <v>323</v>
      </c>
      <c r="F10" s="46" t="s">
        <v>324</v>
      </c>
      <c r="G10" s="15">
        <v>1</v>
      </c>
      <c r="H10" s="16">
        <v>60000</v>
      </c>
      <c r="I10" s="16">
        <f t="shared" si="0"/>
        <v>60000</v>
      </c>
    </row>
    <row r="11" spans="1:9" s="54" customFormat="1" ht="24.95" customHeight="1" outlineLevel="1">
      <c r="A11" s="12" t="s">
        <v>156</v>
      </c>
      <c r="B11" s="45"/>
      <c r="C11" s="12"/>
      <c r="D11" s="46"/>
      <c r="E11" s="46"/>
      <c r="F11" s="46"/>
      <c r="G11" s="15"/>
      <c r="H11" s="16"/>
      <c r="I11" s="16">
        <f>SUBTOTAL(9,I3:I10)</f>
        <v>820000</v>
      </c>
    </row>
    <row r="12" spans="1:9" s="54" customFormat="1" ht="24.95" customHeight="1" outlineLevel="2">
      <c r="A12" s="12" t="s">
        <v>281</v>
      </c>
      <c r="B12" s="45" t="s">
        <v>172</v>
      </c>
      <c r="C12" s="15" t="s">
        <v>316</v>
      </c>
      <c r="D12" s="46" t="s">
        <v>313</v>
      </c>
      <c r="E12" s="46" t="s">
        <v>317</v>
      </c>
      <c r="F12" s="46" t="s">
        <v>318</v>
      </c>
      <c r="G12" s="15">
        <v>1</v>
      </c>
      <c r="H12" s="16">
        <v>150000</v>
      </c>
      <c r="I12" s="16">
        <f>G12*H12</f>
        <v>150000</v>
      </c>
    </row>
    <row r="13" spans="1:9" s="54" customFormat="1" ht="24.95" customHeight="1" outlineLevel="2">
      <c r="A13" s="15" t="s">
        <v>281</v>
      </c>
      <c r="B13" s="45" t="s">
        <v>173</v>
      </c>
      <c r="C13" s="15" t="s">
        <v>316</v>
      </c>
      <c r="D13" s="46" t="s">
        <v>322</v>
      </c>
      <c r="E13" s="46" t="s">
        <v>323</v>
      </c>
      <c r="F13" s="46" t="s">
        <v>324</v>
      </c>
      <c r="G13" s="15">
        <v>1</v>
      </c>
      <c r="H13" s="16">
        <v>60000</v>
      </c>
      <c r="I13" s="16">
        <f>G13*H13</f>
        <v>60000</v>
      </c>
    </row>
    <row r="14" spans="1:9" s="54" customFormat="1" ht="24.95" customHeight="1" outlineLevel="1">
      <c r="A14" s="15" t="s">
        <v>133</v>
      </c>
      <c r="B14" s="45"/>
      <c r="C14" s="15"/>
      <c r="D14" s="46"/>
      <c r="E14" s="46"/>
      <c r="F14" s="46"/>
      <c r="G14" s="15"/>
      <c r="H14" s="16"/>
      <c r="I14" s="16">
        <f>SUBTOTAL(9,I12:I13)</f>
        <v>210000</v>
      </c>
    </row>
    <row r="15" spans="1:9" s="54" customFormat="1" ht="24.95" customHeight="1" outlineLevel="2">
      <c r="A15" s="13" t="s">
        <v>282</v>
      </c>
      <c r="B15" s="45" t="s">
        <v>325</v>
      </c>
      <c r="C15" s="13" t="s">
        <v>316</v>
      </c>
      <c r="D15" s="46" t="s">
        <v>313</v>
      </c>
      <c r="E15" s="46" t="s">
        <v>314</v>
      </c>
      <c r="F15" s="46" t="s">
        <v>315</v>
      </c>
      <c r="G15" s="13">
        <v>1</v>
      </c>
      <c r="H15" s="14">
        <v>100000</v>
      </c>
      <c r="I15" s="14">
        <f>G15*H15</f>
        <v>100000</v>
      </c>
    </row>
    <row r="16" spans="1:9" s="54" customFormat="1" ht="24.95" customHeight="1" outlineLevel="2">
      <c r="A16" s="13" t="s">
        <v>282</v>
      </c>
      <c r="B16" s="45" t="s">
        <v>175</v>
      </c>
      <c r="C16" s="13" t="s">
        <v>316</v>
      </c>
      <c r="D16" s="46" t="s">
        <v>313</v>
      </c>
      <c r="E16" s="46" t="s">
        <v>314</v>
      </c>
      <c r="F16" s="46" t="s">
        <v>315</v>
      </c>
      <c r="G16" s="13">
        <v>1</v>
      </c>
      <c r="H16" s="14">
        <v>100000</v>
      </c>
      <c r="I16" s="14">
        <f>G16*H16</f>
        <v>100000</v>
      </c>
    </row>
    <row r="17" spans="1:10" s="54" customFormat="1" ht="24.95" customHeight="1" outlineLevel="2">
      <c r="A17" s="13" t="s">
        <v>282</v>
      </c>
      <c r="B17" s="45" t="s">
        <v>176</v>
      </c>
      <c r="C17" s="13" t="s">
        <v>316</v>
      </c>
      <c r="D17" s="46" t="s">
        <v>313</v>
      </c>
      <c r="E17" s="46" t="s">
        <v>314</v>
      </c>
      <c r="F17" s="46" t="s">
        <v>326</v>
      </c>
      <c r="G17" s="13">
        <v>1</v>
      </c>
      <c r="H17" s="14">
        <v>50000</v>
      </c>
      <c r="I17" s="14">
        <f>G17*H17</f>
        <v>50000</v>
      </c>
    </row>
    <row r="18" spans="1:10" s="54" customFormat="1" ht="24.95" customHeight="1" outlineLevel="2">
      <c r="A18" s="15" t="s">
        <v>282</v>
      </c>
      <c r="B18" s="45" t="s">
        <v>176</v>
      </c>
      <c r="C18" s="15" t="s">
        <v>316</v>
      </c>
      <c r="D18" s="46" t="s">
        <v>322</v>
      </c>
      <c r="E18" s="46" t="s">
        <v>323</v>
      </c>
      <c r="F18" s="46" t="s">
        <v>324</v>
      </c>
      <c r="G18" s="15">
        <v>1</v>
      </c>
      <c r="H18" s="16">
        <v>60000</v>
      </c>
      <c r="I18" s="16">
        <f>G18*H18</f>
        <v>60000</v>
      </c>
    </row>
    <row r="19" spans="1:10" s="54" customFormat="1" ht="24.95" customHeight="1" outlineLevel="1">
      <c r="A19" s="15" t="s">
        <v>107</v>
      </c>
      <c r="B19" s="45"/>
      <c r="C19" s="15"/>
      <c r="D19" s="46"/>
      <c r="E19" s="46"/>
      <c r="F19" s="46"/>
      <c r="G19" s="15"/>
      <c r="H19" s="16"/>
      <c r="I19" s="16">
        <f>SUBTOTAL(9,I15:I18)</f>
        <v>310000</v>
      </c>
    </row>
    <row r="20" spans="1:10" s="54" customFormat="1" ht="24.95" customHeight="1" outlineLevel="2">
      <c r="A20" s="13" t="s">
        <v>283</v>
      </c>
      <c r="B20" s="45" t="s">
        <v>178</v>
      </c>
      <c r="C20" s="13" t="s">
        <v>316</v>
      </c>
      <c r="D20" s="46" t="s">
        <v>313</v>
      </c>
      <c r="E20" s="46" t="s">
        <v>314</v>
      </c>
      <c r="F20" s="46" t="s">
        <v>315</v>
      </c>
      <c r="G20" s="13">
        <v>1</v>
      </c>
      <c r="H20" s="14">
        <v>100000</v>
      </c>
      <c r="I20" s="14">
        <f t="shared" ref="I20:I26" si="1">G20*H20</f>
        <v>100000</v>
      </c>
    </row>
    <row r="21" spans="1:10" s="54" customFormat="1" ht="24.95" customHeight="1" outlineLevel="2">
      <c r="A21" s="12" t="s">
        <v>283</v>
      </c>
      <c r="B21" s="45" t="s">
        <v>179</v>
      </c>
      <c r="C21" s="12" t="s">
        <v>312</v>
      </c>
      <c r="D21" s="46" t="s">
        <v>313</v>
      </c>
      <c r="E21" s="46" t="s">
        <v>314</v>
      </c>
      <c r="F21" s="46" t="s">
        <v>315</v>
      </c>
      <c r="G21" s="13">
        <v>1</v>
      </c>
      <c r="H21" s="14">
        <v>100000</v>
      </c>
      <c r="I21" s="14">
        <f t="shared" si="1"/>
        <v>100000</v>
      </c>
    </row>
    <row r="22" spans="1:10" s="54" customFormat="1" ht="24.95" customHeight="1" outlineLevel="2">
      <c r="A22" s="13" t="s">
        <v>283</v>
      </c>
      <c r="B22" s="45" t="s">
        <v>180</v>
      </c>
      <c r="C22" s="13" t="s">
        <v>316</v>
      </c>
      <c r="D22" s="46" t="s">
        <v>313</v>
      </c>
      <c r="E22" s="46" t="s">
        <v>314</v>
      </c>
      <c r="F22" s="46" t="s">
        <v>326</v>
      </c>
      <c r="G22" s="13">
        <v>1</v>
      </c>
      <c r="H22" s="14">
        <v>50000</v>
      </c>
      <c r="I22" s="14">
        <f t="shared" si="1"/>
        <v>50000</v>
      </c>
    </row>
    <row r="23" spans="1:10" s="54" customFormat="1" ht="24.95" customHeight="1" outlineLevel="2">
      <c r="A23" s="15" t="s">
        <v>283</v>
      </c>
      <c r="B23" s="45" t="s">
        <v>327</v>
      </c>
      <c r="C23" s="12" t="s">
        <v>312</v>
      </c>
      <c r="D23" s="46" t="s">
        <v>319</v>
      </c>
      <c r="E23" s="46" t="s">
        <v>320</v>
      </c>
      <c r="F23" s="46" t="s">
        <v>321</v>
      </c>
      <c r="G23" s="15">
        <v>1</v>
      </c>
      <c r="H23" s="16">
        <v>100000</v>
      </c>
      <c r="I23" s="16">
        <f t="shared" si="1"/>
        <v>100000</v>
      </c>
    </row>
    <row r="24" spans="1:10" s="54" customFormat="1" ht="24.95" customHeight="1" outlineLevel="2">
      <c r="A24" s="15" t="s">
        <v>283</v>
      </c>
      <c r="B24" s="45" t="s">
        <v>178</v>
      </c>
      <c r="C24" s="15" t="s">
        <v>316</v>
      </c>
      <c r="D24" s="46" t="s">
        <v>322</v>
      </c>
      <c r="E24" s="46" t="s">
        <v>323</v>
      </c>
      <c r="F24" s="46" t="s">
        <v>324</v>
      </c>
      <c r="G24" s="15">
        <v>1</v>
      </c>
      <c r="H24" s="16">
        <v>60000</v>
      </c>
      <c r="I24" s="16">
        <f t="shared" si="1"/>
        <v>60000</v>
      </c>
    </row>
    <row r="25" spans="1:10" s="54" customFormat="1" ht="24.95" customHeight="1" outlineLevel="2">
      <c r="A25" s="17" t="s">
        <v>283</v>
      </c>
      <c r="B25" s="45" t="s">
        <v>181</v>
      </c>
      <c r="C25" s="15" t="s">
        <v>316</v>
      </c>
      <c r="D25" s="46" t="s">
        <v>322</v>
      </c>
      <c r="E25" s="46" t="s">
        <v>323</v>
      </c>
      <c r="F25" s="46" t="s">
        <v>324</v>
      </c>
      <c r="G25" s="17">
        <v>1</v>
      </c>
      <c r="H25" s="18">
        <v>60000</v>
      </c>
      <c r="I25" s="18">
        <f t="shared" si="1"/>
        <v>60000</v>
      </c>
    </row>
    <row r="26" spans="1:10" s="54" customFormat="1" ht="24.95" customHeight="1" outlineLevel="2">
      <c r="A26" s="15" t="s">
        <v>283</v>
      </c>
      <c r="B26" s="45" t="s">
        <v>182</v>
      </c>
      <c r="C26" s="15" t="s">
        <v>316</v>
      </c>
      <c r="D26" s="46" t="s">
        <v>322</v>
      </c>
      <c r="E26" s="46" t="s">
        <v>323</v>
      </c>
      <c r="F26" s="46" t="s">
        <v>324</v>
      </c>
      <c r="G26" s="15">
        <v>1</v>
      </c>
      <c r="H26" s="16">
        <v>60000</v>
      </c>
      <c r="I26" s="16">
        <f t="shared" si="1"/>
        <v>60000</v>
      </c>
      <c r="J26" s="19"/>
    </row>
    <row r="27" spans="1:10" s="54" customFormat="1" ht="24.95" customHeight="1" outlineLevel="1">
      <c r="A27" s="15" t="s">
        <v>96</v>
      </c>
      <c r="B27" s="45"/>
      <c r="C27" s="15"/>
      <c r="D27" s="46"/>
      <c r="E27" s="46"/>
      <c r="F27" s="46"/>
      <c r="G27" s="15"/>
      <c r="H27" s="16"/>
      <c r="I27" s="16">
        <f>SUBTOTAL(9,I20:I26)</f>
        <v>530000</v>
      </c>
      <c r="J27" s="19"/>
    </row>
    <row r="28" spans="1:10" s="54" customFormat="1" ht="24.95" customHeight="1" outlineLevel="2">
      <c r="A28" s="13" t="s">
        <v>284</v>
      </c>
      <c r="B28" s="45" t="s">
        <v>184</v>
      </c>
      <c r="C28" s="13" t="s">
        <v>316</v>
      </c>
      <c r="D28" s="46" t="s">
        <v>313</v>
      </c>
      <c r="E28" s="46" t="s">
        <v>314</v>
      </c>
      <c r="F28" s="46" t="s">
        <v>315</v>
      </c>
      <c r="G28" s="13">
        <v>1</v>
      </c>
      <c r="H28" s="14">
        <v>100000</v>
      </c>
      <c r="I28" s="14">
        <f t="shared" ref="I28:I37" si="2">G28*H28</f>
        <v>100000</v>
      </c>
      <c r="J28" s="19"/>
    </row>
    <row r="29" spans="1:10" s="54" customFormat="1" ht="24.95" customHeight="1" outlineLevel="2">
      <c r="A29" s="13" t="s">
        <v>284</v>
      </c>
      <c r="B29" s="45" t="s">
        <v>185</v>
      </c>
      <c r="C29" s="13" t="s">
        <v>316</v>
      </c>
      <c r="D29" s="46" t="s">
        <v>313</v>
      </c>
      <c r="E29" s="46" t="s">
        <v>314</v>
      </c>
      <c r="F29" s="46" t="s">
        <v>326</v>
      </c>
      <c r="G29" s="13">
        <v>1</v>
      </c>
      <c r="H29" s="14">
        <v>50000</v>
      </c>
      <c r="I29" s="14">
        <f t="shared" si="2"/>
        <v>50000</v>
      </c>
      <c r="J29" s="19"/>
    </row>
    <row r="30" spans="1:10" s="54" customFormat="1" ht="24.95" customHeight="1" outlineLevel="2">
      <c r="A30" s="13" t="s">
        <v>284</v>
      </c>
      <c r="B30" s="45" t="s">
        <v>186</v>
      </c>
      <c r="C30" s="13" t="s">
        <v>316</v>
      </c>
      <c r="D30" s="46" t="s">
        <v>313</v>
      </c>
      <c r="E30" s="46" t="s">
        <v>314</v>
      </c>
      <c r="F30" s="46" t="s">
        <v>326</v>
      </c>
      <c r="G30" s="13">
        <v>1</v>
      </c>
      <c r="H30" s="14">
        <v>50000</v>
      </c>
      <c r="I30" s="14">
        <f t="shared" si="2"/>
        <v>50000</v>
      </c>
      <c r="J30" s="19"/>
    </row>
    <row r="31" spans="1:10" s="54" customFormat="1" ht="24.95" customHeight="1" outlineLevel="2">
      <c r="A31" s="15" t="s">
        <v>284</v>
      </c>
      <c r="B31" s="45" t="s">
        <v>187</v>
      </c>
      <c r="C31" s="13" t="s">
        <v>316</v>
      </c>
      <c r="D31" s="46" t="s">
        <v>313</v>
      </c>
      <c r="E31" s="46" t="s">
        <v>314</v>
      </c>
      <c r="F31" s="46" t="s">
        <v>326</v>
      </c>
      <c r="G31" s="15">
        <v>1</v>
      </c>
      <c r="H31" s="16">
        <v>50000</v>
      </c>
      <c r="I31" s="16">
        <f t="shared" si="2"/>
        <v>50000</v>
      </c>
      <c r="J31" s="19"/>
    </row>
    <row r="32" spans="1:10" s="54" customFormat="1" ht="24.95" customHeight="1" outlineLevel="2">
      <c r="A32" s="15" t="s">
        <v>284</v>
      </c>
      <c r="B32" s="45" t="s">
        <v>188</v>
      </c>
      <c r="C32" s="13" t="s">
        <v>316</v>
      </c>
      <c r="D32" s="46" t="s">
        <v>313</v>
      </c>
      <c r="E32" s="46" t="s">
        <v>314</v>
      </c>
      <c r="F32" s="46" t="s">
        <v>326</v>
      </c>
      <c r="G32" s="15">
        <v>1</v>
      </c>
      <c r="H32" s="16">
        <v>50000</v>
      </c>
      <c r="I32" s="16">
        <f t="shared" si="2"/>
        <v>50000</v>
      </c>
      <c r="J32" s="19"/>
    </row>
    <row r="33" spans="1:10" s="54" customFormat="1" ht="24.95" customHeight="1" outlineLevel="2">
      <c r="A33" s="15" t="s">
        <v>284</v>
      </c>
      <c r="B33" s="45" t="s">
        <v>189</v>
      </c>
      <c r="C33" s="15" t="s">
        <v>316</v>
      </c>
      <c r="D33" s="46" t="s">
        <v>313</v>
      </c>
      <c r="E33" s="46" t="s">
        <v>317</v>
      </c>
      <c r="F33" s="46" t="s">
        <v>318</v>
      </c>
      <c r="G33" s="15">
        <v>1</v>
      </c>
      <c r="H33" s="16">
        <v>150000</v>
      </c>
      <c r="I33" s="16">
        <f t="shared" si="2"/>
        <v>150000</v>
      </c>
      <c r="J33" s="19"/>
    </row>
    <row r="34" spans="1:10" s="54" customFormat="1" ht="24.95" customHeight="1" outlineLevel="2">
      <c r="A34" s="15" t="s">
        <v>284</v>
      </c>
      <c r="B34" s="45" t="s">
        <v>190</v>
      </c>
      <c r="C34" s="12" t="s">
        <v>312</v>
      </c>
      <c r="D34" s="46" t="s">
        <v>319</v>
      </c>
      <c r="E34" s="46" t="s">
        <v>320</v>
      </c>
      <c r="F34" s="46" t="s">
        <v>321</v>
      </c>
      <c r="G34" s="15">
        <v>1</v>
      </c>
      <c r="H34" s="16">
        <v>100000</v>
      </c>
      <c r="I34" s="16">
        <f t="shared" si="2"/>
        <v>100000</v>
      </c>
      <c r="J34" s="19"/>
    </row>
    <row r="35" spans="1:10" s="54" customFormat="1" ht="24.95" customHeight="1" outlineLevel="2">
      <c r="A35" s="15" t="s">
        <v>284</v>
      </c>
      <c r="B35" s="45" t="s">
        <v>189</v>
      </c>
      <c r="C35" s="15" t="s">
        <v>316</v>
      </c>
      <c r="D35" s="46" t="s">
        <v>322</v>
      </c>
      <c r="E35" s="46" t="s">
        <v>323</v>
      </c>
      <c r="F35" s="46" t="s">
        <v>324</v>
      </c>
      <c r="G35" s="15">
        <v>1</v>
      </c>
      <c r="H35" s="16">
        <v>60000</v>
      </c>
      <c r="I35" s="16">
        <f t="shared" si="2"/>
        <v>60000</v>
      </c>
      <c r="J35" s="19"/>
    </row>
    <row r="36" spans="1:10" s="54" customFormat="1" ht="24.95" customHeight="1" outlineLevel="2">
      <c r="A36" s="15" t="s">
        <v>284</v>
      </c>
      <c r="B36" s="45" t="s">
        <v>191</v>
      </c>
      <c r="C36" s="15" t="s">
        <v>316</v>
      </c>
      <c r="D36" s="46" t="s">
        <v>322</v>
      </c>
      <c r="E36" s="46" t="s">
        <v>323</v>
      </c>
      <c r="F36" s="46" t="s">
        <v>324</v>
      </c>
      <c r="G36" s="15">
        <v>1</v>
      </c>
      <c r="H36" s="16">
        <v>60000</v>
      </c>
      <c r="I36" s="16">
        <f t="shared" si="2"/>
        <v>60000</v>
      </c>
      <c r="J36" s="19"/>
    </row>
    <row r="37" spans="1:10" s="54" customFormat="1" ht="24.95" customHeight="1" outlineLevel="2">
      <c r="A37" s="15" t="s">
        <v>284</v>
      </c>
      <c r="B37" s="45" t="s">
        <v>192</v>
      </c>
      <c r="C37" s="12" t="s">
        <v>312</v>
      </c>
      <c r="D37" s="46" t="s">
        <v>322</v>
      </c>
      <c r="E37" s="46" t="s">
        <v>323</v>
      </c>
      <c r="F37" s="46" t="s">
        <v>324</v>
      </c>
      <c r="G37" s="15">
        <v>1</v>
      </c>
      <c r="H37" s="16">
        <v>60000</v>
      </c>
      <c r="I37" s="16">
        <f t="shared" si="2"/>
        <v>60000</v>
      </c>
      <c r="J37" s="19"/>
    </row>
    <row r="38" spans="1:10" s="54" customFormat="1" ht="24.95" customHeight="1" outlineLevel="1">
      <c r="A38" s="15" t="s">
        <v>78</v>
      </c>
      <c r="B38" s="45"/>
      <c r="C38" s="12"/>
      <c r="D38" s="46"/>
      <c r="E38" s="46"/>
      <c r="F38" s="46"/>
      <c r="G38" s="15"/>
      <c r="H38" s="16"/>
      <c r="I38" s="16">
        <f>SUBTOTAL(9,I28:I37)</f>
        <v>730000</v>
      </c>
      <c r="J38" s="19"/>
    </row>
    <row r="39" spans="1:10" s="54" customFormat="1" ht="24.95" customHeight="1" outlineLevel="2">
      <c r="A39" s="13" t="s">
        <v>285</v>
      </c>
      <c r="B39" s="45" t="s">
        <v>328</v>
      </c>
      <c r="C39" s="13" t="s">
        <v>316</v>
      </c>
      <c r="D39" s="46" t="s">
        <v>313</v>
      </c>
      <c r="E39" s="46" t="s">
        <v>314</v>
      </c>
      <c r="F39" s="46" t="s">
        <v>329</v>
      </c>
      <c r="G39" s="13">
        <v>1</v>
      </c>
      <c r="H39" s="14">
        <v>200000</v>
      </c>
      <c r="I39" s="14">
        <f t="shared" ref="I39:I46" si="3">G39*H39</f>
        <v>200000</v>
      </c>
      <c r="J39" s="19"/>
    </row>
    <row r="40" spans="1:10" s="54" customFormat="1" ht="24.95" customHeight="1" outlineLevel="2">
      <c r="A40" s="13" t="s">
        <v>285</v>
      </c>
      <c r="B40" s="45" t="s">
        <v>194</v>
      </c>
      <c r="C40" s="13" t="s">
        <v>316</v>
      </c>
      <c r="D40" s="46" t="s">
        <v>313</v>
      </c>
      <c r="E40" s="46" t="s">
        <v>314</v>
      </c>
      <c r="F40" s="46" t="s">
        <v>315</v>
      </c>
      <c r="G40" s="13">
        <v>1</v>
      </c>
      <c r="H40" s="14">
        <v>100000</v>
      </c>
      <c r="I40" s="14">
        <f t="shared" si="3"/>
        <v>100000</v>
      </c>
      <c r="J40" s="19"/>
    </row>
    <row r="41" spans="1:10" s="54" customFormat="1" ht="24.95" customHeight="1" outlineLevel="2">
      <c r="A41" s="13" t="s">
        <v>285</v>
      </c>
      <c r="B41" s="45" t="s">
        <v>195</v>
      </c>
      <c r="C41" s="13" t="s">
        <v>316</v>
      </c>
      <c r="D41" s="46" t="s">
        <v>313</v>
      </c>
      <c r="E41" s="46" t="s">
        <v>314</v>
      </c>
      <c r="F41" s="46" t="s">
        <v>326</v>
      </c>
      <c r="G41" s="13">
        <v>1</v>
      </c>
      <c r="H41" s="14">
        <v>50000</v>
      </c>
      <c r="I41" s="14">
        <f t="shared" si="3"/>
        <v>50000</v>
      </c>
      <c r="J41" s="19"/>
    </row>
    <row r="42" spans="1:10" s="54" customFormat="1" ht="24.95" customHeight="1" outlineLevel="2">
      <c r="A42" s="15" t="s">
        <v>285</v>
      </c>
      <c r="B42" s="45" t="s">
        <v>328</v>
      </c>
      <c r="C42" s="15" t="s">
        <v>316</v>
      </c>
      <c r="D42" s="46" t="s">
        <v>313</v>
      </c>
      <c r="E42" s="46" t="s">
        <v>317</v>
      </c>
      <c r="F42" s="46" t="s">
        <v>318</v>
      </c>
      <c r="G42" s="15">
        <v>1</v>
      </c>
      <c r="H42" s="16">
        <v>150000</v>
      </c>
      <c r="I42" s="16">
        <f t="shared" si="3"/>
        <v>150000</v>
      </c>
      <c r="J42" s="19"/>
    </row>
    <row r="43" spans="1:10" s="54" customFormat="1" ht="24.95" customHeight="1" outlineLevel="2">
      <c r="A43" s="12" t="s">
        <v>285</v>
      </c>
      <c r="B43" s="45" t="s">
        <v>196</v>
      </c>
      <c r="C43" s="12" t="s">
        <v>312</v>
      </c>
      <c r="D43" s="46" t="s">
        <v>313</v>
      </c>
      <c r="E43" s="46" t="s">
        <v>317</v>
      </c>
      <c r="F43" s="46" t="s">
        <v>318</v>
      </c>
      <c r="G43" s="15">
        <v>1</v>
      </c>
      <c r="H43" s="16">
        <v>150000</v>
      </c>
      <c r="I43" s="16">
        <f t="shared" si="3"/>
        <v>150000</v>
      </c>
      <c r="J43" s="19"/>
    </row>
    <row r="44" spans="1:10" s="54" customFormat="1" ht="24.95" customHeight="1" outlineLevel="2">
      <c r="A44" s="17" t="s">
        <v>285</v>
      </c>
      <c r="B44" s="45" t="s">
        <v>197</v>
      </c>
      <c r="C44" s="15" t="s">
        <v>316</v>
      </c>
      <c r="D44" s="46" t="s">
        <v>322</v>
      </c>
      <c r="E44" s="46" t="s">
        <v>323</v>
      </c>
      <c r="F44" s="46" t="s">
        <v>324</v>
      </c>
      <c r="G44" s="17">
        <v>1</v>
      </c>
      <c r="H44" s="18">
        <v>60000</v>
      </c>
      <c r="I44" s="18">
        <f t="shared" si="3"/>
        <v>60000</v>
      </c>
      <c r="J44" s="19"/>
    </row>
    <row r="45" spans="1:10" s="54" customFormat="1" ht="24.95" customHeight="1" outlineLevel="2">
      <c r="A45" s="15" t="s">
        <v>285</v>
      </c>
      <c r="B45" s="45" t="s">
        <v>198</v>
      </c>
      <c r="C45" s="15" t="s">
        <v>316</v>
      </c>
      <c r="D45" s="46" t="s">
        <v>322</v>
      </c>
      <c r="E45" s="46" t="s">
        <v>323</v>
      </c>
      <c r="F45" s="46" t="s">
        <v>324</v>
      </c>
      <c r="G45" s="15">
        <v>1</v>
      </c>
      <c r="H45" s="16">
        <v>60000</v>
      </c>
      <c r="I45" s="16">
        <f t="shared" si="3"/>
        <v>60000</v>
      </c>
      <c r="J45" s="19"/>
    </row>
    <row r="46" spans="1:10" ht="24.95" customHeight="1" outlineLevel="2">
      <c r="A46" s="15" t="s">
        <v>285</v>
      </c>
      <c r="B46" s="47" t="s">
        <v>330</v>
      </c>
      <c r="C46" s="12" t="s">
        <v>316</v>
      </c>
      <c r="D46" s="21" t="s">
        <v>199</v>
      </c>
      <c r="E46" s="21" t="s">
        <v>200</v>
      </c>
      <c r="F46" s="21" t="s">
        <v>200</v>
      </c>
      <c r="G46" s="15">
        <v>1</v>
      </c>
      <c r="H46" s="16">
        <v>600000</v>
      </c>
      <c r="I46" s="16">
        <f t="shared" si="3"/>
        <v>600000</v>
      </c>
      <c r="J46" s="20"/>
    </row>
    <row r="47" spans="1:10" ht="24.95" customHeight="1" outlineLevel="1">
      <c r="A47" s="15" t="s">
        <v>59</v>
      </c>
      <c r="B47" s="47"/>
      <c r="C47" s="12"/>
      <c r="D47" s="21"/>
      <c r="E47" s="21"/>
      <c r="F47" s="21"/>
      <c r="G47" s="15"/>
      <c r="H47" s="16"/>
      <c r="I47" s="16">
        <f>SUBTOTAL(9,I39:I46)</f>
        <v>1370000</v>
      </c>
      <c r="J47" s="20"/>
    </row>
    <row r="48" spans="1:10" s="54" customFormat="1" ht="24.95" customHeight="1" outlineLevel="2">
      <c r="A48" s="13" t="s">
        <v>287</v>
      </c>
      <c r="B48" s="45" t="s">
        <v>202</v>
      </c>
      <c r="C48" s="13" t="s">
        <v>316</v>
      </c>
      <c r="D48" s="46" t="s">
        <v>313</v>
      </c>
      <c r="E48" s="46" t="s">
        <v>314</v>
      </c>
      <c r="F48" s="46" t="s">
        <v>315</v>
      </c>
      <c r="G48" s="13">
        <v>1</v>
      </c>
      <c r="H48" s="14">
        <v>100000</v>
      </c>
      <c r="I48" s="14">
        <f t="shared" ref="I48:I57" si="4">G48*H48</f>
        <v>100000</v>
      </c>
      <c r="J48" s="19"/>
    </row>
    <row r="49" spans="1:10" s="54" customFormat="1" ht="24.95" customHeight="1" outlineLevel="2">
      <c r="A49" s="13" t="s">
        <v>287</v>
      </c>
      <c r="B49" s="45" t="s">
        <v>203</v>
      </c>
      <c r="C49" s="12" t="s">
        <v>312</v>
      </c>
      <c r="D49" s="46" t="s">
        <v>313</v>
      </c>
      <c r="E49" s="46" t="s">
        <v>314</v>
      </c>
      <c r="F49" s="46" t="s">
        <v>315</v>
      </c>
      <c r="G49" s="13">
        <v>1</v>
      </c>
      <c r="H49" s="14">
        <v>100000</v>
      </c>
      <c r="I49" s="14">
        <f t="shared" si="4"/>
        <v>100000</v>
      </c>
      <c r="J49" s="19"/>
    </row>
    <row r="50" spans="1:10" s="54" customFormat="1" ht="24.95" customHeight="1" outlineLevel="2">
      <c r="A50" s="12" t="s">
        <v>287</v>
      </c>
      <c r="B50" s="45" t="s">
        <v>204</v>
      </c>
      <c r="C50" s="13" t="s">
        <v>316</v>
      </c>
      <c r="D50" s="46" t="s">
        <v>313</v>
      </c>
      <c r="E50" s="46" t="s">
        <v>314</v>
      </c>
      <c r="F50" s="46" t="s">
        <v>326</v>
      </c>
      <c r="G50" s="13">
        <v>1</v>
      </c>
      <c r="H50" s="14">
        <v>50000</v>
      </c>
      <c r="I50" s="14">
        <f t="shared" si="4"/>
        <v>50000</v>
      </c>
      <c r="J50" s="19"/>
    </row>
    <row r="51" spans="1:10" s="54" customFormat="1" ht="24.95" customHeight="1" outlineLevel="2">
      <c r="A51" s="12" t="s">
        <v>287</v>
      </c>
      <c r="B51" s="45" t="s">
        <v>205</v>
      </c>
      <c r="C51" s="15" t="s">
        <v>316</v>
      </c>
      <c r="D51" s="46" t="s">
        <v>313</v>
      </c>
      <c r="E51" s="46" t="s">
        <v>317</v>
      </c>
      <c r="F51" s="46" t="s">
        <v>318</v>
      </c>
      <c r="G51" s="17">
        <v>1</v>
      </c>
      <c r="H51" s="18">
        <v>150000</v>
      </c>
      <c r="I51" s="18">
        <f t="shared" si="4"/>
        <v>150000</v>
      </c>
      <c r="J51" s="19"/>
    </row>
    <row r="52" spans="1:10" s="54" customFormat="1" ht="24.95" customHeight="1" outlineLevel="2">
      <c r="A52" s="17" t="s">
        <v>287</v>
      </c>
      <c r="B52" s="45" t="s">
        <v>206</v>
      </c>
      <c r="C52" s="12" t="s">
        <v>312</v>
      </c>
      <c r="D52" s="46" t="s">
        <v>313</v>
      </c>
      <c r="E52" s="46" t="s">
        <v>317</v>
      </c>
      <c r="F52" s="46" t="s">
        <v>318</v>
      </c>
      <c r="G52" s="17">
        <v>1</v>
      </c>
      <c r="H52" s="18">
        <v>150000</v>
      </c>
      <c r="I52" s="18">
        <f t="shared" si="4"/>
        <v>150000</v>
      </c>
      <c r="J52" s="19"/>
    </row>
    <row r="53" spans="1:10" s="54" customFormat="1" ht="24.95" customHeight="1" outlineLevel="2">
      <c r="A53" s="12" t="s">
        <v>287</v>
      </c>
      <c r="B53" s="45" t="s">
        <v>207</v>
      </c>
      <c r="C53" s="12" t="s">
        <v>312</v>
      </c>
      <c r="D53" s="46" t="s">
        <v>319</v>
      </c>
      <c r="E53" s="46" t="s">
        <v>320</v>
      </c>
      <c r="F53" s="46" t="s">
        <v>321</v>
      </c>
      <c r="G53" s="17">
        <v>1</v>
      </c>
      <c r="H53" s="18">
        <v>100000</v>
      </c>
      <c r="I53" s="18">
        <f t="shared" si="4"/>
        <v>100000</v>
      </c>
      <c r="J53" s="19"/>
    </row>
    <row r="54" spans="1:10" s="54" customFormat="1" ht="24.95" customHeight="1" outlineLevel="2">
      <c r="A54" s="15" t="s">
        <v>287</v>
      </c>
      <c r="B54" s="45" t="s">
        <v>208</v>
      </c>
      <c r="C54" s="12" t="s">
        <v>312</v>
      </c>
      <c r="D54" s="46" t="s">
        <v>319</v>
      </c>
      <c r="E54" s="46" t="s">
        <v>320</v>
      </c>
      <c r="F54" s="46" t="s">
        <v>321</v>
      </c>
      <c r="G54" s="15">
        <v>1</v>
      </c>
      <c r="H54" s="16">
        <v>100000</v>
      </c>
      <c r="I54" s="16">
        <f t="shared" si="4"/>
        <v>100000</v>
      </c>
      <c r="J54" s="19"/>
    </row>
    <row r="55" spans="1:10" s="54" customFormat="1" ht="24.95" customHeight="1" outlineLevel="2">
      <c r="A55" s="15" t="s">
        <v>287</v>
      </c>
      <c r="B55" s="45" t="s">
        <v>209</v>
      </c>
      <c r="C55" s="12" t="s">
        <v>312</v>
      </c>
      <c r="D55" s="46" t="s">
        <v>319</v>
      </c>
      <c r="E55" s="46" t="s">
        <v>320</v>
      </c>
      <c r="F55" s="46" t="s">
        <v>321</v>
      </c>
      <c r="G55" s="15">
        <v>1</v>
      </c>
      <c r="H55" s="16">
        <v>100000</v>
      </c>
      <c r="I55" s="16">
        <f t="shared" si="4"/>
        <v>100000</v>
      </c>
      <c r="J55" s="19"/>
    </row>
    <row r="56" spans="1:10" s="54" customFormat="1" ht="24.95" customHeight="1" outlineLevel="2">
      <c r="A56" s="17" t="s">
        <v>287</v>
      </c>
      <c r="B56" s="45" t="s">
        <v>202</v>
      </c>
      <c r="C56" s="15" t="s">
        <v>316</v>
      </c>
      <c r="D56" s="46" t="s">
        <v>322</v>
      </c>
      <c r="E56" s="46" t="s">
        <v>323</v>
      </c>
      <c r="F56" s="46" t="s">
        <v>324</v>
      </c>
      <c r="G56" s="17">
        <v>1</v>
      </c>
      <c r="H56" s="18">
        <v>60000</v>
      </c>
      <c r="I56" s="18">
        <f t="shared" si="4"/>
        <v>60000</v>
      </c>
      <c r="J56" s="19"/>
    </row>
    <row r="57" spans="1:10" s="54" customFormat="1" ht="24.95" customHeight="1" outlineLevel="2">
      <c r="A57" s="15" t="s">
        <v>287</v>
      </c>
      <c r="B57" s="45" t="s">
        <v>210</v>
      </c>
      <c r="C57" s="12" t="s">
        <v>312</v>
      </c>
      <c r="D57" s="46" t="s">
        <v>322</v>
      </c>
      <c r="E57" s="46" t="s">
        <v>323</v>
      </c>
      <c r="F57" s="46" t="s">
        <v>324</v>
      </c>
      <c r="G57" s="15">
        <v>1</v>
      </c>
      <c r="H57" s="16">
        <v>60000</v>
      </c>
      <c r="I57" s="16">
        <f t="shared" si="4"/>
        <v>60000</v>
      </c>
      <c r="J57" s="19"/>
    </row>
    <row r="58" spans="1:10" s="54" customFormat="1" ht="24.95" customHeight="1" outlineLevel="1">
      <c r="A58" s="15" t="s">
        <v>24</v>
      </c>
      <c r="B58" s="45"/>
      <c r="C58" s="12"/>
      <c r="D58" s="46"/>
      <c r="E58" s="46"/>
      <c r="F58" s="46"/>
      <c r="G58" s="15"/>
      <c r="H58" s="16"/>
      <c r="I58" s="16">
        <f>SUBTOTAL(9,I48:I57)</f>
        <v>970000</v>
      </c>
      <c r="J58" s="19"/>
    </row>
    <row r="59" spans="1:10" s="54" customFormat="1" ht="24.95" customHeight="1" outlineLevel="2">
      <c r="A59" s="12" t="s">
        <v>286</v>
      </c>
      <c r="B59" s="45" t="s">
        <v>212</v>
      </c>
      <c r="C59" s="15" t="s">
        <v>316</v>
      </c>
      <c r="D59" s="46" t="s">
        <v>322</v>
      </c>
      <c r="E59" s="46" t="s">
        <v>323</v>
      </c>
      <c r="F59" s="46" t="s">
        <v>324</v>
      </c>
      <c r="G59" s="15">
        <v>1</v>
      </c>
      <c r="H59" s="16">
        <v>60000</v>
      </c>
      <c r="I59" s="16">
        <f>G59*H59</f>
        <v>60000</v>
      </c>
      <c r="J59" s="19"/>
    </row>
    <row r="60" spans="1:10" s="54" customFormat="1" ht="24.95" customHeight="1" outlineLevel="1">
      <c r="A60" s="12" t="s">
        <v>40</v>
      </c>
      <c r="B60" s="45"/>
      <c r="C60" s="15"/>
      <c r="D60" s="46"/>
      <c r="E60" s="46"/>
      <c r="F60" s="46"/>
      <c r="G60" s="15"/>
      <c r="H60" s="16"/>
      <c r="I60" s="16">
        <f>SUBTOTAL(9,I59:I59)</f>
        <v>60000</v>
      </c>
      <c r="J60" s="19"/>
    </row>
    <row r="61" spans="1:10" s="54" customFormat="1" ht="24.95" customHeight="1" outlineLevel="2">
      <c r="A61" s="13" t="s">
        <v>288</v>
      </c>
      <c r="B61" s="45" t="s">
        <v>214</v>
      </c>
      <c r="C61" s="13" t="s">
        <v>316</v>
      </c>
      <c r="D61" s="46" t="s">
        <v>313</v>
      </c>
      <c r="E61" s="46" t="s">
        <v>314</v>
      </c>
      <c r="F61" s="46" t="s">
        <v>315</v>
      </c>
      <c r="G61" s="13">
        <v>1</v>
      </c>
      <c r="H61" s="14">
        <v>100000</v>
      </c>
      <c r="I61" s="14">
        <f t="shared" ref="I61:I67" si="5">G61*H61</f>
        <v>100000</v>
      </c>
      <c r="J61" s="19"/>
    </row>
    <row r="62" spans="1:10" s="54" customFormat="1" ht="24.95" customHeight="1" outlineLevel="2">
      <c r="A62" s="13" t="s">
        <v>288</v>
      </c>
      <c r="B62" s="45" t="s">
        <v>215</v>
      </c>
      <c r="C62" s="12" t="s">
        <v>312</v>
      </c>
      <c r="D62" s="46" t="s">
        <v>313</v>
      </c>
      <c r="E62" s="46" t="s">
        <v>314</v>
      </c>
      <c r="F62" s="46" t="s">
        <v>315</v>
      </c>
      <c r="G62" s="13">
        <v>1</v>
      </c>
      <c r="H62" s="14">
        <v>100000</v>
      </c>
      <c r="I62" s="14">
        <f t="shared" si="5"/>
        <v>100000</v>
      </c>
      <c r="J62" s="19"/>
    </row>
    <row r="63" spans="1:10" s="54" customFormat="1" ht="24.95" customHeight="1" outlineLevel="2">
      <c r="A63" s="13" t="s">
        <v>288</v>
      </c>
      <c r="B63" s="45" t="s">
        <v>216</v>
      </c>
      <c r="C63" s="13" t="s">
        <v>316</v>
      </c>
      <c r="D63" s="46" t="s">
        <v>313</v>
      </c>
      <c r="E63" s="46" t="s">
        <v>314</v>
      </c>
      <c r="F63" s="46" t="s">
        <v>326</v>
      </c>
      <c r="G63" s="13">
        <v>1</v>
      </c>
      <c r="H63" s="14">
        <v>50000</v>
      </c>
      <c r="I63" s="14">
        <f t="shared" si="5"/>
        <v>50000</v>
      </c>
      <c r="J63" s="19"/>
    </row>
    <row r="64" spans="1:10" s="54" customFormat="1" ht="24.95" customHeight="1" outlineLevel="2">
      <c r="A64" s="12" t="s">
        <v>288</v>
      </c>
      <c r="B64" s="45" t="s">
        <v>215</v>
      </c>
      <c r="C64" s="12" t="s">
        <v>312</v>
      </c>
      <c r="D64" s="46" t="s">
        <v>319</v>
      </c>
      <c r="E64" s="46" t="s">
        <v>320</v>
      </c>
      <c r="F64" s="46" t="s">
        <v>321</v>
      </c>
      <c r="G64" s="15">
        <v>1</v>
      </c>
      <c r="H64" s="16">
        <v>100000</v>
      </c>
      <c r="I64" s="16">
        <f t="shared" si="5"/>
        <v>100000</v>
      </c>
      <c r="J64" s="19"/>
    </row>
    <row r="65" spans="1:10" s="54" customFormat="1" ht="24.95" customHeight="1" outlineLevel="2">
      <c r="A65" s="15" t="s">
        <v>288</v>
      </c>
      <c r="B65" s="45" t="s">
        <v>217</v>
      </c>
      <c r="C65" s="15" t="s">
        <v>316</v>
      </c>
      <c r="D65" s="46" t="s">
        <v>322</v>
      </c>
      <c r="E65" s="46" t="s">
        <v>323</v>
      </c>
      <c r="F65" s="46" t="s">
        <v>324</v>
      </c>
      <c r="G65" s="15">
        <v>1</v>
      </c>
      <c r="H65" s="16">
        <v>60000</v>
      </c>
      <c r="I65" s="16">
        <f t="shared" si="5"/>
        <v>60000</v>
      </c>
      <c r="J65" s="19"/>
    </row>
    <row r="66" spans="1:10" s="54" customFormat="1" ht="24.95" customHeight="1" outlineLevel="2">
      <c r="A66" s="15" t="s">
        <v>288</v>
      </c>
      <c r="B66" s="45" t="s">
        <v>218</v>
      </c>
      <c r="C66" s="15" t="s">
        <v>316</v>
      </c>
      <c r="D66" s="46" t="s">
        <v>322</v>
      </c>
      <c r="E66" s="46" t="s">
        <v>323</v>
      </c>
      <c r="F66" s="46" t="s">
        <v>324</v>
      </c>
      <c r="G66" s="15">
        <v>1</v>
      </c>
      <c r="H66" s="16">
        <v>60000</v>
      </c>
      <c r="I66" s="16">
        <f t="shared" si="5"/>
        <v>60000</v>
      </c>
    </row>
    <row r="67" spans="1:10" ht="24.95" customHeight="1" outlineLevel="2">
      <c r="A67" s="15" t="s">
        <v>288</v>
      </c>
      <c r="B67" s="47" t="s">
        <v>331</v>
      </c>
      <c r="C67" s="12" t="s">
        <v>316</v>
      </c>
      <c r="D67" s="22" t="s">
        <v>219</v>
      </c>
      <c r="E67" s="22" t="s">
        <v>220</v>
      </c>
      <c r="F67" s="22" t="s">
        <v>220</v>
      </c>
      <c r="G67" s="15">
        <v>1</v>
      </c>
      <c r="H67" s="16">
        <v>500000</v>
      </c>
      <c r="I67" s="16">
        <f t="shared" si="5"/>
        <v>500000</v>
      </c>
    </row>
    <row r="68" spans="1:10" ht="24.95" customHeight="1" outlineLevel="1">
      <c r="A68" s="15" t="s">
        <v>143</v>
      </c>
      <c r="B68" s="47"/>
      <c r="C68" s="12"/>
      <c r="D68" s="22"/>
      <c r="E68" s="22"/>
      <c r="F68" s="22"/>
      <c r="G68" s="15"/>
      <c r="H68" s="16"/>
      <c r="I68" s="16">
        <f>SUBTOTAL(9,I61:I67)</f>
        <v>970000</v>
      </c>
    </row>
    <row r="69" spans="1:10" ht="24.95" customHeight="1">
      <c r="A69" s="15" t="s">
        <v>157</v>
      </c>
      <c r="B69" s="47"/>
      <c r="C69" s="12"/>
      <c r="D69" s="22"/>
      <c r="E69" s="22"/>
      <c r="F69" s="22"/>
      <c r="G69" s="15"/>
      <c r="H69" s="16"/>
      <c r="I69" s="16">
        <f>SUBTOTAL(9,I3:I67)</f>
        <v>5970000</v>
      </c>
    </row>
  </sheetData>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95" orientation="landscape" r:id="rId1"/>
  <headerFooter>
    <oddFooter>第 &amp;P 页，共 &amp;N 页</oddFooter>
  </headerFooter>
</worksheet>
</file>

<file path=xl/worksheets/sheet10.xml><?xml version="1.0" encoding="utf-8"?>
<worksheet xmlns="http://schemas.openxmlformats.org/spreadsheetml/2006/main" xmlns:r="http://schemas.openxmlformats.org/officeDocument/2006/relationships">
  <dimension ref="A1:C8"/>
  <sheetViews>
    <sheetView workbookViewId="0">
      <selection activeCell="B12" sqref="B12"/>
    </sheetView>
  </sheetViews>
  <sheetFormatPr defaultRowHeight="13.5"/>
  <cols>
    <col min="1" max="1" width="18.625" style="128" customWidth="1"/>
    <col min="2" max="2" width="45.375" style="128" customWidth="1"/>
    <col min="3" max="3" width="16.75" style="128" customWidth="1"/>
    <col min="4" max="16384" width="9" style="128"/>
  </cols>
  <sheetData>
    <row r="1" spans="1:3" ht="45" customHeight="1">
      <c r="A1" s="420" t="s">
        <v>445</v>
      </c>
      <c r="B1" s="420"/>
      <c r="C1" s="421"/>
    </row>
    <row r="2" spans="1:3" ht="59.25" customHeight="1">
      <c r="A2" s="418" t="s">
        <v>446</v>
      </c>
      <c r="B2" s="419"/>
      <c r="C2" s="411"/>
    </row>
    <row r="3" spans="1:3" ht="30" customHeight="1">
      <c r="A3" s="142"/>
      <c r="B3" s="142" t="s">
        <v>452</v>
      </c>
      <c r="C3" s="142" t="s">
        <v>453</v>
      </c>
    </row>
    <row r="4" spans="1:3" ht="30" customHeight="1">
      <c r="A4" s="142" t="s">
        <v>447</v>
      </c>
      <c r="B4" s="142">
        <v>2232000</v>
      </c>
      <c r="C4" s="417">
        <v>2000000</v>
      </c>
    </row>
    <row r="5" spans="1:3" ht="30" customHeight="1">
      <c r="A5" s="142" t="s">
        <v>448</v>
      </c>
      <c r="B5" s="142">
        <v>256300</v>
      </c>
      <c r="C5" s="417"/>
    </row>
    <row r="6" spans="1:3" ht="30" customHeight="1">
      <c r="A6" s="142" t="s">
        <v>449</v>
      </c>
      <c r="B6" s="142">
        <v>199100</v>
      </c>
      <c r="C6" s="417"/>
    </row>
    <row r="7" spans="1:3" ht="30" customHeight="1">
      <c r="A7" s="142" t="s">
        <v>450</v>
      </c>
      <c r="B7" s="142">
        <v>2687400</v>
      </c>
      <c r="C7" s="417"/>
    </row>
    <row r="8" spans="1:3" ht="21.75" customHeight="1">
      <c r="A8" s="416" t="s">
        <v>451</v>
      </c>
      <c r="B8" s="416"/>
    </row>
  </sheetData>
  <mergeCells count="4">
    <mergeCell ref="A8:B8"/>
    <mergeCell ref="C4:C7"/>
    <mergeCell ref="A2:C2"/>
    <mergeCell ref="A1:C1"/>
  </mergeCells>
  <phoneticPr fontId="3" type="noConversion"/>
  <printOptions horizontalCentered="1"/>
  <pageMargins left="0.70866141732283472" right="0.70866141732283472" top="0.74803149606299213" bottom="0.74803149606299213" header="0.31496062992125984" footer="0.31496062992125984"/>
  <pageSetup paperSize="9" orientation="portrait" r:id="rId1"/>
  <headerFooter>
    <oddFooter>第 &amp;P 页，共 &amp;N 页</oddFooter>
  </headerFooter>
</worksheet>
</file>

<file path=xl/worksheets/sheet11.xml><?xml version="1.0" encoding="utf-8"?>
<worksheet xmlns="http://schemas.openxmlformats.org/spreadsheetml/2006/main" xmlns:r="http://schemas.openxmlformats.org/officeDocument/2006/relationships">
  <dimension ref="A1:J21"/>
  <sheetViews>
    <sheetView tabSelected="1" workbookViewId="0">
      <selection activeCell="A2" sqref="A2:B2"/>
    </sheetView>
  </sheetViews>
  <sheetFormatPr defaultColWidth="9" defaultRowHeight="13.5"/>
  <cols>
    <col min="1" max="1" width="5.625" style="11" customWidth="1"/>
    <col min="2" max="2" width="30.625" style="177" customWidth="1"/>
    <col min="3" max="4" width="15.625" style="11" customWidth="1"/>
    <col min="5" max="5" width="23.625" style="11" customWidth="1"/>
    <col min="6" max="6" width="20.5" style="11" bestFit="1" customWidth="1"/>
    <col min="7" max="7" width="18.625" style="11" hidden="1" customWidth="1"/>
    <col min="8" max="8" width="18.375" style="11" bestFit="1" customWidth="1"/>
    <col min="9" max="9" width="14.375" style="11" hidden="1" customWidth="1"/>
    <col min="10" max="10" width="14.25" style="11" hidden="1" customWidth="1"/>
    <col min="11" max="254" width="9" style="11"/>
    <col min="255" max="255" width="6.625" style="11" customWidth="1"/>
    <col min="256" max="257" width="21.625" style="11" customWidth="1"/>
    <col min="258" max="258" width="16.125" style="11" bestFit="1" customWidth="1"/>
    <col min="259" max="259" width="13.875" style="11" bestFit="1" customWidth="1"/>
    <col min="260" max="260" width="17.25" style="11" bestFit="1" customWidth="1"/>
    <col min="261" max="262" width="20.5" style="11" bestFit="1" customWidth="1"/>
    <col min="263" max="263" width="0" style="11" hidden="1" customWidth="1"/>
    <col min="264" max="264" width="18.375" style="11" bestFit="1" customWidth="1"/>
    <col min="265" max="266" width="0" style="11" hidden="1" customWidth="1"/>
    <col min="267" max="510" width="9" style="11"/>
    <col min="511" max="511" width="6.625" style="11" customWidth="1"/>
    <col min="512" max="513" width="21.625" style="11" customWidth="1"/>
    <col min="514" max="514" width="16.125" style="11" bestFit="1" customWidth="1"/>
    <col min="515" max="515" width="13.875" style="11" bestFit="1" customWidth="1"/>
    <col min="516" max="516" width="17.25" style="11" bestFit="1" customWidth="1"/>
    <col min="517" max="518" width="20.5" style="11" bestFit="1" customWidth="1"/>
    <col min="519" max="519" width="0" style="11" hidden="1" customWidth="1"/>
    <col min="520" max="520" width="18.375" style="11" bestFit="1" customWidth="1"/>
    <col min="521" max="522" width="0" style="11" hidden="1" customWidth="1"/>
    <col min="523" max="766" width="9" style="11"/>
    <col min="767" max="767" width="6.625" style="11" customWidth="1"/>
    <col min="768" max="769" width="21.625" style="11" customWidth="1"/>
    <col min="770" max="770" width="16.125" style="11" bestFit="1" customWidth="1"/>
    <col min="771" max="771" width="13.875" style="11" bestFit="1" customWidth="1"/>
    <col min="772" max="772" width="17.25" style="11" bestFit="1" customWidth="1"/>
    <col min="773" max="774" width="20.5" style="11" bestFit="1" customWidth="1"/>
    <col min="775" max="775" width="0" style="11" hidden="1" customWidth="1"/>
    <col min="776" max="776" width="18.375" style="11" bestFit="1" customWidth="1"/>
    <col min="777" max="778" width="0" style="11" hidden="1" customWidth="1"/>
    <col min="779" max="1022" width="9" style="11"/>
    <col min="1023" max="1023" width="6.625" style="11" customWidth="1"/>
    <col min="1024" max="1025" width="21.625" style="11" customWidth="1"/>
    <col min="1026" max="1026" width="16.125" style="11" bestFit="1" customWidth="1"/>
    <col min="1027" max="1027" width="13.875" style="11" bestFit="1" customWidth="1"/>
    <col min="1028" max="1028" width="17.25" style="11" bestFit="1" customWidth="1"/>
    <col min="1029" max="1030" width="20.5" style="11" bestFit="1" customWidth="1"/>
    <col min="1031" max="1031" width="0" style="11" hidden="1" customWidth="1"/>
    <col min="1032" max="1032" width="18.375" style="11" bestFit="1" customWidth="1"/>
    <col min="1033" max="1034" width="0" style="11" hidden="1" customWidth="1"/>
    <col min="1035" max="1278" width="9" style="11"/>
    <col min="1279" max="1279" width="6.625" style="11" customWidth="1"/>
    <col min="1280" max="1281" width="21.625" style="11" customWidth="1"/>
    <col min="1282" max="1282" width="16.125" style="11" bestFit="1" customWidth="1"/>
    <col min="1283" max="1283" width="13.875" style="11" bestFit="1" customWidth="1"/>
    <col min="1284" max="1284" width="17.25" style="11" bestFit="1" customWidth="1"/>
    <col min="1285" max="1286" width="20.5" style="11" bestFit="1" customWidth="1"/>
    <col min="1287" max="1287" width="0" style="11" hidden="1" customWidth="1"/>
    <col min="1288" max="1288" width="18.375" style="11" bestFit="1" customWidth="1"/>
    <col min="1289" max="1290" width="0" style="11" hidden="1" customWidth="1"/>
    <col min="1291" max="1534" width="9" style="11"/>
    <col min="1535" max="1535" width="6.625" style="11" customWidth="1"/>
    <col min="1536" max="1537" width="21.625" style="11" customWidth="1"/>
    <col min="1538" max="1538" width="16.125" style="11" bestFit="1" customWidth="1"/>
    <col min="1539" max="1539" width="13.875" style="11" bestFit="1" customWidth="1"/>
    <col min="1540" max="1540" width="17.25" style="11" bestFit="1" customWidth="1"/>
    <col min="1541" max="1542" width="20.5" style="11" bestFit="1" customWidth="1"/>
    <col min="1543" max="1543" width="0" style="11" hidden="1" customWidth="1"/>
    <col min="1544" max="1544" width="18.375" style="11" bestFit="1" customWidth="1"/>
    <col min="1545" max="1546" width="0" style="11" hidden="1" customWidth="1"/>
    <col min="1547" max="1790" width="9" style="11"/>
    <col min="1791" max="1791" width="6.625" style="11" customWidth="1"/>
    <col min="1792" max="1793" width="21.625" style="11" customWidth="1"/>
    <col min="1794" max="1794" width="16.125" style="11" bestFit="1" customWidth="1"/>
    <col min="1795" max="1795" width="13.875" style="11" bestFit="1" customWidth="1"/>
    <col min="1796" max="1796" width="17.25" style="11" bestFit="1" customWidth="1"/>
    <col min="1797" max="1798" width="20.5" style="11" bestFit="1" customWidth="1"/>
    <col min="1799" max="1799" width="0" style="11" hidden="1" customWidth="1"/>
    <col min="1800" max="1800" width="18.375" style="11" bestFit="1" customWidth="1"/>
    <col min="1801" max="1802" width="0" style="11" hidden="1" customWidth="1"/>
    <col min="1803" max="2046" width="9" style="11"/>
    <col min="2047" max="2047" width="6.625" style="11" customWidth="1"/>
    <col min="2048" max="2049" width="21.625" style="11" customWidth="1"/>
    <col min="2050" max="2050" width="16.125" style="11" bestFit="1" customWidth="1"/>
    <col min="2051" max="2051" width="13.875" style="11" bestFit="1" customWidth="1"/>
    <col min="2052" max="2052" width="17.25" style="11" bestFit="1" customWidth="1"/>
    <col min="2053" max="2054" width="20.5" style="11" bestFit="1" customWidth="1"/>
    <col min="2055" max="2055" width="0" style="11" hidden="1" customWidth="1"/>
    <col min="2056" max="2056" width="18.375" style="11" bestFit="1" customWidth="1"/>
    <col min="2057" max="2058" width="0" style="11" hidden="1" customWidth="1"/>
    <col min="2059" max="2302" width="9" style="11"/>
    <col min="2303" max="2303" width="6.625" style="11" customWidth="1"/>
    <col min="2304" max="2305" width="21.625" style="11" customWidth="1"/>
    <col min="2306" max="2306" width="16.125" style="11" bestFit="1" customWidth="1"/>
    <col min="2307" max="2307" width="13.875" style="11" bestFit="1" customWidth="1"/>
    <col min="2308" max="2308" width="17.25" style="11" bestFit="1" customWidth="1"/>
    <col min="2309" max="2310" width="20.5" style="11" bestFit="1" customWidth="1"/>
    <col min="2311" max="2311" width="0" style="11" hidden="1" customWidth="1"/>
    <col min="2312" max="2312" width="18.375" style="11" bestFit="1" customWidth="1"/>
    <col min="2313" max="2314" width="0" style="11" hidden="1" customWidth="1"/>
    <col min="2315" max="2558" width="9" style="11"/>
    <col min="2559" max="2559" width="6.625" style="11" customWidth="1"/>
    <col min="2560" max="2561" width="21.625" style="11" customWidth="1"/>
    <col min="2562" max="2562" width="16.125" style="11" bestFit="1" customWidth="1"/>
    <col min="2563" max="2563" width="13.875" style="11" bestFit="1" customWidth="1"/>
    <col min="2564" max="2564" width="17.25" style="11" bestFit="1" customWidth="1"/>
    <col min="2565" max="2566" width="20.5" style="11" bestFit="1" customWidth="1"/>
    <col min="2567" max="2567" width="0" style="11" hidden="1" customWidth="1"/>
    <col min="2568" max="2568" width="18.375" style="11" bestFit="1" customWidth="1"/>
    <col min="2569" max="2570" width="0" style="11" hidden="1" customWidth="1"/>
    <col min="2571" max="2814" width="9" style="11"/>
    <col min="2815" max="2815" width="6.625" style="11" customWidth="1"/>
    <col min="2816" max="2817" width="21.625" style="11" customWidth="1"/>
    <col min="2818" max="2818" width="16.125" style="11" bestFit="1" customWidth="1"/>
    <col min="2819" max="2819" width="13.875" style="11" bestFit="1" customWidth="1"/>
    <col min="2820" max="2820" width="17.25" style="11" bestFit="1" customWidth="1"/>
    <col min="2821" max="2822" width="20.5" style="11" bestFit="1" customWidth="1"/>
    <col min="2823" max="2823" width="0" style="11" hidden="1" customWidth="1"/>
    <col min="2824" max="2824" width="18.375" style="11" bestFit="1" customWidth="1"/>
    <col min="2825" max="2826" width="0" style="11" hidden="1" customWidth="1"/>
    <col min="2827" max="3070" width="9" style="11"/>
    <col min="3071" max="3071" width="6.625" style="11" customWidth="1"/>
    <col min="3072" max="3073" width="21.625" style="11" customWidth="1"/>
    <col min="3074" max="3074" width="16.125" style="11" bestFit="1" customWidth="1"/>
    <col min="3075" max="3075" width="13.875" style="11" bestFit="1" customWidth="1"/>
    <col min="3076" max="3076" width="17.25" style="11" bestFit="1" customWidth="1"/>
    <col min="3077" max="3078" width="20.5" style="11" bestFit="1" customWidth="1"/>
    <col min="3079" max="3079" width="0" style="11" hidden="1" customWidth="1"/>
    <col min="3080" max="3080" width="18.375" style="11" bestFit="1" customWidth="1"/>
    <col min="3081" max="3082" width="0" style="11" hidden="1" customWidth="1"/>
    <col min="3083" max="3326" width="9" style="11"/>
    <col min="3327" max="3327" width="6.625" style="11" customWidth="1"/>
    <col min="3328" max="3329" width="21.625" style="11" customWidth="1"/>
    <col min="3330" max="3330" width="16.125" style="11" bestFit="1" customWidth="1"/>
    <col min="3331" max="3331" width="13.875" style="11" bestFit="1" customWidth="1"/>
    <col min="3332" max="3332" width="17.25" style="11" bestFit="1" customWidth="1"/>
    <col min="3333" max="3334" width="20.5" style="11" bestFit="1" customWidth="1"/>
    <col min="3335" max="3335" width="0" style="11" hidden="1" customWidth="1"/>
    <col min="3336" max="3336" width="18.375" style="11" bestFit="1" customWidth="1"/>
    <col min="3337" max="3338" width="0" style="11" hidden="1" customWidth="1"/>
    <col min="3339" max="3582" width="9" style="11"/>
    <col min="3583" max="3583" width="6.625" style="11" customWidth="1"/>
    <col min="3584" max="3585" width="21.625" style="11" customWidth="1"/>
    <col min="3586" max="3586" width="16.125" style="11" bestFit="1" customWidth="1"/>
    <col min="3587" max="3587" width="13.875" style="11" bestFit="1" customWidth="1"/>
    <col min="3588" max="3588" width="17.25" style="11" bestFit="1" customWidth="1"/>
    <col min="3589" max="3590" width="20.5" style="11" bestFit="1" customWidth="1"/>
    <col min="3591" max="3591" width="0" style="11" hidden="1" customWidth="1"/>
    <col min="3592" max="3592" width="18.375" style="11" bestFit="1" customWidth="1"/>
    <col min="3593" max="3594" width="0" style="11" hidden="1" customWidth="1"/>
    <col min="3595" max="3838" width="9" style="11"/>
    <col min="3839" max="3839" width="6.625" style="11" customWidth="1"/>
    <col min="3840" max="3841" width="21.625" style="11" customWidth="1"/>
    <col min="3842" max="3842" width="16.125" style="11" bestFit="1" customWidth="1"/>
    <col min="3843" max="3843" width="13.875" style="11" bestFit="1" customWidth="1"/>
    <col min="3844" max="3844" width="17.25" style="11" bestFit="1" customWidth="1"/>
    <col min="3845" max="3846" width="20.5" style="11" bestFit="1" customWidth="1"/>
    <col min="3847" max="3847" width="0" style="11" hidden="1" customWidth="1"/>
    <col min="3848" max="3848" width="18.375" style="11" bestFit="1" customWidth="1"/>
    <col min="3849" max="3850" width="0" style="11" hidden="1" customWidth="1"/>
    <col min="3851" max="4094" width="9" style="11"/>
    <col min="4095" max="4095" width="6.625" style="11" customWidth="1"/>
    <col min="4096" max="4097" width="21.625" style="11" customWidth="1"/>
    <col min="4098" max="4098" width="16.125" style="11" bestFit="1" customWidth="1"/>
    <col min="4099" max="4099" width="13.875" style="11" bestFit="1" customWidth="1"/>
    <col min="4100" max="4100" width="17.25" style="11" bestFit="1" customWidth="1"/>
    <col min="4101" max="4102" width="20.5" style="11" bestFit="1" customWidth="1"/>
    <col min="4103" max="4103" width="0" style="11" hidden="1" customWidth="1"/>
    <col min="4104" max="4104" width="18.375" style="11" bestFit="1" customWidth="1"/>
    <col min="4105" max="4106" width="0" style="11" hidden="1" customWidth="1"/>
    <col min="4107" max="4350" width="9" style="11"/>
    <col min="4351" max="4351" width="6.625" style="11" customWidth="1"/>
    <col min="4352" max="4353" width="21.625" style="11" customWidth="1"/>
    <col min="4354" max="4354" width="16.125" style="11" bestFit="1" customWidth="1"/>
    <col min="4355" max="4355" width="13.875" style="11" bestFit="1" customWidth="1"/>
    <col min="4356" max="4356" width="17.25" style="11" bestFit="1" customWidth="1"/>
    <col min="4357" max="4358" width="20.5" style="11" bestFit="1" customWidth="1"/>
    <col min="4359" max="4359" width="0" style="11" hidden="1" customWidth="1"/>
    <col min="4360" max="4360" width="18.375" style="11" bestFit="1" customWidth="1"/>
    <col min="4361" max="4362" width="0" style="11" hidden="1" customWidth="1"/>
    <col min="4363" max="4606" width="9" style="11"/>
    <col min="4607" max="4607" width="6.625" style="11" customWidth="1"/>
    <col min="4608" max="4609" width="21.625" style="11" customWidth="1"/>
    <col min="4610" max="4610" width="16.125" style="11" bestFit="1" customWidth="1"/>
    <col min="4611" max="4611" width="13.875" style="11" bestFit="1" customWidth="1"/>
    <col min="4612" max="4612" width="17.25" style="11" bestFit="1" customWidth="1"/>
    <col min="4613" max="4614" width="20.5" style="11" bestFit="1" customWidth="1"/>
    <col min="4615" max="4615" width="0" style="11" hidden="1" customWidth="1"/>
    <col min="4616" max="4616" width="18.375" style="11" bestFit="1" customWidth="1"/>
    <col min="4617" max="4618" width="0" style="11" hidden="1" customWidth="1"/>
    <col min="4619" max="4862" width="9" style="11"/>
    <col min="4863" max="4863" width="6.625" style="11" customWidth="1"/>
    <col min="4864" max="4865" width="21.625" style="11" customWidth="1"/>
    <col min="4866" max="4866" width="16.125" style="11" bestFit="1" customWidth="1"/>
    <col min="4867" max="4867" width="13.875" style="11" bestFit="1" customWidth="1"/>
    <col min="4868" max="4868" width="17.25" style="11" bestFit="1" customWidth="1"/>
    <col min="4869" max="4870" width="20.5" style="11" bestFit="1" customWidth="1"/>
    <col min="4871" max="4871" width="0" style="11" hidden="1" customWidth="1"/>
    <col min="4872" max="4872" width="18.375" style="11" bestFit="1" customWidth="1"/>
    <col min="4873" max="4874" width="0" style="11" hidden="1" customWidth="1"/>
    <col min="4875" max="5118" width="9" style="11"/>
    <col min="5119" max="5119" width="6.625" style="11" customWidth="1"/>
    <col min="5120" max="5121" width="21.625" style="11" customWidth="1"/>
    <col min="5122" max="5122" width="16.125" style="11" bestFit="1" customWidth="1"/>
    <col min="5123" max="5123" width="13.875" style="11" bestFit="1" customWidth="1"/>
    <col min="5124" max="5124" width="17.25" style="11" bestFit="1" customWidth="1"/>
    <col min="5125" max="5126" width="20.5" style="11" bestFit="1" customWidth="1"/>
    <col min="5127" max="5127" width="0" style="11" hidden="1" customWidth="1"/>
    <col min="5128" max="5128" width="18.375" style="11" bestFit="1" customWidth="1"/>
    <col min="5129" max="5130" width="0" style="11" hidden="1" customWidth="1"/>
    <col min="5131" max="5374" width="9" style="11"/>
    <col min="5375" max="5375" width="6.625" style="11" customWidth="1"/>
    <col min="5376" max="5377" width="21.625" style="11" customWidth="1"/>
    <col min="5378" max="5378" width="16.125" style="11" bestFit="1" customWidth="1"/>
    <col min="5379" max="5379" width="13.875" style="11" bestFit="1" customWidth="1"/>
    <col min="5380" max="5380" width="17.25" style="11" bestFit="1" customWidth="1"/>
    <col min="5381" max="5382" width="20.5" style="11" bestFit="1" customWidth="1"/>
    <col min="5383" max="5383" width="0" style="11" hidden="1" customWidth="1"/>
    <col min="5384" max="5384" width="18.375" style="11" bestFit="1" customWidth="1"/>
    <col min="5385" max="5386" width="0" style="11" hidden="1" customWidth="1"/>
    <col min="5387" max="5630" width="9" style="11"/>
    <col min="5631" max="5631" width="6.625" style="11" customWidth="1"/>
    <col min="5632" max="5633" width="21.625" style="11" customWidth="1"/>
    <col min="5634" max="5634" width="16.125" style="11" bestFit="1" customWidth="1"/>
    <col min="5635" max="5635" width="13.875" style="11" bestFit="1" customWidth="1"/>
    <col min="5636" max="5636" width="17.25" style="11" bestFit="1" customWidth="1"/>
    <col min="5637" max="5638" width="20.5" style="11" bestFit="1" customWidth="1"/>
    <col min="5639" max="5639" width="0" style="11" hidden="1" customWidth="1"/>
    <col min="5640" max="5640" width="18.375" style="11" bestFit="1" customWidth="1"/>
    <col min="5641" max="5642" width="0" style="11" hidden="1" customWidth="1"/>
    <col min="5643" max="5886" width="9" style="11"/>
    <col min="5887" max="5887" width="6.625" style="11" customWidth="1"/>
    <col min="5888" max="5889" width="21.625" style="11" customWidth="1"/>
    <col min="5890" max="5890" width="16.125" style="11" bestFit="1" customWidth="1"/>
    <col min="5891" max="5891" width="13.875" style="11" bestFit="1" customWidth="1"/>
    <col min="5892" max="5892" width="17.25" style="11" bestFit="1" customWidth="1"/>
    <col min="5893" max="5894" width="20.5" style="11" bestFit="1" customWidth="1"/>
    <col min="5895" max="5895" width="0" style="11" hidden="1" customWidth="1"/>
    <col min="5896" max="5896" width="18.375" style="11" bestFit="1" customWidth="1"/>
    <col min="5897" max="5898" width="0" style="11" hidden="1" customWidth="1"/>
    <col min="5899" max="6142" width="9" style="11"/>
    <col min="6143" max="6143" width="6.625" style="11" customWidth="1"/>
    <col min="6144" max="6145" width="21.625" style="11" customWidth="1"/>
    <col min="6146" max="6146" width="16.125" style="11" bestFit="1" customWidth="1"/>
    <col min="6147" max="6147" width="13.875" style="11" bestFit="1" customWidth="1"/>
    <col min="6148" max="6148" width="17.25" style="11" bestFit="1" customWidth="1"/>
    <col min="6149" max="6150" width="20.5" style="11" bestFit="1" customWidth="1"/>
    <col min="6151" max="6151" width="0" style="11" hidden="1" customWidth="1"/>
    <col min="6152" max="6152" width="18.375" style="11" bestFit="1" customWidth="1"/>
    <col min="6153" max="6154" width="0" style="11" hidden="1" customWidth="1"/>
    <col min="6155" max="6398" width="9" style="11"/>
    <col min="6399" max="6399" width="6.625" style="11" customWidth="1"/>
    <col min="6400" max="6401" width="21.625" style="11" customWidth="1"/>
    <col min="6402" max="6402" width="16.125" style="11" bestFit="1" customWidth="1"/>
    <col min="6403" max="6403" width="13.875" style="11" bestFit="1" customWidth="1"/>
    <col min="6404" max="6404" width="17.25" style="11" bestFit="1" customWidth="1"/>
    <col min="6405" max="6406" width="20.5" style="11" bestFit="1" customWidth="1"/>
    <col min="6407" max="6407" width="0" style="11" hidden="1" customWidth="1"/>
    <col min="6408" max="6408" width="18.375" style="11" bestFit="1" customWidth="1"/>
    <col min="6409" max="6410" width="0" style="11" hidden="1" customWidth="1"/>
    <col min="6411" max="6654" width="9" style="11"/>
    <col min="6655" max="6655" width="6.625" style="11" customWidth="1"/>
    <col min="6656" max="6657" width="21.625" style="11" customWidth="1"/>
    <col min="6658" max="6658" width="16.125" style="11" bestFit="1" customWidth="1"/>
    <col min="6659" max="6659" width="13.875" style="11" bestFit="1" customWidth="1"/>
    <col min="6660" max="6660" width="17.25" style="11" bestFit="1" customWidth="1"/>
    <col min="6661" max="6662" width="20.5" style="11" bestFit="1" customWidth="1"/>
    <col min="6663" max="6663" width="0" style="11" hidden="1" customWidth="1"/>
    <col min="6664" max="6664" width="18.375" style="11" bestFit="1" customWidth="1"/>
    <col min="6665" max="6666" width="0" style="11" hidden="1" customWidth="1"/>
    <col min="6667" max="6910" width="9" style="11"/>
    <col min="6911" max="6911" width="6.625" style="11" customWidth="1"/>
    <col min="6912" max="6913" width="21.625" style="11" customWidth="1"/>
    <col min="6914" max="6914" width="16.125" style="11" bestFit="1" customWidth="1"/>
    <col min="6915" max="6915" width="13.875" style="11" bestFit="1" customWidth="1"/>
    <col min="6916" max="6916" width="17.25" style="11" bestFit="1" customWidth="1"/>
    <col min="6917" max="6918" width="20.5" style="11" bestFit="1" customWidth="1"/>
    <col min="6919" max="6919" width="0" style="11" hidden="1" customWidth="1"/>
    <col min="6920" max="6920" width="18.375" style="11" bestFit="1" customWidth="1"/>
    <col min="6921" max="6922" width="0" style="11" hidden="1" customWidth="1"/>
    <col min="6923" max="7166" width="9" style="11"/>
    <col min="7167" max="7167" width="6.625" style="11" customWidth="1"/>
    <col min="7168" max="7169" width="21.625" style="11" customWidth="1"/>
    <col min="7170" max="7170" width="16.125" style="11" bestFit="1" customWidth="1"/>
    <col min="7171" max="7171" width="13.875" style="11" bestFit="1" customWidth="1"/>
    <col min="7172" max="7172" width="17.25" style="11" bestFit="1" customWidth="1"/>
    <col min="7173" max="7174" width="20.5" style="11" bestFit="1" customWidth="1"/>
    <col min="7175" max="7175" width="0" style="11" hidden="1" customWidth="1"/>
    <col min="7176" max="7176" width="18.375" style="11" bestFit="1" customWidth="1"/>
    <col min="7177" max="7178" width="0" style="11" hidden="1" customWidth="1"/>
    <col min="7179" max="7422" width="9" style="11"/>
    <col min="7423" max="7423" width="6.625" style="11" customWidth="1"/>
    <col min="7424" max="7425" width="21.625" style="11" customWidth="1"/>
    <col min="7426" max="7426" width="16.125" style="11" bestFit="1" customWidth="1"/>
    <col min="7427" max="7427" width="13.875" style="11" bestFit="1" customWidth="1"/>
    <col min="7428" max="7428" width="17.25" style="11" bestFit="1" customWidth="1"/>
    <col min="7429" max="7430" width="20.5" style="11" bestFit="1" customWidth="1"/>
    <col min="7431" max="7431" width="0" style="11" hidden="1" customWidth="1"/>
    <col min="7432" max="7432" width="18.375" style="11" bestFit="1" customWidth="1"/>
    <col min="7433" max="7434" width="0" style="11" hidden="1" customWidth="1"/>
    <col min="7435" max="7678" width="9" style="11"/>
    <col min="7679" max="7679" width="6.625" style="11" customWidth="1"/>
    <col min="7680" max="7681" width="21.625" style="11" customWidth="1"/>
    <col min="7682" max="7682" width="16.125" style="11" bestFit="1" customWidth="1"/>
    <col min="7683" max="7683" width="13.875" style="11" bestFit="1" customWidth="1"/>
    <col min="7684" max="7684" width="17.25" style="11" bestFit="1" customWidth="1"/>
    <col min="7685" max="7686" width="20.5" style="11" bestFit="1" customWidth="1"/>
    <col min="7687" max="7687" width="0" style="11" hidden="1" customWidth="1"/>
    <col min="7688" max="7688" width="18.375" style="11" bestFit="1" customWidth="1"/>
    <col min="7689" max="7690" width="0" style="11" hidden="1" customWidth="1"/>
    <col min="7691" max="7934" width="9" style="11"/>
    <col min="7935" max="7935" width="6.625" style="11" customWidth="1"/>
    <col min="7936" max="7937" width="21.625" style="11" customWidth="1"/>
    <col min="7938" max="7938" width="16.125" style="11" bestFit="1" customWidth="1"/>
    <col min="7939" max="7939" width="13.875" style="11" bestFit="1" customWidth="1"/>
    <col min="7940" max="7940" width="17.25" style="11" bestFit="1" customWidth="1"/>
    <col min="7941" max="7942" width="20.5" style="11" bestFit="1" customWidth="1"/>
    <col min="7943" max="7943" width="0" style="11" hidden="1" customWidth="1"/>
    <col min="7944" max="7944" width="18.375" style="11" bestFit="1" customWidth="1"/>
    <col min="7945" max="7946" width="0" style="11" hidden="1" customWidth="1"/>
    <col min="7947" max="8190" width="9" style="11"/>
    <col min="8191" max="8191" width="6.625" style="11" customWidth="1"/>
    <col min="8192" max="8193" width="21.625" style="11" customWidth="1"/>
    <col min="8194" max="8194" width="16.125" style="11" bestFit="1" customWidth="1"/>
    <col min="8195" max="8195" width="13.875" style="11" bestFit="1" customWidth="1"/>
    <col min="8196" max="8196" width="17.25" style="11" bestFit="1" customWidth="1"/>
    <col min="8197" max="8198" width="20.5" style="11" bestFit="1" customWidth="1"/>
    <col min="8199" max="8199" width="0" style="11" hidden="1" customWidth="1"/>
    <col min="8200" max="8200" width="18.375" style="11" bestFit="1" customWidth="1"/>
    <col min="8201" max="8202" width="0" style="11" hidden="1" customWidth="1"/>
    <col min="8203" max="8446" width="9" style="11"/>
    <col min="8447" max="8447" width="6.625" style="11" customWidth="1"/>
    <col min="8448" max="8449" width="21.625" style="11" customWidth="1"/>
    <col min="8450" max="8450" width="16.125" style="11" bestFit="1" customWidth="1"/>
    <col min="8451" max="8451" width="13.875" style="11" bestFit="1" customWidth="1"/>
    <col min="8452" max="8452" width="17.25" style="11" bestFit="1" customWidth="1"/>
    <col min="8453" max="8454" width="20.5" style="11" bestFit="1" customWidth="1"/>
    <col min="8455" max="8455" width="0" style="11" hidden="1" customWidth="1"/>
    <col min="8456" max="8456" width="18.375" style="11" bestFit="1" customWidth="1"/>
    <col min="8457" max="8458" width="0" style="11" hidden="1" customWidth="1"/>
    <col min="8459" max="8702" width="9" style="11"/>
    <col min="8703" max="8703" width="6.625" style="11" customWidth="1"/>
    <col min="8704" max="8705" width="21.625" style="11" customWidth="1"/>
    <col min="8706" max="8706" width="16.125" style="11" bestFit="1" customWidth="1"/>
    <col min="8707" max="8707" width="13.875" style="11" bestFit="1" customWidth="1"/>
    <col min="8708" max="8708" width="17.25" style="11" bestFit="1" customWidth="1"/>
    <col min="8709" max="8710" width="20.5" style="11" bestFit="1" customWidth="1"/>
    <col min="8711" max="8711" width="0" style="11" hidden="1" customWidth="1"/>
    <col min="8712" max="8712" width="18.375" style="11" bestFit="1" customWidth="1"/>
    <col min="8713" max="8714" width="0" style="11" hidden="1" customWidth="1"/>
    <col min="8715" max="8958" width="9" style="11"/>
    <col min="8959" max="8959" width="6.625" style="11" customWidth="1"/>
    <col min="8960" max="8961" width="21.625" style="11" customWidth="1"/>
    <col min="8962" max="8962" width="16.125" style="11" bestFit="1" customWidth="1"/>
    <col min="8963" max="8963" width="13.875" style="11" bestFit="1" customWidth="1"/>
    <col min="8964" max="8964" width="17.25" style="11" bestFit="1" customWidth="1"/>
    <col min="8965" max="8966" width="20.5" style="11" bestFit="1" customWidth="1"/>
    <col min="8967" max="8967" width="0" style="11" hidden="1" customWidth="1"/>
    <col min="8968" max="8968" width="18.375" style="11" bestFit="1" customWidth="1"/>
    <col min="8969" max="8970" width="0" style="11" hidden="1" customWidth="1"/>
    <col min="8971" max="9214" width="9" style="11"/>
    <col min="9215" max="9215" width="6.625" style="11" customWidth="1"/>
    <col min="9216" max="9217" width="21.625" style="11" customWidth="1"/>
    <col min="9218" max="9218" width="16.125" style="11" bestFit="1" customWidth="1"/>
    <col min="9219" max="9219" width="13.875" style="11" bestFit="1" customWidth="1"/>
    <col min="9220" max="9220" width="17.25" style="11" bestFit="1" customWidth="1"/>
    <col min="9221" max="9222" width="20.5" style="11" bestFit="1" customWidth="1"/>
    <col min="9223" max="9223" width="0" style="11" hidden="1" customWidth="1"/>
    <col min="9224" max="9224" width="18.375" style="11" bestFit="1" customWidth="1"/>
    <col min="9225" max="9226" width="0" style="11" hidden="1" customWidth="1"/>
    <col min="9227" max="9470" width="9" style="11"/>
    <col min="9471" max="9471" width="6.625" style="11" customWidth="1"/>
    <col min="9472" max="9473" width="21.625" style="11" customWidth="1"/>
    <col min="9474" max="9474" width="16.125" style="11" bestFit="1" customWidth="1"/>
    <col min="9475" max="9475" width="13.875" style="11" bestFit="1" customWidth="1"/>
    <col min="9476" max="9476" width="17.25" style="11" bestFit="1" customWidth="1"/>
    <col min="9477" max="9478" width="20.5" style="11" bestFit="1" customWidth="1"/>
    <col min="9479" max="9479" width="0" style="11" hidden="1" customWidth="1"/>
    <col min="9480" max="9480" width="18.375" style="11" bestFit="1" customWidth="1"/>
    <col min="9481" max="9482" width="0" style="11" hidden="1" customWidth="1"/>
    <col min="9483" max="9726" width="9" style="11"/>
    <col min="9727" max="9727" width="6.625" style="11" customWidth="1"/>
    <col min="9728" max="9729" width="21.625" style="11" customWidth="1"/>
    <col min="9730" max="9730" width="16.125" style="11" bestFit="1" customWidth="1"/>
    <col min="9731" max="9731" width="13.875" style="11" bestFit="1" customWidth="1"/>
    <col min="9732" max="9732" width="17.25" style="11" bestFit="1" customWidth="1"/>
    <col min="9733" max="9734" width="20.5" style="11" bestFit="1" customWidth="1"/>
    <col min="9735" max="9735" width="0" style="11" hidden="1" customWidth="1"/>
    <col min="9736" max="9736" width="18.375" style="11" bestFit="1" customWidth="1"/>
    <col min="9737" max="9738" width="0" style="11" hidden="1" customWidth="1"/>
    <col min="9739" max="9982" width="9" style="11"/>
    <col min="9983" max="9983" width="6.625" style="11" customWidth="1"/>
    <col min="9984" max="9985" width="21.625" style="11" customWidth="1"/>
    <col min="9986" max="9986" width="16.125" style="11" bestFit="1" customWidth="1"/>
    <col min="9987" max="9987" width="13.875" style="11" bestFit="1" customWidth="1"/>
    <col min="9988" max="9988" width="17.25" style="11" bestFit="1" customWidth="1"/>
    <col min="9989" max="9990" width="20.5" style="11" bestFit="1" customWidth="1"/>
    <col min="9991" max="9991" width="0" style="11" hidden="1" customWidth="1"/>
    <col min="9992" max="9992" width="18.375" style="11" bestFit="1" customWidth="1"/>
    <col min="9993" max="9994" width="0" style="11" hidden="1" customWidth="1"/>
    <col min="9995" max="10238" width="9" style="11"/>
    <col min="10239" max="10239" width="6.625" style="11" customWidth="1"/>
    <col min="10240" max="10241" width="21.625" style="11" customWidth="1"/>
    <col min="10242" max="10242" width="16.125" style="11" bestFit="1" customWidth="1"/>
    <col min="10243" max="10243" width="13.875" style="11" bestFit="1" customWidth="1"/>
    <col min="10244" max="10244" width="17.25" style="11" bestFit="1" customWidth="1"/>
    <col min="10245" max="10246" width="20.5" style="11" bestFit="1" customWidth="1"/>
    <col min="10247" max="10247" width="0" style="11" hidden="1" customWidth="1"/>
    <col min="10248" max="10248" width="18.375" style="11" bestFit="1" customWidth="1"/>
    <col min="10249" max="10250" width="0" style="11" hidden="1" customWidth="1"/>
    <col min="10251" max="10494" width="9" style="11"/>
    <col min="10495" max="10495" width="6.625" style="11" customWidth="1"/>
    <col min="10496" max="10497" width="21.625" style="11" customWidth="1"/>
    <col min="10498" max="10498" width="16.125" style="11" bestFit="1" customWidth="1"/>
    <col min="10499" max="10499" width="13.875" style="11" bestFit="1" customWidth="1"/>
    <col min="10500" max="10500" width="17.25" style="11" bestFit="1" customWidth="1"/>
    <col min="10501" max="10502" width="20.5" style="11" bestFit="1" customWidth="1"/>
    <col min="10503" max="10503" width="0" style="11" hidden="1" customWidth="1"/>
    <col min="10504" max="10504" width="18.375" style="11" bestFit="1" customWidth="1"/>
    <col min="10505" max="10506" width="0" style="11" hidden="1" customWidth="1"/>
    <col min="10507" max="10750" width="9" style="11"/>
    <col min="10751" max="10751" width="6.625" style="11" customWidth="1"/>
    <col min="10752" max="10753" width="21.625" style="11" customWidth="1"/>
    <col min="10754" max="10754" width="16.125" style="11" bestFit="1" customWidth="1"/>
    <col min="10755" max="10755" width="13.875" style="11" bestFit="1" customWidth="1"/>
    <col min="10756" max="10756" width="17.25" style="11" bestFit="1" customWidth="1"/>
    <col min="10757" max="10758" width="20.5" style="11" bestFit="1" customWidth="1"/>
    <col min="10759" max="10759" width="0" style="11" hidden="1" customWidth="1"/>
    <col min="10760" max="10760" width="18.375" style="11" bestFit="1" customWidth="1"/>
    <col min="10761" max="10762" width="0" style="11" hidden="1" customWidth="1"/>
    <col min="10763" max="11006" width="9" style="11"/>
    <col min="11007" max="11007" width="6.625" style="11" customWidth="1"/>
    <col min="11008" max="11009" width="21.625" style="11" customWidth="1"/>
    <col min="11010" max="11010" width="16.125" style="11" bestFit="1" customWidth="1"/>
    <col min="11011" max="11011" width="13.875" style="11" bestFit="1" customWidth="1"/>
    <col min="11012" max="11012" width="17.25" style="11" bestFit="1" customWidth="1"/>
    <col min="11013" max="11014" width="20.5" style="11" bestFit="1" customWidth="1"/>
    <col min="11015" max="11015" width="0" style="11" hidden="1" customWidth="1"/>
    <col min="11016" max="11016" width="18.375" style="11" bestFit="1" customWidth="1"/>
    <col min="11017" max="11018" width="0" style="11" hidden="1" customWidth="1"/>
    <col min="11019" max="11262" width="9" style="11"/>
    <col min="11263" max="11263" width="6.625" style="11" customWidth="1"/>
    <col min="11264" max="11265" width="21.625" style="11" customWidth="1"/>
    <col min="11266" max="11266" width="16.125" style="11" bestFit="1" customWidth="1"/>
    <col min="11267" max="11267" width="13.875" style="11" bestFit="1" customWidth="1"/>
    <col min="11268" max="11268" width="17.25" style="11" bestFit="1" customWidth="1"/>
    <col min="11269" max="11270" width="20.5" style="11" bestFit="1" customWidth="1"/>
    <col min="11271" max="11271" width="0" style="11" hidden="1" customWidth="1"/>
    <col min="11272" max="11272" width="18.375" style="11" bestFit="1" customWidth="1"/>
    <col min="11273" max="11274" width="0" style="11" hidden="1" customWidth="1"/>
    <col min="11275" max="11518" width="9" style="11"/>
    <col min="11519" max="11519" width="6.625" style="11" customWidth="1"/>
    <col min="11520" max="11521" width="21.625" style="11" customWidth="1"/>
    <col min="11522" max="11522" width="16.125" style="11" bestFit="1" customWidth="1"/>
    <col min="11523" max="11523" width="13.875" style="11" bestFit="1" customWidth="1"/>
    <col min="11524" max="11524" width="17.25" style="11" bestFit="1" customWidth="1"/>
    <col min="11525" max="11526" width="20.5" style="11" bestFit="1" customWidth="1"/>
    <col min="11527" max="11527" width="0" style="11" hidden="1" customWidth="1"/>
    <col min="11528" max="11528" width="18.375" style="11" bestFit="1" customWidth="1"/>
    <col min="11529" max="11530" width="0" style="11" hidden="1" customWidth="1"/>
    <col min="11531" max="11774" width="9" style="11"/>
    <col min="11775" max="11775" width="6.625" style="11" customWidth="1"/>
    <col min="11776" max="11777" width="21.625" style="11" customWidth="1"/>
    <col min="11778" max="11778" width="16.125" style="11" bestFit="1" customWidth="1"/>
    <col min="11779" max="11779" width="13.875" style="11" bestFit="1" customWidth="1"/>
    <col min="11780" max="11780" width="17.25" style="11" bestFit="1" customWidth="1"/>
    <col min="11781" max="11782" width="20.5" style="11" bestFit="1" customWidth="1"/>
    <col min="11783" max="11783" width="0" style="11" hidden="1" customWidth="1"/>
    <col min="11784" max="11784" width="18.375" style="11" bestFit="1" customWidth="1"/>
    <col min="11785" max="11786" width="0" style="11" hidden="1" customWidth="1"/>
    <col min="11787" max="12030" width="9" style="11"/>
    <col min="12031" max="12031" width="6.625" style="11" customWidth="1"/>
    <col min="12032" max="12033" width="21.625" style="11" customWidth="1"/>
    <col min="12034" max="12034" width="16.125" style="11" bestFit="1" customWidth="1"/>
    <col min="12035" max="12035" width="13.875" style="11" bestFit="1" customWidth="1"/>
    <col min="12036" max="12036" width="17.25" style="11" bestFit="1" customWidth="1"/>
    <col min="12037" max="12038" width="20.5" style="11" bestFit="1" customWidth="1"/>
    <col min="12039" max="12039" width="0" style="11" hidden="1" customWidth="1"/>
    <col min="12040" max="12040" width="18.375" style="11" bestFit="1" customWidth="1"/>
    <col min="12041" max="12042" width="0" style="11" hidden="1" customWidth="1"/>
    <col min="12043" max="12286" width="9" style="11"/>
    <col min="12287" max="12287" width="6.625" style="11" customWidth="1"/>
    <col min="12288" max="12289" width="21.625" style="11" customWidth="1"/>
    <col min="12290" max="12290" width="16.125" style="11" bestFit="1" customWidth="1"/>
    <col min="12291" max="12291" width="13.875" style="11" bestFit="1" customWidth="1"/>
    <col min="12292" max="12292" width="17.25" style="11" bestFit="1" customWidth="1"/>
    <col min="12293" max="12294" width="20.5" style="11" bestFit="1" customWidth="1"/>
    <col min="12295" max="12295" width="0" style="11" hidden="1" customWidth="1"/>
    <col min="12296" max="12296" width="18.375" style="11" bestFit="1" customWidth="1"/>
    <col min="12297" max="12298" width="0" style="11" hidden="1" customWidth="1"/>
    <col min="12299" max="12542" width="9" style="11"/>
    <col min="12543" max="12543" width="6.625" style="11" customWidth="1"/>
    <col min="12544" max="12545" width="21.625" style="11" customWidth="1"/>
    <col min="12546" max="12546" width="16.125" style="11" bestFit="1" customWidth="1"/>
    <col min="12547" max="12547" width="13.875" style="11" bestFit="1" customWidth="1"/>
    <col min="12548" max="12548" width="17.25" style="11" bestFit="1" customWidth="1"/>
    <col min="12549" max="12550" width="20.5" style="11" bestFit="1" customWidth="1"/>
    <col min="12551" max="12551" width="0" style="11" hidden="1" customWidth="1"/>
    <col min="12552" max="12552" width="18.375" style="11" bestFit="1" customWidth="1"/>
    <col min="12553" max="12554" width="0" style="11" hidden="1" customWidth="1"/>
    <col min="12555" max="12798" width="9" style="11"/>
    <col min="12799" max="12799" width="6.625" style="11" customWidth="1"/>
    <col min="12800" max="12801" width="21.625" style="11" customWidth="1"/>
    <col min="12802" max="12802" width="16.125" style="11" bestFit="1" customWidth="1"/>
    <col min="12803" max="12803" width="13.875" style="11" bestFit="1" customWidth="1"/>
    <col min="12804" max="12804" width="17.25" style="11" bestFit="1" customWidth="1"/>
    <col min="12805" max="12806" width="20.5" style="11" bestFit="1" customWidth="1"/>
    <col min="12807" max="12807" width="0" style="11" hidden="1" customWidth="1"/>
    <col min="12808" max="12808" width="18.375" style="11" bestFit="1" customWidth="1"/>
    <col min="12809" max="12810" width="0" style="11" hidden="1" customWidth="1"/>
    <col min="12811" max="13054" width="9" style="11"/>
    <col min="13055" max="13055" width="6.625" style="11" customWidth="1"/>
    <col min="13056" max="13057" width="21.625" style="11" customWidth="1"/>
    <col min="13058" max="13058" width="16.125" style="11" bestFit="1" customWidth="1"/>
    <col min="13059" max="13059" width="13.875" style="11" bestFit="1" customWidth="1"/>
    <col min="13060" max="13060" width="17.25" style="11" bestFit="1" customWidth="1"/>
    <col min="13061" max="13062" width="20.5" style="11" bestFit="1" customWidth="1"/>
    <col min="13063" max="13063" width="0" style="11" hidden="1" customWidth="1"/>
    <col min="13064" max="13064" width="18.375" style="11" bestFit="1" customWidth="1"/>
    <col min="13065" max="13066" width="0" style="11" hidden="1" customWidth="1"/>
    <col min="13067" max="13310" width="9" style="11"/>
    <col min="13311" max="13311" width="6.625" style="11" customWidth="1"/>
    <col min="13312" max="13313" width="21.625" style="11" customWidth="1"/>
    <col min="13314" max="13314" width="16.125" style="11" bestFit="1" customWidth="1"/>
    <col min="13315" max="13315" width="13.875" style="11" bestFit="1" customWidth="1"/>
    <col min="13316" max="13316" width="17.25" style="11" bestFit="1" customWidth="1"/>
    <col min="13317" max="13318" width="20.5" style="11" bestFit="1" customWidth="1"/>
    <col min="13319" max="13319" width="0" style="11" hidden="1" customWidth="1"/>
    <col min="13320" max="13320" width="18.375" style="11" bestFit="1" customWidth="1"/>
    <col min="13321" max="13322" width="0" style="11" hidden="1" customWidth="1"/>
    <col min="13323" max="13566" width="9" style="11"/>
    <col min="13567" max="13567" width="6.625" style="11" customWidth="1"/>
    <col min="13568" max="13569" width="21.625" style="11" customWidth="1"/>
    <col min="13570" max="13570" width="16.125" style="11" bestFit="1" customWidth="1"/>
    <col min="13571" max="13571" width="13.875" style="11" bestFit="1" customWidth="1"/>
    <col min="13572" max="13572" width="17.25" style="11" bestFit="1" customWidth="1"/>
    <col min="13573" max="13574" width="20.5" style="11" bestFit="1" customWidth="1"/>
    <col min="13575" max="13575" width="0" style="11" hidden="1" customWidth="1"/>
    <col min="13576" max="13576" width="18.375" style="11" bestFit="1" customWidth="1"/>
    <col min="13577" max="13578" width="0" style="11" hidden="1" customWidth="1"/>
    <col min="13579" max="13822" width="9" style="11"/>
    <col min="13823" max="13823" width="6.625" style="11" customWidth="1"/>
    <col min="13824" max="13825" width="21.625" style="11" customWidth="1"/>
    <col min="13826" max="13826" width="16.125" style="11" bestFit="1" customWidth="1"/>
    <col min="13827" max="13827" width="13.875" style="11" bestFit="1" customWidth="1"/>
    <col min="13828" max="13828" width="17.25" style="11" bestFit="1" customWidth="1"/>
    <col min="13829" max="13830" width="20.5" style="11" bestFit="1" customWidth="1"/>
    <col min="13831" max="13831" width="0" style="11" hidden="1" customWidth="1"/>
    <col min="13832" max="13832" width="18.375" style="11" bestFit="1" customWidth="1"/>
    <col min="13833" max="13834" width="0" style="11" hidden="1" customWidth="1"/>
    <col min="13835" max="14078" width="9" style="11"/>
    <col min="14079" max="14079" width="6.625" style="11" customWidth="1"/>
    <col min="14080" max="14081" width="21.625" style="11" customWidth="1"/>
    <col min="14082" max="14082" width="16.125" style="11" bestFit="1" customWidth="1"/>
    <col min="14083" max="14083" width="13.875" style="11" bestFit="1" customWidth="1"/>
    <col min="14084" max="14084" width="17.25" style="11" bestFit="1" customWidth="1"/>
    <col min="14085" max="14086" width="20.5" style="11" bestFit="1" customWidth="1"/>
    <col min="14087" max="14087" width="0" style="11" hidden="1" customWidth="1"/>
    <col min="14088" max="14088" width="18.375" style="11" bestFit="1" customWidth="1"/>
    <col min="14089" max="14090" width="0" style="11" hidden="1" customWidth="1"/>
    <col min="14091" max="14334" width="9" style="11"/>
    <col min="14335" max="14335" width="6.625" style="11" customWidth="1"/>
    <col min="14336" max="14337" width="21.625" style="11" customWidth="1"/>
    <col min="14338" max="14338" width="16.125" style="11" bestFit="1" customWidth="1"/>
    <col min="14339" max="14339" width="13.875" style="11" bestFit="1" customWidth="1"/>
    <col min="14340" max="14340" width="17.25" style="11" bestFit="1" customWidth="1"/>
    <col min="14341" max="14342" width="20.5" style="11" bestFit="1" customWidth="1"/>
    <col min="14343" max="14343" width="0" style="11" hidden="1" customWidth="1"/>
    <col min="14344" max="14344" width="18.375" style="11" bestFit="1" customWidth="1"/>
    <col min="14345" max="14346" width="0" style="11" hidden="1" customWidth="1"/>
    <col min="14347" max="14590" width="9" style="11"/>
    <col min="14591" max="14591" width="6.625" style="11" customWidth="1"/>
    <col min="14592" max="14593" width="21.625" style="11" customWidth="1"/>
    <col min="14594" max="14594" width="16.125" style="11" bestFit="1" customWidth="1"/>
    <col min="14595" max="14595" width="13.875" style="11" bestFit="1" customWidth="1"/>
    <col min="14596" max="14596" width="17.25" style="11" bestFit="1" customWidth="1"/>
    <col min="14597" max="14598" width="20.5" style="11" bestFit="1" customWidth="1"/>
    <col min="14599" max="14599" width="0" style="11" hidden="1" customWidth="1"/>
    <col min="14600" max="14600" width="18.375" style="11" bestFit="1" customWidth="1"/>
    <col min="14601" max="14602" width="0" style="11" hidden="1" customWidth="1"/>
    <col min="14603" max="14846" width="9" style="11"/>
    <col min="14847" max="14847" width="6.625" style="11" customWidth="1"/>
    <col min="14848" max="14849" width="21.625" style="11" customWidth="1"/>
    <col min="14850" max="14850" width="16.125" style="11" bestFit="1" customWidth="1"/>
    <col min="14851" max="14851" width="13.875" style="11" bestFit="1" customWidth="1"/>
    <col min="14852" max="14852" width="17.25" style="11" bestFit="1" customWidth="1"/>
    <col min="14853" max="14854" width="20.5" style="11" bestFit="1" customWidth="1"/>
    <col min="14855" max="14855" width="0" style="11" hidden="1" customWidth="1"/>
    <col min="14856" max="14856" width="18.375" style="11" bestFit="1" customWidth="1"/>
    <col min="14857" max="14858" width="0" style="11" hidden="1" customWidth="1"/>
    <col min="14859" max="15102" width="9" style="11"/>
    <col min="15103" max="15103" width="6.625" style="11" customWidth="1"/>
    <col min="15104" max="15105" width="21.625" style="11" customWidth="1"/>
    <col min="15106" max="15106" width="16.125" style="11" bestFit="1" customWidth="1"/>
    <col min="15107" max="15107" width="13.875" style="11" bestFit="1" customWidth="1"/>
    <col min="15108" max="15108" width="17.25" style="11" bestFit="1" customWidth="1"/>
    <col min="15109" max="15110" width="20.5" style="11" bestFit="1" customWidth="1"/>
    <col min="15111" max="15111" width="0" style="11" hidden="1" customWidth="1"/>
    <col min="15112" max="15112" width="18.375" style="11" bestFit="1" customWidth="1"/>
    <col min="15113" max="15114" width="0" style="11" hidden="1" customWidth="1"/>
    <col min="15115" max="15358" width="9" style="11"/>
    <col min="15359" max="15359" width="6.625" style="11" customWidth="1"/>
    <col min="15360" max="15361" width="21.625" style="11" customWidth="1"/>
    <col min="15362" max="15362" width="16.125" style="11" bestFit="1" customWidth="1"/>
    <col min="15363" max="15363" width="13.875" style="11" bestFit="1" customWidth="1"/>
    <col min="15364" max="15364" width="17.25" style="11" bestFit="1" customWidth="1"/>
    <col min="15365" max="15366" width="20.5" style="11" bestFit="1" customWidth="1"/>
    <col min="15367" max="15367" width="0" style="11" hidden="1" customWidth="1"/>
    <col min="15368" max="15368" width="18.375" style="11" bestFit="1" customWidth="1"/>
    <col min="15369" max="15370" width="0" style="11" hidden="1" customWidth="1"/>
    <col min="15371" max="15614" width="9" style="11"/>
    <col min="15615" max="15615" width="6.625" style="11" customWidth="1"/>
    <col min="15616" max="15617" width="21.625" style="11" customWidth="1"/>
    <col min="15618" max="15618" width="16.125" style="11" bestFit="1" customWidth="1"/>
    <col min="15619" max="15619" width="13.875" style="11" bestFit="1" customWidth="1"/>
    <col min="15620" max="15620" width="17.25" style="11" bestFit="1" customWidth="1"/>
    <col min="15621" max="15622" width="20.5" style="11" bestFit="1" customWidth="1"/>
    <col min="15623" max="15623" width="0" style="11" hidden="1" customWidth="1"/>
    <col min="15624" max="15624" width="18.375" style="11" bestFit="1" customWidth="1"/>
    <col min="15625" max="15626" width="0" style="11" hidden="1" customWidth="1"/>
    <col min="15627" max="15870" width="9" style="11"/>
    <col min="15871" max="15871" width="6.625" style="11" customWidth="1"/>
    <col min="15872" max="15873" width="21.625" style="11" customWidth="1"/>
    <col min="15874" max="15874" width="16.125" style="11" bestFit="1" customWidth="1"/>
    <col min="15875" max="15875" width="13.875" style="11" bestFit="1" customWidth="1"/>
    <col min="15876" max="15876" width="17.25" style="11" bestFit="1" customWidth="1"/>
    <col min="15877" max="15878" width="20.5" style="11" bestFit="1" customWidth="1"/>
    <col min="15879" max="15879" width="0" style="11" hidden="1" customWidth="1"/>
    <col min="15880" max="15880" width="18.375" style="11" bestFit="1" customWidth="1"/>
    <col min="15881" max="15882" width="0" style="11" hidden="1" customWidth="1"/>
    <col min="15883" max="16126" width="9" style="11"/>
    <col min="16127" max="16127" width="6.625" style="11" customWidth="1"/>
    <col min="16128" max="16129" width="21.625" style="11" customWidth="1"/>
    <col min="16130" max="16130" width="16.125" style="11" bestFit="1" customWidth="1"/>
    <col min="16131" max="16131" width="13.875" style="11" bestFit="1" customWidth="1"/>
    <col min="16132" max="16132" width="17.25" style="11" bestFit="1" customWidth="1"/>
    <col min="16133" max="16134" width="20.5" style="11" bestFit="1" customWidth="1"/>
    <col min="16135" max="16135" width="0" style="11" hidden="1" customWidth="1"/>
    <col min="16136" max="16136" width="18.375" style="11" bestFit="1" customWidth="1"/>
    <col min="16137" max="16138" width="0" style="11" hidden="1" customWidth="1"/>
    <col min="16139" max="16384" width="9" style="11"/>
  </cols>
  <sheetData>
    <row r="1" spans="1:5" ht="20.25">
      <c r="A1" s="422" t="s">
        <v>769</v>
      </c>
      <c r="B1" s="423"/>
      <c r="C1" s="423"/>
      <c r="D1" s="423"/>
      <c r="E1" s="423"/>
    </row>
    <row r="2" spans="1:5" ht="35.1" customHeight="1">
      <c r="A2" s="424" t="s">
        <v>779</v>
      </c>
      <c r="B2" s="425"/>
      <c r="E2" s="369" t="s">
        <v>739</v>
      </c>
    </row>
    <row r="3" spans="1:5" ht="30" customHeight="1">
      <c r="A3" s="370" t="s">
        <v>394</v>
      </c>
      <c r="B3" s="370" t="s">
        <v>759</v>
      </c>
      <c r="C3" s="371" t="s">
        <v>770</v>
      </c>
      <c r="D3" s="371" t="s">
        <v>412</v>
      </c>
      <c r="E3" s="371" t="s">
        <v>771</v>
      </c>
    </row>
    <row r="4" spans="1:5" ht="30" customHeight="1">
      <c r="A4" s="370">
        <v>1</v>
      </c>
      <c r="B4" s="370" t="s">
        <v>760</v>
      </c>
      <c r="C4" s="372">
        <f>补充公用经费调整!AR13</f>
        <v>5773650.2799999993</v>
      </c>
      <c r="D4" s="372"/>
      <c r="E4" s="372">
        <f>C4-D4</f>
        <v>5773650.2799999993</v>
      </c>
    </row>
    <row r="5" spans="1:5" ht="30" customHeight="1">
      <c r="A5" s="370">
        <v>2</v>
      </c>
      <c r="B5" s="373" t="s">
        <v>761</v>
      </c>
      <c r="C5" s="374">
        <f>镇管义务书薄费调整!M9</f>
        <v>-1214735.4099999999</v>
      </c>
      <c r="D5" s="375"/>
      <c r="E5" s="372">
        <f t="shared" ref="E5:E18" si="0">C5-D5</f>
        <v>-1214735.4099999999</v>
      </c>
    </row>
    <row r="6" spans="1:5" ht="30" customHeight="1">
      <c r="A6" s="370">
        <v>3</v>
      </c>
      <c r="B6" s="373" t="s">
        <v>762</v>
      </c>
      <c r="C6" s="374">
        <f>公办义务教育营养午餐!H9</f>
        <v>-110658</v>
      </c>
      <c r="D6" s="375"/>
      <c r="E6" s="372">
        <f t="shared" si="0"/>
        <v>-110658</v>
      </c>
    </row>
    <row r="7" spans="1:5" ht="30" customHeight="1">
      <c r="A7" s="370">
        <v>4</v>
      </c>
      <c r="B7" s="373" t="s">
        <v>763</v>
      </c>
      <c r="C7" s="374">
        <f>公办义务教育资助!V11</f>
        <v>-72495</v>
      </c>
      <c r="D7" s="375"/>
      <c r="E7" s="372">
        <f t="shared" si="0"/>
        <v>-72495</v>
      </c>
    </row>
    <row r="8" spans="1:5" ht="30" customHeight="1">
      <c r="A8" s="370">
        <v>5</v>
      </c>
      <c r="B8" s="373" t="s">
        <v>772</v>
      </c>
      <c r="C8" s="374">
        <f>普教一科调整!H11</f>
        <v>-108514</v>
      </c>
      <c r="D8" s="375"/>
      <c r="E8" s="372">
        <f t="shared" si="0"/>
        <v>-108514</v>
      </c>
    </row>
    <row r="9" spans="1:5" ht="30" customHeight="1">
      <c r="A9" s="370">
        <v>6</v>
      </c>
      <c r="B9" s="370" t="s">
        <v>773</v>
      </c>
      <c r="C9" s="374">
        <f>公办学前资助!T6</f>
        <v>2113</v>
      </c>
      <c r="D9" s="374"/>
      <c r="E9" s="372">
        <f t="shared" si="0"/>
        <v>2113</v>
      </c>
    </row>
    <row r="10" spans="1:5" ht="30" customHeight="1">
      <c r="A10" s="370">
        <v>7</v>
      </c>
      <c r="B10" s="370" t="s">
        <v>404</v>
      </c>
      <c r="C10" s="374">
        <f>保安经费调整!AB29</f>
        <v>2301054.5099999993</v>
      </c>
      <c r="D10" s="374">
        <f>C10</f>
        <v>2301054.5099999993</v>
      </c>
      <c r="E10" s="372">
        <f t="shared" si="0"/>
        <v>0</v>
      </c>
    </row>
    <row r="11" spans="1:5" ht="30" customHeight="1">
      <c r="A11" s="370">
        <v>8</v>
      </c>
      <c r="B11" s="370" t="s">
        <v>774</v>
      </c>
      <c r="C11" s="374">
        <f>视频联网调整!T17</f>
        <v>0</v>
      </c>
      <c r="D11" s="374">
        <f t="shared" ref="D11:D18" si="1">C11</f>
        <v>0</v>
      </c>
      <c r="E11" s="372">
        <f t="shared" si="0"/>
        <v>0</v>
      </c>
    </row>
    <row r="12" spans="1:5" ht="30" customHeight="1">
      <c r="A12" s="370">
        <v>9</v>
      </c>
      <c r="B12" s="370" t="s">
        <v>764</v>
      </c>
      <c r="C12" s="374">
        <f>农民工学校经费调整!AA5</f>
        <v>-80300</v>
      </c>
      <c r="D12" s="374">
        <f t="shared" si="1"/>
        <v>-80300</v>
      </c>
      <c r="E12" s="372">
        <f t="shared" si="0"/>
        <v>0</v>
      </c>
    </row>
    <row r="13" spans="1:5" ht="30" customHeight="1">
      <c r="A13" s="370">
        <v>10</v>
      </c>
      <c r="B13" s="370" t="s">
        <v>765</v>
      </c>
      <c r="C13" s="374">
        <f>农民工学校资助调整!V6</f>
        <v>-21140</v>
      </c>
      <c r="D13" s="374">
        <f t="shared" si="1"/>
        <v>-21140</v>
      </c>
      <c r="E13" s="372">
        <f t="shared" si="0"/>
        <v>0</v>
      </c>
    </row>
    <row r="14" spans="1:5" ht="30" customHeight="1">
      <c r="A14" s="370">
        <v>11</v>
      </c>
      <c r="B14" s="370" t="s">
        <v>766</v>
      </c>
      <c r="C14" s="374">
        <f>农民工学校减免书薄费调整!U4</f>
        <v>-347767.8</v>
      </c>
      <c r="D14" s="374">
        <f t="shared" si="1"/>
        <v>-347767.8</v>
      </c>
      <c r="E14" s="372">
        <f t="shared" si="0"/>
        <v>0</v>
      </c>
    </row>
    <row r="15" spans="1:5" ht="30" customHeight="1">
      <c r="A15" s="370">
        <v>12</v>
      </c>
      <c r="B15" s="370" t="s">
        <v>767</v>
      </c>
      <c r="C15" s="374">
        <f>小区生补贴调整!W10</f>
        <v>723260</v>
      </c>
      <c r="D15" s="374">
        <f t="shared" si="1"/>
        <v>723260</v>
      </c>
      <c r="E15" s="372">
        <f t="shared" si="0"/>
        <v>0</v>
      </c>
    </row>
    <row r="16" spans="1:5" ht="30" customHeight="1">
      <c r="A16" s="370">
        <v>13</v>
      </c>
      <c r="B16" s="370" t="s">
        <v>775</v>
      </c>
      <c r="C16" s="374">
        <f>民办学校生均调整!AG6</f>
        <v>127350</v>
      </c>
      <c r="D16" s="374">
        <f t="shared" si="1"/>
        <v>127350</v>
      </c>
      <c r="E16" s="372">
        <f t="shared" si="0"/>
        <v>0</v>
      </c>
    </row>
    <row r="17" spans="1:5" ht="30" customHeight="1">
      <c r="A17" s="370">
        <v>14</v>
      </c>
      <c r="B17" s="370" t="s">
        <v>777</v>
      </c>
      <c r="C17" s="374">
        <f>民办学校书薄费调整!L5</f>
        <v>-432226.65</v>
      </c>
      <c r="D17" s="374">
        <f t="shared" si="1"/>
        <v>-432226.65</v>
      </c>
      <c r="E17" s="372">
        <f t="shared" si="0"/>
        <v>0</v>
      </c>
    </row>
    <row r="18" spans="1:5" ht="30" customHeight="1">
      <c r="A18" s="370">
        <v>15</v>
      </c>
      <c r="B18" s="370" t="s">
        <v>776</v>
      </c>
      <c r="C18" s="374">
        <f>民办学前资助!R8</f>
        <v>12900</v>
      </c>
      <c r="D18" s="374">
        <f t="shared" si="1"/>
        <v>12900</v>
      </c>
      <c r="E18" s="372">
        <f t="shared" si="0"/>
        <v>0</v>
      </c>
    </row>
    <row r="19" spans="1:5" ht="30" customHeight="1">
      <c r="A19" s="370"/>
      <c r="B19" s="370" t="s">
        <v>768</v>
      </c>
      <c r="C19" s="376">
        <f>SUM(C4:C18)</f>
        <v>6552490.9299999988</v>
      </c>
      <c r="D19" s="376">
        <f>SUM(D4:D18)</f>
        <v>2283130.0599999991</v>
      </c>
      <c r="E19" s="376">
        <f>SUM(E4:E15)</f>
        <v>4269360.8699999992</v>
      </c>
    </row>
    <row r="20" spans="1:5" ht="30" customHeight="1"/>
    <row r="21" spans="1:5" ht="30" customHeight="1"/>
  </sheetData>
  <mergeCells count="2">
    <mergeCell ref="A1:E1"/>
    <mergeCell ref="A2:B2"/>
  </mergeCells>
  <phoneticPr fontId="3" type="noConversion"/>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dimension ref="A1:AS13"/>
  <sheetViews>
    <sheetView topLeftCell="B1" workbookViewId="0">
      <pane xSplit="2" ySplit="3" topLeftCell="D4" activePane="bottomRight" state="frozen"/>
      <selection activeCell="B1" sqref="B1"/>
      <selection pane="topRight" activeCell="D1" sqref="D1"/>
      <selection pane="bottomLeft" activeCell="B4" sqref="B4"/>
      <selection pane="bottomRight" activeCell="B14" sqref="A14:XFD120"/>
    </sheetView>
  </sheetViews>
  <sheetFormatPr defaultColWidth="9" defaultRowHeight="11.25"/>
  <cols>
    <col min="1" max="1" width="4" style="19" hidden="1" customWidth="1"/>
    <col min="2" max="2" width="21.875" style="19" customWidth="1"/>
    <col min="3" max="3" width="12.625" style="19" customWidth="1"/>
    <col min="4" max="4" width="9.75" style="19" hidden="1" customWidth="1"/>
    <col min="5" max="24" width="9" style="19" hidden="1" customWidth="1"/>
    <col min="25" max="25" width="8.375" style="19" hidden="1" customWidth="1"/>
    <col min="26" max="26" width="9.625" style="19" hidden="1" customWidth="1"/>
    <col min="27" max="27" width="9.375" style="19" hidden="1" customWidth="1"/>
    <col min="28" max="28" width="12.5" style="19" hidden="1" customWidth="1"/>
    <col min="29" max="29" width="9.875" style="19" hidden="1" customWidth="1"/>
    <col min="30" max="30" width="14.75" style="19" customWidth="1"/>
    <col min="31" max="31" width="10.5" style="19" customWidth="1"/>
    <col min="32" max="32" width="9.75" style="19" bestFit="1" customWidth="1"/>
    <col min="33" max="33" width="9.125" style="19" bestFit="1" customWidth="1"/>
    <col min="34" max="34" width="9.75" style="19" bestFit="1" customWidth="1"/>
    <col min="35" max="36" width="9.125" style="19" bestFit="1" customWidth="1"/>
    <col min="37" max="37" width="12.375" style="19" customWidth="1"/>
    <col min="38" max="38" width="14.75" style="19" customWidth="1"/>
    <col min="39" max="39" width="14" style="19" customWidth="1"/>
    <col min="40" max="41" width="15.875" style="19" customWidth="1"/>
    <col min="42" max="42" width="14" style="19" customWidth="1"/>
    <col min="43" max="43" width="15.375" style="19" customWidth="1"/>
    <col min="44" max="44" width="17.5" style="19" customWidth="1"/>
    <col min="45" max="45" width="11.625" style="19" customWidth="1"/>
    <col min="46" max="16384" width="9" style="19"/>
  </cols>
  <sheetData>
    <row r="1" spans="1:45" ht="19.5" customHeight="1">
      <c r="A1" s="348" t="s">
        <v>754</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50"/>
      <c r="AO1" s="350"/>
      <c r="AP1" s="350"/>
      <c r="AQ1" s="350"/>
      <c r="AR1" s="350"/>
    </row>
    <row r="2" spans="1:45">
      <c r="A2" s="427" t="s">
        <v>548</v>
      </c>
      <c r="B2" s="429" t="s">
        <v>1</v>
      </c>
      <c r="C2" s="429" t="s">
        <v>423</v>
      </c>
      <c r="D2" s="429" t="s">
        <v>637</v>
      </c>
      <c r="E2" s="429" t="s">
        <v>638</v>
      </c>
      <c r="F2" s="429"/>
      <c r="G2" s="429"/>
      <c r="H2" s="429"/>
      <c r="I2" s="429"/>
      <c r="J2" s="429" t="s">
        <v>639</v>
      </c>
      <c r="K2" s="429"/>
      <c r="L2" s="429"/>
      <c r="M2" s="429"/>
      <c r="N2" s="429"/>
      <c r="O2" s="430" t="s">
        <v>622</v>
      </c>
      <c r="P2" s="430"/>
      <c r="Q2" s="430"/>
      <c r="R2" s="430"/>
      <c r="S2" s="430"/>
      <c r="T2" s="430" t="s">
        <v>640</v>
      </c>
      <c r="U2" s="430"/>
      <c r="V2" s="430"/>
      <c r="W2" s="430"/>
      <c r="X2" s="430"/>
      <c r="Y2" s="430" t="s">
        <v>623</v>
      </c>
      <c r="Z2" s="430"/>
      <c r="AA2" s="430"/>
      <c r="AB2" s="430"/>
      <c r="AC2" s="430"/>
      <c r="AD2" s="429" t="s">
        <v>641</v>
      </c>
      <c r="AE2" s="429"/>
      <c r="AF2" s="429"/>
      <c r="AG2" s="429"/>
      <c r="AH2" s="429"/>
      <c r="AI2" s="429"/>
      <c r="AJ2" s="429"/>
      <c r="AK2" s="429"/>
      <c r="AL2" s="429"/>
      <c r="AM2" s="429"/>
      <c r="AN2" s="426" t="s">
        <v>642</v>
      </c>
      <c r="AO2" s="426" t="s">
        <v>753</v>
      </c>
      <c r="AP2" s="426" t="s">
        <v>643</v>
      </c>
      <c r="AQ2" s="426" t="s">
        <v>644</v>
      </c>
      <c r="AR2" s="426" t="s">
        <v>645</v>
      </c>
    </row>
    <row r="3" spans="1:45" ht="13.5" customHeight="1">
      <c r="A3" s="428"/>
      <c r="B3" s="429"/>
      <c r="C3" s="429"/>
      <c r="D3" s="429"/>
      <c r="E3" s="255" t="s">
        <v>624</v>
      </c>
      <c r="F3" s="255" t="s">
        <v>627</v>
      </c>
      <c r="G3" s="255" t="s">
        <v>625</v>
      </c>
      <c r="H3" s="255" t="s">
        <v>626</v>
      </c>
      <c r="I3" s="304" t="s">
        <v>416</v>
      </c>
      <c r="J3" s="255" t="s">
        <v>624</v>
      </c>
      <c r="K3" s="255" t="s">
        <v>627</v>
      </c>
      <c r="L3" s="255" t="s">
        <v>625</v>
      </c>
      <c r="M3" s="255" t="s">
        <v>626</v>
      </c>
      <c r="N3" s="304" t="s">
        <v>416</v>
      </c>
      <c r="O3" s="255" t="s">
        <v>624</v>
      </c>
      <c r="P3" s="255" t="s">
        <v>627</v>
      </c>
      <c r="Q3" s="255" t="s">
        <v>625</v>
      </c>
      <c r="R3" s="255" t="s">
        <v>626</v>
      </c>
      <c r="S3" s="304" t="s">
        <v>416</v>
      </c>
      <c r="T3" s="255" t="s">
        <v>624</v>
      </c>
      <c r="U3" s="255" t="s">
        <v>627</v>
      </c>
      <c r="V3" s="255" t="s">
        <v>625</v>
      </c>
      <c r="W3" s="255" t="s">
        <v>626</v>
      </c>
      <c r="X3" s="304" t="s">
        <v>416</v>
      </c>
      <c r="Y3" s="255" t="s">
        <v>624</v>
      </c>
      <c r="Z3" s="255" t="s">
        <v>627</v>
      </c>
      <c r="AA3" s="255" t="s">
        <v>625</v>
      </c>
      <c r="AB3" s="255" t="s">
        <v>626</v>
      </c>
      <c r="AC3" s="304" t="s">
        <v>416</v>
      </c>
      <c r="AD3" s="255" t="s">
        <v>628</v>
      </c>
      <c r="AE3" s="255" t="s">
        <v>629</v>
      </c>
      <c r="AF3" s="255" t="s">
        <v>630</v>
      </c>
      <c r="AG3" s="255" t="s">
        <v>631</v>
      </c>
      <c r="AH3" s="255" t="s">
        <v>632</v>
      </c>
      <c r="AI3" s="255" t="s">
        <v>646</v>
      </c>
      <c r="AJ3" s="255" t="s">
        <v>647</v>
      </c>
      <c r="AK3" s="255" t="s">
        <v>633</v>
      </c>
      <c r="AL3" s="303" t="s">
        <v>680</v>
      </c>
      <c r="AM3" s="304" t="s">
        <v>648</v>
      </c>
      <c r="AN3" s="426"/>
      <c r="AO3" s="426"/>
      <c r="AP3" s="426"/>
      <c r="AQ3" s="426"/>
      <c r="AR3" s="426"/>
    </row>
    <row r="4" spans="1:45">
      <c r="A4" s="256" t="s">
        <v>557</v>
      </c>
      <c r="B4" s="257" t="s">
        <v>371</v>
      </c>
      <c r="C4" s="257" t="s">
        <v>649</v>
      </c>
      <c r="D4" s="282">
        <v>2</v>
      </c>
      <c r="E4" s="281">
        <v>3</v>
      </c>
      <c r="F4" s="281">
        <v>3</v>
      </c>
      <c r="G4" s="281">
        <v>23</v>
      </c>
      <c r="H4" s="281">
        <v>3</v>
      </c>
      <c r="I4" s="258">
        <f>SUM(E4:H4)</f>
        <v>32</v>
      </c>
      <c r="J4" s="280">
        <v>0</v>
      </c>
      <c r="K4" s="280">
        <v>0</v>
      </c>
      <c r="L4" s="280">
        <v>1</v>
      </c>
      <c r="M4" s="280">
        <v>0</v>
      </c>
      <c r="N4" s="258">
        <f>SUM(J4:M4)</f>
        <v>1</v>
      </c>
      <c r="O4" s="258">
        <f>E4+J4</f>
        <v>3</v>
      </c>
      <c r="P4" s="258">
        <f t="shared" ref="P4:R12" si="0">F4+K4</f>
        <v>3</v>
      </c>
      <c r="Q4" s="258">
        <f t="shared" si="0"/>
        <v>24</v>
      </c>
      <c r="R4" s="258">
        <f t="shared" si="0"/>
        <v>3</v>
      </c>
      <c r="S4" s="258">
        <f>SUM(O4:R4)</f>
        <v>33</v>
      </c>
      <c r="T4" s="280">
        <v>0</v>
      </c>
      <c r="U4" s="280">
        <v>2</v>
      </c>
      <c r="V4" s="280">
        <v>23.583333333333332</v>
      </c>
      <c r="W4" s="280">
        <v>3</v>
      </c>
      <c r="X4" s="258">
        <f>SUM(T4:W4)</f>
        <v>28.583333333333332</v>
      </c>
      <c r="Y4" s="280">
        <v>0</v>
      </c>
      <c r="Z4" s="280">
        <v>2</v>
      </c>
      <c r="AA4" s="280">
        <v>23.583333333333332</v>
      </c>
      <c r="AB4" s="280">
        <v>3</v>
      </c>
      <c r="AC4" s="258">
        <f>SUM(Y4:AB4)</f>
        <v>28.583333333333332</v>
      </c>
      <c r="AD4" s="258">
        <f>(Y4*5917+Z4*5150+AA4*5094+AB4*4150)*7+(Y4*6017+Z4*5250+AA4*5194+AB4*4250)*5</f>
        <v>1728893.6666666665</v>
      </c>
      <c r="AE4" s="258">
        <f>AC4*4320</f>
        <v>123480</v>
      </c>
      <c r="AF4" s="258">
        <f>AC4*6000</f>
        <v>171500</v>
      </c>
      <c r="AG4" s="258">
        <f>AC4*2400</f>
        <v>68600</v>
      </c>
      <c r="AH4" s="258">
        <f>AC4*8800</f>
        <v>251533.33333333331</v>
      </c>
      <c r="AI4" s="258">
        <f>AC4*800</f>
        <v>22866.666666666664</v>
      </c>
      <c r="AJ4" s="258">
        <f>D4*50*82</f>
        <v>8200</v>
      </c>
      <c r="AK4" s="258">
        <f>AC4*960</f>
        <v>27440</v>
      </c>
      <c r="AL4" s="258">
        <f>ROUND((AD4+AH4+AI4+AJ4)*0.35756,2)</f>
        <v>719229.68</v>
      </c>
      <c r="AM4" s="258">
        <f>SUM(AD4:AL4)</f>
        <v>3121743.3466666667</v>
      </c>
      <c r="AN4" s="259">
        <v>3028440.1</v>
      </c>
      <c r="AO4" s="346"/>
      <c r="AP4" s="259">
        <f>AN4+AO4</f>
        <v>3028440.1</v>
      </c>
      <c r="AQ4" s="259">
        <v>2171031</v>
      </c>
      <c r="AR4" s="259">
        <f>AP4-AQ4</f>
        <v>857409.10000000009</v>
      </c>
      <c r="AS4" s="261"/>
    </row>
    <row r="5" spans="1:45">
      <c r="A5" s="256" t="s">
        <v>557</v>
      </c>
      <c r="B5" s="257" t="s">
        <v>634</v>
      </c>
      <c r="C5" s="257" t="s">
        <v>649</v>
      </c>
      <c r="D5" s="282">
        <v>2</v>
      </c>
      <c r="E5" s="281">
        <v>2</v>
      </c>
      <c r="F5" s="281">
        <v>2</v>
      </c>
      <c r="G5" s="281">
        <v>19</v>
      </c>
      <c r="H5" s="281">
        <v>3</v>
      </c>
      <c r="I5" s="258">
        <f t="shared" ref="I5:I12" si="1">SUM(E5:H5)</f>
        <v>26</v>
      </c>
      <c r="J5" s="280">
        <v>1</v>
      </c>
      <c r="K5" s="280">
        <v>1</v>
      </c>
      <c r="L5" s="280">
        <v>1</v>
      </c>
      <c r="M5" s="280">
        <v>1</v>
      </c>
      <c r="N5" s="258">
        <f t="shared" ref="N5:N12" si="2">SUM(J5:M5)</f>
        <v>4</v>
      </c>
      <c r="O5" s="258">
        <f t="shared" ref="O5:O12" si="3">E5+J5</f>
        <v>3</v>
      </c>
      <c r="P5" s="258">
        <f t="shared" si="0"/>
        <v>3</v>
      </c>
      <c r="Q5" s="258">
        <f t="shared" si="0"/>
        <v>20</v>
      </c>
      <c r="R5" s="258">
        <f t="shared" si="0"/>
        <v>4</v>
      </c>
      <c r="S5" s="258">
        <f t="shared" ref="S5:S12" si="4">SUM(O5:R5)</f>
        <v>30</v>
      </c>
      <c r="T5" s="280">
        <v>0.66666666666666663</v>
      </c>
      <c r="U5" s="280">
        <v>0.66666666666666663</v>
      </c>
      <c r="V5" s="280">
        <v>17.333333333333332</v>
      </c>
      <c r="W5" s="280">
        <v>2.3333333333333335</v>
      </c>
      <c r="X5" s="258">
        <f t="shared" ref="X5:X12" si="5">SUM(T5:W5)</f>
        <v>20.999999999999996</v>
      </c>
      <c r="Y5" s="280">
        <v>0.66666666666666663</v>
      </c>
      <c r="Z5" s="280">
        <v>0.66666666666666663</v>
      </c>
      <c r="AA5" s="280">
        <v>17.333333333333332</v>
      </c>
      <c r="AB5" s="280">
        <v>2.3333333333333335</v>
      </c>
      <c r="AC5" s="258">
        <f t="shared" ref="AC5:AC12" si="6">SUM(Y5:AB5)</f>
        <v>20.999999999999996</v>
      </c>
      <c r="AD5" s="258">
        <f t="shared" ref="AD5:AD12" si="7">(Y5*5917+Z5*5150+AA5*5094+AB5*4150)*7+(Y5*6017+Z5*5250+AA5*5194+AB5*4250)*5</f>
        <v>1274788</v>
      </c>
      <c r="AE5" s="258">
        <f t="shared" ref="AE5:AE12" si="8">AC5*4320</f>
        <v>90719.999999999985</v>
      </c>
      <c r="AF5" s="258">
        <f t="shared" ref="AF5:AF12" si="9">AC5*6000</f>
        <v>125999.99999999999</v>
      </c>
      <c r="AG5" s="258">
        <f t="shared" ref="AG5:AG12" si="10">AC5*2400</f>
        <v>50399.999999999993</v>
      </c>
      <c r="AH5" s="258">
        <f t="shared" ref="AH5:AH12" si="11">AC5*8800</f>
        <v>184799.99999999997</v>
      </c>
      <c r="AI5" s="258">
        <f t="shared" ref="AI5:AI12" si="12">AC5*800</f>
        <v>16799.999999999996</v>
      </c>
      <c r="AJ5" s="258">
        <f t="shared" ref="AJ5:AJ12" si="13">D5*50*82</f>
        <v>8200</v>
      </c>
      <c r="AK5" s="258">
        <f t="shared" ref="AK5:AK12" si="14">AC5*960</f>
        <v>20159.999999999996</v>
      </c>
      <c r="AL5" s="258">
        <f t="shared" ref="AL5:AL12" si="15">ROUND((AD5+AH5+AI5+AJ5)*0.35756,2)</f>
        <v>530829.29</v>
      </c>
      <c r="AM5" s="258">
        <f t="shared" ref="AM5:AM12" si="16">SUM(AD5:AL5)</f>
        <v>2302697.29</v>
      </c>
      <c r="AN5" s="259">
        <v>2198511.2000000002</v>
      </c>
      <c r="AO5" s="346"/>
      <c r="AP5" s="259">
        <f t="shared" ref="AP5:AP12" si="17">AN5+AO5</f>
        <v>2198511.2000000002</v>
      </c>
      <c r="AQ5" s="259">
        <v>1658227</v>
      </c>
      <c r="AR5" s="259">
        <f t="shared" ref="AR5:AR11" si="18">AP5-AQ5</f>
        <v>540284.20000000019</v>
      </c>
      <c r="AS5" s="261"/>
    </row>
    <row r="6" spans="1:45">
      <c r="A6" s="256" t="s">
        <v>557</v>
      </c>
      <c r="B6" s="257" t="s">
        <v>635</v>
      </c>
      <c r="C6" s="257" t="s">
        <v>649</v>
      </c>
      <c r="D6" s="282">
        <v>2</v>
      </c>
      <c r="E6" s="281">
        <v>3</v>
      </c>
      <c r="F6" s="281">
        <v>3</v>
      </c>
      <c r="G6" s="281">
        <v>24</v>
      </c>
      <c r="H6" s="281">
        <v>3</v>
      </c>
      <c r="I6" s="258">
        <f t="shared" si="1"/>
        <v>33</v>
      </c>
      <c r="J6" s="280">
        <v>1</v>
      </c>
      <c r="K6" s="280">
        <v>1</v>
      </c>
      <c r="L6" s="280">
        <v>0</v>
      </c>
      <c r="M6" s="280">
        <v>0</v>
      </c>
      <c r="N6" s="258">
        <f t="shared" si="2"/>
        <v>2</v>
      </c>
      <c r="O6" s="258">
        <f t="shared" si="3"/>
        <v>4</v>
      </c>
      <c r="P6" s="258">
        <f t="shared" si="0"/>
        <v>4</v>
      </c>
      <c r="Q6" s="258">
        <f t="shared" si="0"/>
        <v>24</v>
      </c>
      <c r="R6" s="258">
        <f t="shared" si="0"/>
        <v>3</v>
      </c>
      <c r="S6" s="258">
        <f t="shared" si="4"/>
        <v>35</v>
      </c>
      <c r="T6" s="280">
        <v>3</v>
      </c>
      <c r="U6" s="280">
        <v>4</v>
      </c>
      <c r="V6" s="280">
        <v>23.666666666666668</v>
      </c>
      <c r="W6" s="280">
        <v>3</v>
      </c>
      <c r="X6" s="258">
        <f t="shared" si="5"/>
        <v>33.666666666666671</v>
      </c>
      <c r="Y6" s="280">
        <v>3</v>
      </c>
      <c r="Z6" s="280">
        <v>4</v>
      </c>
      <c r="AA6" s="280">
        <v>23.666666666666668</v>
      </c>
      <c r="AB6" s="280">
        <v>3</v>
      </c>
      <c r="AC6" s="258">
        <f t="shared" si="6"/>
        <v>33.666666666666671</v>
      </c>
      <c r="AD6" s="258">
        <f t="shared" si="7"/>
        <v>2073141.3333333335</v>
      </c>
      <c r="AE6" s="258">
        <f t="shared" si="8"/>
        <v>145440.00000000003</v>
      </c>
      <c r="AF6" s="258">
        <f t="shared" si="9"/>
        <v>202000.00000000003</v>
      </c>
      <c r="AG6" s="258">
        <f t="shared" si="10"/>
        <v>80800.000000000015</v>
      </c>
      <c r="AH6" s="258">
        <f t="shared" si="11"/>
        <v>296266.66666666669</v>
      </c>
      <c r="AI6" s="258">
        <f t="shared" si="12"/>
        <v>26933.333333333336</v>
      </c>
      <c r="AJ6" s="258">
        <f t="shared" si="13"/>
        <v>8200</v>
      </c>
      <c r="AK6" s="258">
        <f t="shared" si="14"/>
        <v>32320.000000000004</v>
      </c>
      <c r="AL6" s="258">
        <f t="shared" si="15"/>
        <v>859767.8</v>
      </c>
      <c r="AM6" s="258">
        <f t="shared" si="16"/>
        <v>3724869.1333333338</v>
      </c>
      <c r="AN6" s="259">
        <v>3599473.78</v>
      </c>
      <c r="AO6" s="346"/>
      <c r="AP6" s="259">
        <f t="shared" si="17"/>
        <v>3599473.78</v>
      </c>
      <c r="AQ6" s="259">
        <v>2409312</v>
      </c>
      <c r="AR6" s="259">
        <f t="shared" si="18"/>
        <v>1190161.7799999998</v>
      </c>
      <c r="AS6" s="261"/>
    </row>
    <row r="7" spans="1:45">
      <c r="A7" s="256" t="s">
        <v>557</v>
      </c>
      <c r="B7" s="257" t="s">
        <v>531</v>
      </c>
      <c r="C7" s="257" t="s">
        <v>649</v>
      </c>
      <c r="D7" s="282">
        <v>2</v>
      </c>
      <c r="E7" s="281">
        <v>4</v>
      </c>
      <c r="F7" s="281">
        <v>3</v>
      </c>
      <c r="G7" s="281">
        <v>31</v>
      </c>
      <c r="H7" s="281">
        <v>3</v>
      </c>
      <c r="I7" s="258">
        <f t="shared" si="1"/>
        <v>41</v>
      </c>
      <c r="J7" s="280">
        <v>1</v>
      </c>
      <c r="K7" s="280">
        <v>0</v>
      </c>
      <c r="L7" s="280">
        <v>1</v>
      </c>
      <c r="M7" s="280">
        <v>0</v>
      </c>
      <c r="N7" s="258">
        <f t="shared" si="2"/>
        <v>2</v>
      </c>
      <c r="O7" s="258">
        <f t="shared" si="3"/>
        <v>5</v>
      </c>
      <c r="P7" s="258">
        <f t="shared" si="0"/>
        <v>3</v>
      </c>
      <c r="Q7" s="258">
        <f t="shared" si="0"/>
        <v>32</v>
      </c>
      <c r="R7" s="258">
        <f t="shared" si="0"/>
        <v>3</v>
      </c>
      <c r="S7" s="258">
        <f t="shared" si="4"/>
        <v>43</v>
      </c>
      <c r="T7" s="280">
        <v>5.583333333333333</v>
      </c>
      <c r="U7" s="280">
        <v>2.5833333333333335</v>
      </c>
      <c r="V7" s="280">
        <v>31.916666666666668</v>
      </c>
      <c r="W7" s="280">
        <v>4</v>
      </c>
      <c r="X7" s="258">
        <f t="shared" si="5"/>
        <v>44.083333333333336</v>
      </c>
      <c r="Y7" s="280">
        <v>5</v>
      </c>
      <c r="Z7" s="280">
        <v>3</v>
      </c>
      <c r="AA7" s="280">
        <v>32</v>
      </c>
      <c r="AB7" s="280">
        <v>3</v>
      </c>
      <c r="AC7" s="258">
        <f t="shared" si="6"/>
        <v>43</v>
      </c>
      <c r="AD7" s="258">
        <f t="shared" si="7"/>
        <v>2667416</v>
      </c>
      <c r="AE7" s="258">
        <f t="shared" si="8"/>
        <v>185760</v>
      </c>
      <c r="AF7" s="258">
        <f t="shared" si="9"/>
        <v>258000</v>
      </c>
      <c r="AG7" s="258">
        <f t="shared" si="10"/>
        <v>103200</v>
      </c>
      <c r="AH7" s="258">
        <f t="shared" si="11"/>
        <v>378400</v>
      </c>
      <c r="AI7" s="258">
        <f t="shared" si="12"/>
        <v>34400</v>
      </c>
      <c r="AJ7" s="258">
        <f t="shared" si="13"/>
        <v>8200</v>
      </c>
      <c r="AK7" s="258">
        <f t="shared" si="14"/>
        <v>41280</v>
      </c>
      <c r="AL7" s="258">
        <f t="shared" si="15"/>
        <v>1104294.02</v>
      </c>
      <c r="AM7" s="258">
        <f t="shared" si="16"/>
        <v>4780950.0199999996</v>
      </c>
      <c r="AN7" s="259">
        <v>4511303.0999999996</v>
      </c>
      <c r="AO7" s="346"/>
      <c r="AP7" s="259">
        <f t="shared" si="17"/>
        <v>4511303.0999999996</v>
      </c>
      <c r="AQ7" s="259">
        <v>3016032</v>
      </c>
      <c r="AR7" s="259">
        <f t="shared" si="18"/>
        <v>1495271.0999999996</v>
      </c>
      <c r="AS7" s="261"/>
    </row>
    <row r="8" spans="1:45">
      <c r="A8" s="256" t="s">
        <v>557</v>
      </c>
      <c r="B8" s="257" t="s">
        <v>146</v>
      </c>
      <c r="C8" s="257" t="s">
        <v>650</v>
      </c>
      <c r="D8" s="282"/>
      <c r="E8" s="281">
        <v>3</v>
      </c>
      <c r="F8" s="281">
        <v>5</v>
      </c>
      <c r="G8" s="281">
        <v>0</v>
      </c>
      <c r="H8" s="281">
        <v>5.5</v>
      </c>
      <c r="I8" s="258">
        <f t="shared" si="1"/>
        <v>13.5</v>
      </c>
      <c r="J8" s="280">
        <v>6.75</v>
      </c>
      <c r="K8" s="280">
        <v>0</v>
      </c>
      <c r="L8" s="280">
        <v>0</v>
      </c>
      <c r="M8" s="280">
        <v>0</v>
      </c>
      <c r="N8" s="258">
        <f t="shared" si="2"/>
        <v>6.75</v>
      </c>
      <c r="O8" s="258">
        <f t="shared" si="3"/>
        <v>9.75</v>
      </c>
      <c r="P8" s="258">
        <f t="shared" si="0"/>
        <v>5</v>
      </c>
      <c r="Q8" s="258">
        <f t="shared" si="0"/>
        <v>0</v>
      </c>
      <c r="R8" s="258">
        <f t="shared" si="0"/>
        <v>5.5</v>
      </c>
      <c r="S8" s="258">
        <f t="shared" si="4"/>
        <v>20.25</v>
      </c>
      <c r="T8" s="280">
        <v>5.416666666666667</v>
      </c>
      <c r="U8" s="280">
        <v>2</v>
      </c>
      <c r="V8" s="280">
        <v>0</v>
      </c>
      <c r="W8" s="280">
        <v>1.5</v>
      </c>
      <c r="X8" s="258">
        <f t="shared" si="5"/>
        <v>8.9166666666666679</v>
      </c>
      <c r="Y8" s="280">
        <v>5.416666666666667</v>
      </c>
      <c r="Z8" s="280">
        <v>2</v>
      </c>
      <c r="AA8" s="280">
        <v>0</v>
      </c>
      <c r="AB8" s="280">
        <v>1.5</v>
      </c>
      <c r="AC8" s="258">
        <f t="shared" si="6"/>
        <v>8.9166666666666679</v>
      </c>
      <c r="AD8" s="258">
        <f t="shared" si="7"/>
        <v>587363.33333333337</v>
      </c>
      <c r="AE8" s="258">
        <f t="shared" si="8"/>
        <v>38520.000000000007</v>
      </c>
      <c r="AF8" s="258">
        <f t="shared" si="9"/>
        <v>53500.000000000007</v>
      </c>
      <c r="AG8" s="258">
        <f t="shared" si="10"/>
        <v>21400.000000000004</v>
      </c>
      <c r="AH8" s="258">
        <f t="shared" si="11"/>
        <v>78466.666666666672</v>
      </c>
      <c r="AI8" s="258">
        <f t="shared" si="12"/>
        <v>7133.3333333333339</v>
      </c>
      <c r="AJ8" s="258">
        <f t="shared" si="13"/>
        <v>0</v>
      </c>
      <c r="AK8" s="258">
        <f t="shared" si="14"/>
        <v>8560.0000000000018</v>
      </c>
      <c r="AL8" s="258">
        <f t="shared" si="15"/>
        <v>240624.77</v>
      </c>
      <c r="AM8" s="258">
        <f t="shared" si="16"/>
        <v>1035568.1033333334</v>
      </c>
      <c r="AN8" s="259">
        <v>1040856.7</v>
      </c>
      <c r="AO8" s="346">
        <v>21424</v>
      </c>
      <c r="AP8" s="259">
        <f t="shared" si="17"/>
        <v>1062280.7</v>
      </c>
      <c r="AQ8" s="259">
        <v>925367</v>
      </c>
      <c r="AR8" s="259">
        <f t="shared" si="18"/>
        <v>136913.69999999995</v>
      </c>
      <c r="AS8" s="261"/>
    </row>
    <row r="9" spans="1:45">
      <c r="A9" s="256" t="s">
        <v>557</v>
      </c>
      <c r="B9" s="257" t="s">
        <v>636</v>
      </c>
      <c r="C9" s="257" t="s">
        <v>650</v>
      </c>
      <c r="D9" s="282"/>
      <c r="E9" s="281">
        <v>0</v>
      </c>
      <c r="F9" s="281">
        <v>5</v>
      </c>
      <c r="G9" s="281">
        <v>0</v>
      </c>
      <c r="H9" s="281">
        <v>5.5</v>
      </c>
      <c r="I9" s="258">
        <f t="shared" si="1"/>
        <v>10.5</v>
      </c>
      <c r="J9" s="280">
        <v>4.666666666666667</v>
      </c>
      <c r="K9" s="280">
        <v>0.41666666666666669</v>
      </c>
      <c r="L9" s="280">
        <v>0</v>
      </c>
      <c r="M9" s="280">
        <v>0</v>
      </c>
      <c r="N9" s="258">
        <f t="shared" si="2"/>
        <v>5.0833333333333339</v>
      </c>
      <c r="O9" s="258">
        <f t="shared" si="3"/>
        <v>4.666666666666667</v>
      </c>
      <c r="P9" s="258">
        <f t="shared" si="0"/>
        <v>5.416666666666667</v>
      </c>
      <c r="Q9" s="258">
        <f t="shared" si="0"/>
        <v>0</v>
      </c>
      <c r="R9" s="258">
        <f t="shared" si="0"/>
        <v>5.5</v>
      </c>
      <c r="S9" s="258">
        <f t="shared" si="4"/>
        <v>15.583333333333334</v>
      </c>
      <c r="T9" s="280">
        <v>2.3333333333333335</v>
      </c>
      <c r="U9" s="280">
        <v>3</v>
      </c>
      <c r="V9" s="280">
        <v>0</v>
      </c>
      <c r="W9" s="280">
        <v>6</v>
      </c>
      <c r="X9" s="258">
        <f t="shared" si="5"/>
        <v>11.333333333333334</v>
      </c>
      <c r="Y9" s="280">
        <v>2.3333333333333335</v>
      </c>
      <c r="Z9" s="280">
        <v>3</v>
      </c>
      <c r="AA9" s="280">
        <v>0</v>
      </c>
      <c r="AB9" s="280">
        <v>6</v>
      </c>
      <c r="AC9" s="258">
        <f t="shared" si="6"/>
        <v>11.333333333333334</v>
      </c>
      <c r="AD9" s="258">
        <f t="shared" si="7"/>
        <v>655542.66666666674</v>
      </c>
      <c r="AE9" s="258">
        <f t="shared" si="8"/>
        <v>48960</v>
      </c>
      <c r="AF9" s="258">
        <f t="shared" si="9"/>
        <v>68000</v>
      </c>
      <c r="AG9" s="258">
        <f t="shared" si="10"/>
        <v>27200</v>
      </c>
      <c r="AH9" s="258">
        <f t="shared" si="11"/>
        <v>99733.333333333343</v>
      </c>
      <c r="AI9" s="258">
        <f t="shared" si="12"/>
        <v>9066.6666666666679</v>
      </c>
      <c r="AJ9" s="258">
        <f t="shared" si="13"/>
        <v>0</v>
      </c>
      <c r="AK9" s="258">
        <f t="shared" si="14"/>
        <v>10880</v>
      </c>
      <c r="AL9" s="258">
        <f t="shared" si="15"/>
        <v>273298.36</v>
      </c>
      <c r="AM9" s="258">
        <f t="shared" si="16"/>
        <v>1192681.0266666668</v>
      </c>
      <c r="AN9" s="259">
        <v>1087073.3999999999</v>
      </c>
      <c r="AO9" s="347"/>
      <c r="AP9" s="259">
        <f t="shared" si="17"/>
        <v>1087073.3999999999</v>
      </c>
      <c r="AQ9" s="259">
        <v>791772</v>
      </c>
      <c r="AR9" s="259">
        <f t="shared" si="18"/>
        <v>295301.39999999991</v>
      </c>
      <c r="AS9" s="261"/>
    </row>
    <row r="10" spans="1:45">
      <c r="A10" s="256" t="s">
        <v>557</v>
      </c>
      <c r="B10" s="257" t="s">
        <v>230</v>
      </c>
      <c r="C10" s="257" t="s">
        <v>650</v>
      </c>
      <c r="D10" s="282"/>
      <c r="E10" s="281">
        <v>0</v>
      </c>
      <c r="F10" s="281">
        <v>4</v>
      </c>
      <c r="G10" s="281">
        <v>0</v>
      </c>
      <c r="H10" s="281">
        <v>5</v>
      </c>
      <c r="I10" s="258">
        <f t="shared" si="1"/>
        <v>9</v>
      </c>
      <c r="J10" s="280">
        <v>0.33333333333333331</v>
      </c>
      <c r="K10" s="280">
        <v>1</v>
      </c>
      <c r="L10" s="280">
        <v>0</v>
      </c>
      <c r="M10" s="280">
        <v>0</v>
      </c>
      <c r="N10" s="258">
        <f t="shared" si="2"/>
        <v>1.3333333333333333</v>
      </c>
      <c r="O10" s="258">
        <f t="shared" si="3"/>
        <v>0.33333333333333331</v>
      </c>
      <c r="P10" s="258">
        <f t="shared" si="0"/>
        <v>5</v>
      </c>
      <c r="Q10" s="258">
        <f t="shared" si="0"/>
        <v>0</v>
      </c>
      <c r="R10" s="258">
        <f t="shared" si="0"/>
        <v>5</v>
      </c>
      <c r="S10" s="258">
        <f t="shared" si="4"/>
        <v>10.333333333333332</v>
      </c>
      <c r="T10" s="280">
        <v>0.33333333333333331</v>
      </c>
      <c r="U10" s="280">
        <v>3</v>
      </c>
      <c r="V10" s="280">
        <v>0</v>
      </c>
      <c r="W10" s="280">
        <v>3.5833333333333335</v>
      </c>
      <c r="X10" s="258">
        <f t="shared" si="5"/>
        <v>6.916666666666667</v>
      </c>
      <c r="Y10" s="280">
        <v>0.33333333333333331</v>
      </c>
      <c r="Z10" s="280">
        <v>3</v>
      </c>
      <c r="AA10" s="280">
        <v>0</v>
      </c>
      <c r="AB10" s="280">
        <v>3.5833333333333335</v>
      </c>
      <c r="AC10" s="258">
        <f t="shared" si="6"/>
        <v>6.916666666666667</v>
      </c>
      <c r="AD10" s="258">
        <f t="shared" si="7"/>
        <v>390976.33333333337</v>
      </c>
      <c r="AE10" s="258">
        <f t="shared" si="8"/>
        <v>29880</v>
      </c>
      <c r="AF10" s="258">
        <f t="shared" si="9"/>
        <v>41500</v>
      </c>
      <c r="AG10" s="258">
        <f t="shared" si="10"/>
        <v>16600</v>
      </c>
      <c r="AH10" s="258">
        <f t="shared" si="11"/>
        <v>60866.666666666672</v>
      </c>
      <c r="AI10" s="258">
        <f t="shared" si="12"/>
        <v>5533.3333333333339</v>
      </c>
      <c r="AJ10" s="258">
        <f t="shared" si="13"/>
        <v>0</v>
      </c>
      <c r="AK10" s="258">
        <f t="shared" si="14"/>
        <v>6640</v>
      </c>
      <c r="AL10" s="258">
        <f t="shared" si="15"/>
        <v>163539.48000000001</v>
      </c>
      <c r="AM10" s="258">
        <f t="shared" si="16"/>
        <v>715535.81333333335</v>
      </c>
      <c r="AN10" s="259">
        <v>719712</v>
      </c>
      <c r="AO10" s="347"/>
      <c r="AP10" s="259">
        <f t="shared" si="17"/>
        <v>719712</v>
      </c>
      <c r="AQ10" s="259">
        <v>425527</v>
      </c>
      <c r="AR10" s="259">
        <f t="shared" si="18"/>
        <v>294185</v>
      </c>
      <c r="AS10" s="261"/>
    </row>
    <row r="11" spans="1:45">
      <c r="A11" s="256" t="s">
        <v>557</v>
      </c>
      <c r="B11" s="257" t="s">
        <v>231</v>
      </c>
      <c r="C11" s="257" t="s">
        <v>650</v>
      </c>
      <c r="D11" s="282"/>
      <c r="E11" s="281">
        <v>0</v>
      </c>
      <c r="F11" s="281">
        <v>4</v>
      </c>
      <c r="G11" s="281">
        <v>0</v>
      </c>
      <c r="H11" s="281">
        <v>5</v>
      </c>
      <c r="I11" s="258">
        <f t="shared" si="1"/>
        <v>9</v>
      </c>
      <c r="J11" s="280">
        <v>0</v>
      </c>
      <c r="K11" s="280">
        <v>0</v>
      </c>
      <c r="L11" s="280">
        <v>0</v>
      </c>
      <c r="M11" s="280">
        <v>0</v>
      </c>
      <c r="N11" s="258">
        <f t="shared" si="2"/>
        <v>0</v>
      </c>
      <c r="O11" s="258">
        <f t="shared" si="3"/>
        <v>0</v>
      </c>
      <c r="P11" s="258">
        <f t="shared" si="0"/>
        <v>4</v>
      </c>
      <c r="Q11" s="258">
        <f t="shared" si="0"/>
        <v>0</v>
      </c>
      <c r="R11" s="258">
        <f t="shared" si="0"/>
        <v>5</v>
      </c>
      <c r="S11" s="258">
        <f t="shared" si="4"/>
        <v>9</v>
      </c>
      <c r="T11" s="280">
        <v>1</v>
      </c>
      <c r="U11" s="280">
        <v>1.3333333333333333</v>
      </c>
      <c r="V11" s="280">
        <v>0</v>
      </c>
      <c r="W11" s="280">
        <v>8</v>
      </c>
      <c r="X11" s="258">
        <f t="shared" si="5"/>
        <v>10.333333333333332</v>
      </c>
      <c r="Y11" s="280">
        <v>0</v>
      </c>
      <c r="Z11" s="280">
        <v>4</v>
      </c>
      <c r="AA11" s="280">
        <v>0</v>
      </c>
      <c r="AB11" s="280">
        <v>5</v>
      </c>
      <c r="AC11" s="258">
        <f t="shared" si="6"/>
        <v>9</v>
      </c>
      <c r="AD11" s="258">
        <f t="shared" si="7"/>
        <v>500700</v>
      </c>
      <c r="AE11" s="258">
        <f t="shared" si="8"/>
        <v>38880</v>
      </c>
      <c r="AF11" s="258">
        <f t="shared" si="9"/>
        <v>54000</v>
      </c>
      <c r="AG11" s="258">
        <f t="shared" si="10"/>
        <v>21600</v>
      </c>
      <c r="AH11" s="258">
        <f t="shared" si="11"/>
        <v>79200</v>
      </c>
      <c r="AI11" s="258">
        <f t="shared" si="12"/>
        <v>7200</v>
      </c>
      <c r="AJ11" s="258">
        <f t="shared" si="13"/>
        <v>0</v>
      </c>
      <c r="AK11" s="258">
        <f t="shared" si="14"/>
        <v>8640</v>
      </c>
      <c r="AL11" s="258">
        <f t="shared" si="15"/>
        <v>209923.48</v>
      </c>
      <c r="AM11" s="258">
        <f t="shared" si="16"/>
        <v>920143.48</v>
      </c>
      <c r="AN11" s="259">
        <v>875820</v>
      </c>
      <c r="AO11" s="346"/>
      <c r="AP11" s="259">
        <f t="shared" si="17"/>
        <v>875820</v>
      </c>
      <c r="AQ11" s="259">
        <v>709212</v>
      </c>
      <c r="AR11" s="259">
        <f t="shared" si="18"/>
        <v>166608</v>
      </c>
      <c r="AS11" s="261"/>
    </row>
    <row r="12" spans="1:45">
      <c r="A12" s="256" t="s">
        <v>557</v>
      </c>
      <c r="B12" s="257" t="s">
        <v>144</v>
      </c>
      <c r="C12" s="257" t="s">
        <v>650</v>
      </c>
      <c r="D12" s="282"/>
      <c r="E12" s="281">
        <v>0</v>
      </c>
      <c r="F12" s="281">
        <v>5</v>
      </c>
      <c r="G12" s="281">
        <v>0</v>
      </c>
      <c r="H12" s="281">
        <v>6</v>
      </c>
      <c r="I12" s="258">
        <f t="shared" si="1"/>
        <v>11</v>
      </c>
      <c r="J12" s="280">
        <v>1.5</v>
      </c>
      <c r="K12" s="281">
        <v>3</v>
      </c>
      <c r="L12" s="280">
        <v>0</v>
      </c>
      <c r="M12" s="280">
        <v>1.25</v>
      </c>
      <c r="N12" s="258">
        <f t="shared" si="2"/>
        <v>5.75</v>
      </c>
      <c r="O12" s="258">
        <f t="shared" si="3"/>
        <v>1.5</v>
      </c>
      <c r="P12" s="258">
        <f t="shared" si="0"/>
        <v>8</v>
      </c>
      <c r="Q12" s="258">
        <f t="shared" si="0"/>
        <v>0</v>
      </c>
      <c r="R12" s="258">
        <f t="shared" si="0"/>
        <v>7.25</v>
      </c>
      <c r="S12" s="258">
        <f t="shared" si="4"/>
        <v>16.75</v>
      </c>
      <c r="T12" s="280">
        <v>1.5833333333333333</v>
      </c>
      <c r="U12" s="281">
        <v>7.416666666666667</v>
      </c>
      <c r="V12" s="280">
        <v>0</v>
      </c>
      <c r="W12" s="280">
        <v>7.25</v>
      </c>
      <c r="X12" s="258">
        <f t="shared" si="5"/>
        <v>16.25</v>
      </c>
      <c r="Y12" s="280">
        <v>1.5833333333333333</v>
      </c>
      <c r="Z12" s="281">
        <v>7.416666666666667</v>
      </c>
      <c r="AA12" s="280">
        <v>0</v>
      </c>
      <c r="AB12" s="280">
        <v>7.25</v>
      </c>
      <c r="AC12" s="258">
        <f t="shared" si="6"/>
        <v>16.25</v>
      </c>
      <c r="AD12" s="258">
        <f t="shared" si="7"/>
        <v>939948</v>
      </c>
      <c r="AE12" s="258">
        <f t="shared" si="8"/>
        <v>70200</v>
      </c>
      <c r="AF12" s="258">
        <f t="shared" si="9"/>
        <v>97500</v>
      </c>
      <c r="AG12" s="258">
        <f t="shared" si="10"/>
        <v>39000</v>
      </c>
      <c r="AH12" s="258">
        <f t="shared" si="11"/>
        <v>143000</v>
      </c>
      <c r="AI12" s="258">
        <f t="shared" si="12"/>
        <v>13000</v>
      </c>
      <c r="AJ12" s="258">
        <f t="shared" si="13"/>
        <v>0</v>
      </c>
      <c r="AK12" s="258">
        <f t="shared" si="14"/>
        <v>15600</v>
      </c>
      <c r="AL12" s="258">
        <f t="shared" si="15"/>
        <v>391867.17</v>
      </c>
      <c r="AM12" s="258">
        <f t="shared" si="16"/>
        <v>1710115.17</v>
      </c>
      <c r="AN12" s="259">
        <v>1698544</v>
      </c>
      <c r="AO12" s="346">
        <v>15320</v>
      </c>
      <c r="AP12" s="259">
        <f t="shared" si="17"/>
        <v>1713864</v>
      </c>
      <c r="AQ12" s="259">
        <v>916348</v>
      </c>
      <c r="AR12" s="259">
        <f>AP12-AQ12</f>
        <v>797516</v>
      </c>
      <c r="AS12" s="261"/>
    </row>
    <row r="13" spans="1:45">
      <c r="A13" s="256"/>
      <c r="B13" s="303" t="s">
        <v>559</v>
      </c>
      <c r="C13" s="303"/>
      <c r="D13" s="260">
        <f>SUM(D4:D12)</f>
        <v>8</v>
      </c>
      <c r="E13" s="260">
        <f t="shared" ref="E13:AR13" si="19">SUM(E4:E12)</f>
        <v>15</v>
      </c>
      <c r="F13" s="260">
        <f t="shared" si="19"/>
        <v>34</v>
      </c>
      <c r="G13" s="260">
        <f t="shared" si="19"/>
        <v>97</v>
      </c>
      <c r="H13" s="260">
        <f t="shared" si="19"/>
        <v>39</v>
      </c>
      <c r="I13" s="260">
        <f t="shared" si="19"/>
        <v>185</v>
      </c>
      <c r="J13" s="260">
        <v>14.750000000000002</v>
      </c>
      <c r="K13" s="260">
        <v>3.4166666666666665</v>
      </c>
      <c r="L13" s="260">
        <v>3</v>
      </c>
      <c r="M13" s="260">
        <v>2.166666666666667</v>
      </c>
      <c r="N13" s="260">
        <f t="shared" si="19"/>
        <v>27.916666666666668</v>
      </c>
      <c r="O13" s="260">
        <f t="shared" si="19"/>
        <v>31.25</v>
      </c>
      <c r="P13" s="260">
        <f t="shared" si="19"/>
        <v>40.416666666666671</v>
      </c>
      <c r="Q13" s="260">
        <f t="shared" si="19"/>
        <v>100</v>
      </c>
      <c r="R13" s="260">
        <f t="shared" si="19"/>
        <v>41.25</v>
      </c>
      <c r="S13" s="260">
        <f t="shared" si="19"/>
        <v>212.91666666666669</v>
      </c>
      <c r="T13" s="260">
        <f t="shared" si="19"/>
        <v>19.916666666666664</v>
      </c>
      <c r="U13" s="260">
        <f t="shared" si="19"/>
        <v>26</v>
      </c>
      <c r="V13" s="260">
        <f t="shared" si="19"/>
        <v>96.5</v>
      </c>
      <c r="W13" s="260">
        <f t="shared" si="19"/>
        <v>38.666666666666671</v>
      </c>
      <c r="X13" s="260">
        <f t="shared" si="19"/>
        <v>181.08333333333334</v>
      </c>
      <c r="Y13" s="260">
        <f t="shared" si="19"/>
        <v>18.333333333333329</v>
      </c>
      <c r="Z13" s="260">
        <f t="shared" si="19"/>
        <v>29.083333333333332</v>
      </c>
      <c r="AA13" s="260">
        <f t="shared" si="19"/>
        <v>96.583333333333329</v>
      </c>
      <c r="AB13" s="260">
        <f t="shared" si="19"/>
        <v>34.666666666666671</v>
      </c>
      <c r="AC13" s="260">
        <f t="shared" si="19"/>
        <v>178.66666666666666</v>
      </c>
      <c r="AD13" s="260">
        <f t="shared" si="19"/>
        <v>10818769.333333334</v>
      </c>
      <c r="AE13" s="260">
        <f t="shared" si="19"/>
        <v>771840</v>
      </c>
      <c r="AF13" s="260">
        <f t="shared" si="19"/>
        <v>1072000</v>
      </c>
      <c r="AG13" s="260">
        <f t="shared" si="19"/>
        <v>428800</v>
      </c>
      <c r="AH13" s="260">
        <f t="shared" si="19"/>
        <v>1572266.6666666667</v>
      </c>
      <c r="AI13" s="260">
        <f t="shared" si="19"/>
        <v>142933.33333333331</v>
      </c>
      <c r="AJ13" s="260">
        <f t="shared" si="19"/>
        <v>32800</v>
      </c>
      <c r="AK13" s="260">
        <f t="shared" si="19"/>
        <v>171520</v>
      </c>
      <c r="AL13" s="260">
        <f t="shared" si="19"/>
        <v>4493374.0500000007</v>
      </c>
      <c r="AM13" s="260">
        <f t="shared" si="19"/>
        <v>19504303.383333333</v>
      </c>
      <c r="AN13" s="260">
        <f t="shared" si="19"/>
        <v>18759734.280000001</v>
      </c>
      <c r="AO13" s="260">
        <f t="shared" si="19"/>
        <v>36744</v>
      </c>
      <c r="AP13" s="260">
        <f t="shared" si="19"/>
        <v>18796478.280000001</v>
      </c>
      <c r="AQ13" s="260">
        <f t="shared" si="19"/>
        <v>13022828</v>
      </c>
      <c r="AR13" s="260">
        <f t="shared" si="19"/>
        <v>5773650.2799999993</v>
      </c>
      <c r="AS13" s="261"/>
    </row>
  </sheetData>
  <autoFilter ref="A2:AS3">
    <filterColumn colId="4" showButton="0"/>
    <filterColumn colId="5" showButton="0"/>
    <filterColumn colId="6" showButton="0"/>
    <filterColumn colId="7" showButton="0"/>
    <filterColumn colId="9" showButton="0"/>
    <filterColumn colId="10" showButton="0"/>
    <filterColumn colId="11" showButton="0"/>
    <filterColumn colId="12" showButton="0"/>
    <filterColumn colId="14" showButton="0"/>
    <filterColumn colId="15" showButton="0"/>
    <filterColumn colId="16" showButton="0"/>
    <filterColumn colId="17" showButton="0"/>
    <filterColumn colId="19" showButton="0"/>
    <filterColumn colId="20" showButton="0"/>
    <filterColumn colId="21" showButton="0"/>
    <filterColumn colId="22" showButton="0"/>
    <filterColumn colId="24" showButton="0"/>
    <filterColumn colId="25" showButton="0"/>
    <filterColumn colId="26" showButton="0"/>
    <filterColumn colId="27"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40"/>
  </autoFilter>
  <mergeCells count="15">
    <mergeCell ref="AR2:AR3"/>
    <mergeCell ref="A2:A3"/>
    <mergeCell ref="B2:B3"/>
    <mergeCell ref="C2:C3"/>
    <mergeCell ref="E2:I2"/>
    <mergeCell ref="J2:N2"/>
    <mergeCell ref="O2:S2"/>
    <mergeCell ref="T2:X2"/>
    <mergeCell ref="Y2:AC2"/>
    <mergeCell ref="AD2:AM2"/>
    <mergeCell ref="D2:D3"/>
    <mergeCell ref="AN2:AN3"/>
    <mergeCell ref="AP2:AP3"/>
    <mergeCell ref="AQ2:AQ3"/>
    <mergeCell ref="AO2:AO3"/>
  </mergeCells>
  <phoneticPr fontId="3" type="noConversion"/>
  <printOptions horizontalCentered="1"/>
  <pageMargins left="0.70866141732283472" right="0.70866141732283472" top="0.74803149606299213" bottom="0.74803149606299213" header="0.31496062992125984" footer="0.31496062992125984"/>
  <pageSetup paperSize="8" scale="80" orientation="landscape" r:id="rId1"/>
  <headerFooter>
    <oddHeader>&amp;C&amp;20 2022年镇管学校补充公用经费调整预算表</oddHeader>
    <oddFooter>第 &amp;P 页，共 &amp;N 页</oddFooter>
  </headerFooter>
</worksheet>
</file>

<file path=xl/worksheets/sheet13.xml><?xml version="1.0" encoding="utf-8"?>
<worksheet xmlns="http://schemas.openxmlformats.org/spreadsheetml/2006/main" xmlns:r="http://schemas.openxmlformats.org/officeDocument/2006/relationships">
  <dimension ref="A1:M9"/>
  <sheetViews>
    <sheetView topLeftCell="B1" workbookViewId="0">
      <pane xSplit="5" ySplit="2" topLeftCell="G3" activePane="bottomRight" state="frozen"/>
      <selection activeCell="B1" sqref="B1"/>
      <selection pane="topRight" activeCell="G1" sqref="G1"/>
      <selection pane="bottomLeft" activeCell="B3" sqref="B3"/>
      <selection pane="bottomRight" activeCell="B10" sqref="A10:XFD10"/>
    </sheetView>
  </sheetViews>
  <sheetFormatPr defaultColWidth="8" defaultRowHeight="13.5"/>
  <cols>
    <col min="1" max="1" width="5.25" style="205" hidden="1" customWidth="1"/>
    <col min="2" max="2" width="10.125" style="205" customWidth="1"/>
    <col min="3" max="3" width="9.875" style="205" customWidth="1"/>
    <col min="4" max="4" width="26.125" style="205" customWidth="1"/>
    <col min="5" max="5" width="8.375" style="205" hidden="1" customWidth="1"/>
    <col min="6" max="6" width="7.625" style="205" hidden="1" customWidth="1"/>
    <col min="7" max="12" width="11.625" style="205" customWidth="1"/>
    <col min="13" max="13" width="12.75" style="205" customWidth="1"/>
    <col min="14" max="16384" width="8" style="205"/>
  </cols>
  <sheetData>
    <row r="1" spans="1:13" ht="22.5" customHeight="1">
      <c r="A1" s="431" t="s">
        <v>744</v>
      </c>
      <c r="B1" s="431"/>
      <c r="C1" s="431"/>
      <c r="D1" s="431"/>
      <c r="E1" s="431"/>
      <c r="F1" s="431"/>
      <c r="G1" s="431"/>
      <c r="H1" s="432"/>
      <c r="I1" s="432"/>
      <c r="J1" s="432"/>
      <c r="K1" s="432"/>
      <c r="L1" s="432"/>
      <c r="M1" s="432"/>
    </row>
    <row r="2" spans="1:13" s="211" customFormat="1" ht="12">
      <c r="A2" s="206" t="s">
        <v>570</v>
      </c>
      <c r="B2" s="206" t="s">
        <v>548</v>
      </c>
      <c r="C2" s="206" t="s">
        <v>571</v>
      </c>
      <c r="D2" s="206" t="s">
        <v>514</v>
      </c>
      <c r="E2" s="206" t="s">
        <v>525</v>
      </c>
      <c r="F2" s="206" t="s">
        <v>572</v>
      </c>
      <c r="G2" s="212" t="s">
        <v>578</v>
      </c>
      <c r="H2" s="206" t="s">
        <v>579</v>
      </c>
      <c r="I2" s="206" t="s">
        <v>580</v>
      </c>
      <c r="J2" s="206" t="s">
        <v>751</v>
      </c>
      <c r="K2" s="206" t="s">
        <v>752</v>
      </c>
      <c r="L2" s="206" t="s">
        <v>357</v>
      </c>
      <c r="M2" s="206" t="s">
        <v>454</v>
      </c>
    </row>
    <row r="3" spans="1:13" s="211" customFormat="1" ht="12">
      <c r="A3" s="208" t="s">
        <v>573</v>
      </c>
      <c r="B3" s="208" t="s">
        <v>557</v>
      </c>
      <c r="C3" s="208" t="s">
        <v>525</v>
      </c>
      <c r="D3" s="208" t="s">
        <v>574</v>
      </c>
      <c r="E3" s="208">
        <v>1123</v>
      </c>
      <c r="F3" s="208"/>
      <c r="G3" s="208">
        <f t="shared" ref="G3:G5" si="0">E3*175*2</f>
        <v>393050</v>
      </c>
      <c r="H3" s="208"/>
      <c r="I3" s="208">
        <v>16742.439999999999</v>
      </c>
      <c r="J3" s="208"/>
      <c r="K3" s="208">
        <v>16840.400000000001</v>
      </c>
      <c r="L3" s="208">
        <f t="shared" ref="L3:L8" si="1">H3+I3+J3+K3</f>
        <v>33582.839999999997</v>
      </c>
      <c r="M3" s="340">
        <f t="shared" ref="M3:M8" si="2">L3-G3</f>
        <v>-359467.16000000003</v>
      </c>
    </row>
    <row r="4" spans="1:13" s="211" customFormat="1" ht="12">
      <c r="A4" s="208" t="s">
        <v>573</v>
      </c>
      <c r="B4" s="208" t="s">
        <v>557</v>
      </c>
      <c r="C4" s="208" t="s">
        <v>525</v>
      </c>
      <c r="D4" s="208" t="s">
        <v>575</v>
      </c>
      <c r="E4" s="208">
        <v>1013</v>
      </c>
      <c r="F4" s="208"/>
      <c r="G4" s="208">
        <f t="shared" si="0"/>
        <v>354550</v>
      </c>
      <c r="H4" s="208"/>
      <c r="I4" s="208">
        <v>18002.400000000001</v>
      </c>
      <c r="J4" s="208"/>
      <c r="K4" s="208">
        <v>18478.55</v>
      </c>
      <c r="L4" s="208">
        <f t="shared" si="1"/>
        <v>36480.949999999997</v>
      </c>
      <c r="M4" s="340">
        <f t="shared" si="2"/>
        <v>-318069.05</v>
      </c>
    </row>
    <row r="5" spans="1:13" s="211" customFormat="1" ht="12">
      <c r="A5" s="208" t="s">
        <v>573</v>
      </c>
      <c r="B5" s="208" t="s">
        <v>557</v>
      </c>
      <c r="C5" s="208" t="s">
        <v>529</v>
      </c>
      <c r="D5" s="207" t="s">
        <v>581</v>
      </c>
      <c r="E5" s="208">
        <v>786</v>
      </c>
      <c r="F5" s="208"/>
      <c r="G5" s="208">
        <f t="shared" si="0"/>
        <v>275100</v>
      </c>
      <c r="H5" s="208"/>
      <c r="I5" s="208">
        <v>11504.25</v>
      </c>
      <c r="J5" s="208"/>
      <c r="K5" s="208">
        <v>12506.4</v>
      </c>
      <c r="L5" s="208">
        <f t="shared" si="1"/>
        <v>24010.65</v>
      </c>
      <c r="M5" s="340">
        <f t="shared" si="2"/>
        <v>-251089.35</v>
      </c>
    </row>
    <row r="6" spans="1:13" s="211" customFormat="1" ht="12">
      <c r="A6" s="208"/>
      <c r="B6" s="208" t="s">
        <v>557</v>
      </c>
      <c r="C6" s="208" t="s">
        <v>529</v>
      </c>
      <c r="D6" s="207" t="s">
        <v>582</v>
      </c>
      <c r="E6" s="208"/>
      <c r="F6" s="208">
        <v>445</v>
      </c>
      <c r="G6" s="208">
        <v>191350</v>
      </c>
      <c r="H6" s="208"/>
      <c r="I6" s="208">
        <v>9438.4500000000007</v>
      </c>
      <c r="J6" s="208">
        <v>94442.25</v>
      </c>
      <c r="K6" s="208">
        <v>10155.9</v>
      </c>
      <c r="L6" s="208">
        <f t="shared" si="1"/>
        <v>114036.59999999999</v>
      </c>
      <c r="M6" s="340">
        <f t="shared" si="2"/>
        <v>-77313.400000000009</v>
      </c>
    </row>
    <row r="7" spans="1:13" s="211" customFormat="1" ht="12">
      <c r="A7" s="208" t="s">
        <v>573</v>
      </c>
      <c r="B7" s="208" t="s">
        <v>557</v>
      </c>
      <c r="C7" s="208" t="s">
        <v>572</v>
      </c>
      <c r="D7" s="208" t="s">
        <v>576</v>
      </c>
      <c r="E7" s="208"/>
      <c r="F7" s="208">
        <v>669</v>
      </c>
      <c r="G7" s="208">
        <v>287670</v>
      </c>
      <c r="H7" s="208"/>
      <c r="I7" s="208">
        <v>14937.579999999998</v>
      </c>
      <c r="J7" s="208">
        <v>127971.91</v>
      </c>
      <c r="K7" s="208">
        <v>13878.8</v>
      </c>
      <c r="L7" s="208">
        <f t="shared" si="1"/>
        <v>156788.28999999998</v>
      </c>
      <c r="M7" s="340">
        <f t="shared" si="2"/>
        <v>-130881.71000000002</v>
      </c>
    </row>
    <row r="8" spans="1:13" s="211" customFormat="1" ht="12">
      <c r="A8" s="208" t="s">
        <v>573</v>
      </c>
      <c r="B8" s="208" t="s">
        <v>557</v>
      </c>
      <c r="C8" s="208" t="s">
        <v>572</v>
      </c>
      <c r="D8" s="208" t="s">
        <v>577</v>
      </c>
      <c r="E8" s="208"/>
      <c r="F8" s="208">
        <v>478</v>
      </c>
      <c r="G8" s="208">
        <v>205540</v>
      </c>
      <c r="H8" s="208"/>
      <c r="I8" s="208">
        <v>9987.5</v>
      </c>
      <c r="J8" s="208">
        <v>106162.76</v>
      </c>
      <c r="K8" s="208">
        <v>11475</v>
      </c>
      <c r="L8" s="208">
        <f t="shared" si="1"/>
        <v>127625.26</v>
      </c>
      <c r="M8" s="340">
        <f t="shared" si="2"/>
        <v>-77914.740000000005</v>
      </c>
    </row>
    <row r="9" spans="1:13" s="211" customFormat="1" ht="12">
      <c r="A9" s="209"/>
      <c r="B9" s="209" t="s">
        <v>156</v>
      </c>
      <c r="C9" s="209"/>
      <c r="D9" s="210"/>
      <c r="E9" s="209">
        <f>SUBTOTAL(9,E3:E8)</f>
        <v>2922</v>
      </c>
      <c r="F9" s="209">
        <f>SUBTOTAL(9,F3:F8)</f>
        <v>1592</v>
      </c>
      <c r="G9" s="209">
        <f t="shared" ref="G9:M9" si="3">SUBTOTAL(9,G3:G8)</f>
        <v>1707260</v>
      </c>
      <c r="H9" s="209">
        <f t="shared" si="3"/>
        <v>0</v>
      </c>
      <c r="I9" s="209">
        <f t="shared" si="3"/>
        <v>80612.62</v>
      </c>
      <c r="J9" s="209">
        <f t="shared" si="3"/>
        <v>328576.92</v>
      </c>
      <c r="K9" s="209">
        <f t="shared" si="3"/>
        <v>83335.05</v>
      </c>
      <c r="L9" s="209">
        <f t="shared" si="3"/>
        <v>492524.58999999997</v>
      </c>
      <c r="M9" s="341">
        <f t="shared" si="3"/>
        <v>-1214735.4099999999</v>
      </c>
    </row>
  </sheetData>
  <mergeCells count="1">
    <mergeCell ref="A1:M1"/>
  </mergeCells>
  <phoneticPr fontId="3" type="noConversion"/>
  <printOptions horizontalCentered="1"/>
  <pageMargins left="0.70866141732283472" right="0.70866141732283472" top="0.55118110236220474" bottom="0.55118110236220474" header="0.31496062992125984" footer="0.31496062992125984"/>
  <pageSetup paperSize="9" orientation="landscape" r:id="rId1"/>
  <headerFooter>
    <oddFooter>第 &amp;P 页，共 &amp;N 页</oddFooter>
  </headerFooter>
</worksheet>
</file>

<file path=xl/worksheets/sheet14.xml><?xml version="1.0" encoding="utf-8"?>
<worksheet xmlns="http://schemas.openxmlformats.org/spreadsheetml/2006/main" xmlns:r="http://schemas.openxmlformats.org/officeDocument/2006/relationships">
  <dimension ref="A1:H9"/>
  <sheetViews>
    <sheetView workbookViewId="0">
      <selection activeCell="A10" sqref="A10:XFD10"/>
    </sheetView>
  </sheetViews>
  <sheetFormatPr defaultRowHeight="13.5"/>
  <cols>
    <col min="2" max="2" width="22" customWidth="1"/>
    <col min="8" max="8" width="11.375" bestFit="1" customWidth="1"/>
  </cols>
  <sheetData>
    <row r="1" spans="1:8" ht="18.75">
      <c r="A1" s="433" t="s">
        <v>745</v>
      </c>
      <c r="B1" s="433"/>
      <c r="C1" s="433"/>
      <c r="D1" s="433"/>
      <c r="E1" s="433"/>
      <c r="F1" s="434"/>
      <c r="G1" s="434"/>
      <c r="H1" s="434"/>
    </row>
    <row r="2" spans="1:8">
      <c r="A2" s="307" t="s">
        <v>414</v>
      </c>
      <c r="B2" s="307" t="s">
        <v>709</v>
      </c>
      <c r="C2" s="307" t="s">
        <v>710</v>
      </c>
      <c r="D2" s="308" t="s">
        <v>711</v>
      </c>
      <c r="E2" s="308" t="s">
        <v>712</v>
      </c>
      <c r="F2" s="307" t="s">
        <v>416</v>
      </c>
      <c r="G2" s="308" t="s">
        <v>713</v>
      </c>
      <c r="H2" s="332" t="s">
        <v>778</v>
      </c>
    </row>
    <row r="3" spans="1:8">
      <c r="A3" s="309">
        <v>1</v>
      </c>
      <c r="B3" s="310" t="s">
        <v>715</v>
      </c>
      <c r="C3" s="310" t="s">
        <v>525</v>
      </c>
      <c r="D3" s="319">
        <v>6732</v>
      </c>
      <c r="E3" s="320">
        <v>35340</v>
      </c>
      <c r="F3" s="311">
        <v>42072</v>
      </c>
      <c r="G3" s="311">
        <v>75240</v>
      </c>
      <c r="H3" s="342">
        <f t="shared" ref="H3:H8" si="0">F3-G3</f>
        <v>-33168</v>
      </c>
    </row>
    <row r="4" spans="1:8">
      <c r="A4" s="309">
        <v>2</v>
      </c>
      <c r="B4" s="310" t="s">
        <v>716</v>
      </c>
      <c r="C4" s="310" t="s">
        <v>525</v>
      </c>
      <c r="D4" s="320">
        <v>7875</v>
      </c>
      <c r="E4" s="320">
        <v>37050</v>
      </c>
      <c r="F4" s="311">
        <v>44925</v>
      </c>
      <c r="G4" s="311">
        <v>71250</v>
      </c>
      <c r="H4" s="342">
        <f t="shared" si="0"/>
        <v>-26325</v>
      </c>
    </row>
    <row r="5" spans="1:8">
      <c r="A5" s="309">
        <v>3</v>
      </c>
      <c r="B5" s="318" t="s">
        <v>717</v>
      </c>
      <c r="C5" s="310" t="s">
        <v>714</v>
      </c>
      <c r="D5" s="320">
        <v>4890</v>
      </c>
      <c r="E5" s="320">
        <v>7125</v>
      </c>
      <c r="F5" s="311">
        <v>12015</v>
      </c>
      <c r="G5" s="311">
        <v>24900</v>
      </c>
      <c r="H5" s="342">
        <f t="shared" si="0"/>
        <v>-12885</v>
      </c>
    </row>
    <row r="6" spans="1:8">
      <c r="A6" s="309"/>
      <c r="B6" s="312" t="s">
        <v>718</v>
      </c>
      <c r="C6" s="310" t="s">
        <v>714</v>
      </c>
      <c r="D6" s="320">
        <v>1260</v>
      </c>
      <c r="E6" s="320">
        <v>15675</v>
      </c>
      <c r="F6" s="311">
        <v>16935</v>
      </c>
      <c r="G6" s="311">
        <v>25650</v>
      </c>
      <c r="H6" s="342">
        <f t="shared" si="0"/>
        <v>-8715</v>
      </c>
    </row>
    <row r="7" spans="1:8">
      <c r="A7" s="309">
        <v>4</v>
      </c>
      <c r="B7" s="310" t="s">
        <v>719</v>
      </c>
      <c r="C7" s="317" t="s">
        <v>572</v>
      </c>
      <c r="D7" s="320">
        <v>4890</v>
      </c>
      <c r="E7" s="320">
        <v>22800</v>
      </c>
      <c r="F7" s="311">
        <v>27690</v>
      </c>
      <c r="G7" s="311">
        <v>39900</v>
      </c>
      <c r="H7" s="342">
        <f t="shared" si="0"/>
        <v>-12210</v>
      </c>
    </row>
    <row r="8" spans="1:8">
      <c r="A8" s="309">
        <v>5</v>
      </c>
      <c r="B8" s="310" t="s">
        <v>720</v>
      </c>
      <c r="C8" s="317" t="s">
        <v>572</v>
      </c>
      <c r="D8" s="320">
        <v>6870</v>
      </c>
      <c r="E8" s="320">
        <v>27075</v>
      </c>
      <c r="F8" s="311">
        <v>33945</v>
      </c>
      <c r="G8" s="311">
        <v>51300</v>
      </c>
      <c r="H8" s="342">
        <f t="shared" si="0"/>
        <v>-17355</v>
      </c>
    </row>
    <row r="9" spans="1:8">
      <c r="A9" s="313"/>
      <c r="B9" s="314" t="s">
        <v>559</v>
      </c>
      <c r="C9" s="315"/>
      <c r="D9" s="316">
        <f>SUM(D3:D8)</f>
        <v>32517</v>
      </c>
      <c r="E9" s="316">
        <f t="shared" ref="E9:H9" si="1">SUM(E3:E8)</f>
        <v>145065</v>
      </c>
      <c r="F9" s="316">
        <f t="shared" si="1"/>
        <v>177582</v>
      </c>
      <c r="G9" s="316">
        <f t="shared" si="1"/>
        <v>288240</v>
      </c>
      <c r="H9" s="343">
        <f t="shared" si="1"/>
        <v>-110658</v>
      </c>
    </row>
  </sheetData>
  <mergeCells count="1">
    <mergeCell ref="A1:H1"/>
  </mergeCells>
  <phoneticPr fontId="3" type="noConversion"/>
  <printOptions horizontalCentered="1"/>
  <pageMargins left="0.70866141732283472" right="0.70866141732283472" top="0.74803149606299213" bottom="0.74803149606299213" header="0.31496062992125984" footer="0.31496062992125984"/>
  <pageSetup paperSize="9" orientation="portrait" r:id="rId1"/>
  <headerFooter>
    <oddFooter>第 &amp;P 页，共 &amp;N 页</oddFooter>
  </headerFooter>
</worksheet>
</file>

<file path=xl/worksheets/sheet15.xml><?xml version="1.0" encoding="utf-8"?>
<worksheet xmlns="http://schemas.openxmlformats.org/spreadsheetml/2006/main" xmlns:r="http://schemas.openxmlformats.org/officeDocument/2006/relationships">
  <dimension ref="A1:V12"/>
  <sheetViews>
    <sheetView workbookViewId="0">
      <pane xSplit="3" ySplit="4" topLeftCell="F5" activePane="bottomRight" state="frozen"/>
      <selection pane="topRight" activeCell="D1" sqref="D1"/>
      <selection pane="bottomLeft" activeCell="A5" sqref="A5"/>
      <selection pane="bottomRight" activeCell="A12" sqref="A12:XFD12"/>
    </sheetView>
  </sheetViews>
  <sheetFormatPr defaultRowHeight="13.5"/>
  <cols>
    <col min="1" max="1" width="4.625" style="325" customWidth="1"/>
    <col min="2" max="2" width="20.375" style="324" customWidth="1"/>
    <col min="3" max="3" width="8.625" style="324" customWidth="1"/>
    <col min="4" max="22" width="10.625" style="331" customWidth="1"/>
    <col min="23" max="16384" width="9" style="331"/>
  </cols>
  <sheetData>
    <row r="1" spans="1:22" ht="28.5" customHeight="1">
      <c r="A1" s="435" t="s">
        <v>746</v>
      </c>
      <c r="B1" s="435"/>
      <c r="C1" s="435"/>
      <c r="D1" s="435"/>
      <c r="E1" s="435"/>
      <c r="F1" s="435"/>
      <c r="G1" s="435"/>
      <c r="H1" s="435"/>
      <c r="I1" s="435"/>
      <c r="J1" s="435"/>
      <c r="K1" s="435"/>
      <c r="L1" s="435"/>
      <c r="M1" s="435"/>
      <c r="N1" s="435"/>
      <c r="O1" s="435"/>
      <c r="P1" s="435"/>
      <c r="Q1" s="435"/>
      <c r="R1" s="435"/>
      <c r="S1" s="435"/>
      <c r="T1" s="435"/>
      <c r="U1" s="435"/>
      <c r="V1" s="435"/>
    </row>
    <row r="2" spans="1:22" ht="13.5" customHeight="1">
      <c r="A2" s="436" t="s">
        <v>414</v>
      </c>
      <c r="B2" s="436" t="s">
        <v>709</v>
      </c>
      <c r="C2" s="436" t="s">
        <v>721</v>
      </c>
      <c r="D2" s="438" t="s">
        <v>722</v>
      </c>
      <c r="E2" s="438"/>
      <c r="F2" s="438"/>
      <c r="G2" s="438"/>
      <c r="H2" s="438"/>
      <c r="I2" s="438"/>
      <c r="J2" s="438"/>
      <c r="K2" s="438"/>
      <c r="L2" s="438" t="s">
        <v>723</v>
      </c>
      <c r="M2" s="438"/>
      <c r="N2" s="438"/>
      <c r="O2" s="438"/>
      <c r="P2" s="438"/>
      <c r="Q2" s="438"/>
      <c r="R2" s="438"/>
      <c r="S2" s="438"/>
      <c r="T2" s="439" t="s">
        <v>724</v>
      </c>
      <c r="U2" s="439" t="s">
        <v>619</v>
      </c>
      <c r="V2" s="439" t="s">
        <v>734</v>
      </c>
    </row>
    <row r="3" spans="1:22" ht="13.5" customHeight="1">
      <c r="A3" s="436"/>
      <c r="B3" s="436"/>
      <c r="C3" s="436"/>
      <c r="D3" s="330" t="s">
        <v>725</v>
      </c>
      <c r="E3" s="330" t="s">
        <v>698</v>
      </c>
      <c r="F3" s="330" t="s">
        <v>726</v>
      </c>
      <c r="G3" s="330" t="s">
        <v>727</v>
      </c>
      <c r="H3" s="330" t="s">
        <v>699</v>
      </c>
      <c r="I3" s="330" t="s">
        <v>728</v>
      </c>
      <c r="J3" s="330" t="s">
        <v>701</v>
      </c>
      <c r="K3" s="323" t="s">
        <v>729</v>
      </c>
      <c r="L3" s="330" t="s">
        <v>725</v>
      </c>
      <c r="M3" s="330" t="s">
        <v>730</v>
      </c>
      <c r="N3" s="330" t="s">
        <v>731</v>
      </c>
      <c r="O3" s="330" t="s">
        <v>727</v>
      </c>
      <c r="P3" s="330" t="s">
        <v>732</v>
      </c>
      <c r="Q3" s="330" t="s">
        <v>728</v>
      </c>
      <c r="R3" s="330" t="s">
        <v>701</v>
      </c>
      <c r="S3" s="323" t="s">
        <v>729</v>
      </c>
      <c r="T3" s="440"/>
      <c r="U3" s="440"/>
      <c r="V3" s="440"/>
    </row>
    <row r="4" spans="1:22">
      <c r="A4" s="437"/>
      <c r="B4" s="437"/>
      <c r="C4" s="437"/>
      <c r="D4" s="330" t="s">
        <v>162</v>
      </c>
      <c r="E4" s="330" t="s">
        <v>162</v>
      </c>
      <c r="F4" s="330" t="s">
        <v>162</v>
      </c>
      <c r="G4" s="330" t="s">
        <v>162</v>
      </c>
      <c r="H4" s="330" t="s">
        <v>162</v>
      </c>
      <c r="I4" s="330" t="s">
        <v>162</v>
      </c>
      <c r="J4" s="330" t="s">
        <v>162</v>
      </c>
      <c r="K4" s="330" t="s">
        <v>162</v>
      </c>
      <c r="L4" s="330" t="s">
        <v>162</v>
      </c>
      <c r="M4" s="330" t="s">
        <v>162</v>
      </c>
      <c r="N4" s="330" t="s">
        <v>162</v>
      </c>
      <c r="O4" s="330" t="s">
        <v>162</v>
      </c>
      <c r="P4" s="330" t="s">
        <v>162</v>
      </c>
      <c r="Q4" s="330" t="s">
        <v>162</v>
      </c>
      <c r="R4" s="330" t="s">
        <v>162</v>
      </c>
      <c r="S4" s="330" t="s">
        <v>162</v>
      </c>
      <c r="T4" s="441" t="s">
        <v>162</v>
      </c>
      <c r="U4" s="441"/>
      <c r="V4" s="441"/>
    </row>
    <row r="5" spans="1:22">
      <c r="A5" s="329">
        <v>1</v>
      </c>
      <c r="B5" s="333" t="s">
        <v>715</v>
      </c>
      <c r="C5" s="333" t="s">
        <v>525</v>
      </c>
      <c r="D5" s="328"/>
      <c r="E5" s="328">
        <v>1220</v>
      </c>
      <c r="F5" s="328"/>
      <c r="G5" s="328"/>
      <c r="H5" s="328"/>
      <c r="I5" s="328"/>
      <c r="J5" s="322"/>
      <c r="K5" s="305">
        <f t="shared" ref="K5:K6" si="0">D5+E5+F5+G5+H5+I5+J5</f>
        <v>1220</v>
      </c>
      <c r="L5" s="328"/>
      <c r="M5" s="328">
        <v>14380</v>
      </c>
      <c r="N5" s="328"/>
      <c r="O5" s="328"/>
      <c r="P5" s="328"/>
      <c r="Q5" s="328"/>
      <c r="R5" s="322"/>
      <c r="S5" s="305">
        <f t="shared" ref="S5" si="1">L5+M5+N5+O5+P5+Q5+R5</f>
        <v>14380</v>
      </c>
      <c r="T5" s="305">
        <f t="shared" ref="T5" si="2">K5+S5</f>
        <v>15600</v>
      </c>
      <c r="U5" s="305">
        <v>25240</v>
      </c>
      <c r="V5" s="305">
        <f t="shared" ref="V5" si="3">T5-U5</f>
        <v>-9640</v>
      </c>
    </row>
    <row r="6" spans="1:22">
      <c r="A6" s="329">
        <v>2</v>
      </c>
      <c r="B6" s="333" t="s">
        <v>716</v>
      </c>
      <c r="C6" s="333" t="s">
        <v>525</v>
      </c>
      <c r="D6" s="289"/>
      <c r="E6" s="289">
        <v>3016</v>
      </c>
      <c r="F6" s="289"/>
      <c r="G6" s="289"/>
      <c r="H6" s="289">
        <v>1390</v>
      </c>
      <c r="I6" s="289"/>
      <c r="J6" s="327">
        <v>355</v>
      </c>
      <c r="K6" s="305">
        <f t="shared" si="0"/>
        <v>4761</v>
      </c>
      <c r="L6" s="289"/>
      <c r="M6" s="289">
        <v>14286</v>
      </c>
      <c r="N6" s="289"/>
      <c r="O6" s="289"/>
      <c r="P6" s="289">
        <v>1645</v>
      </c>
      <c r="Q6" s="289"/>
      <c r="R6" s="327"/>
      <c r="S6" s="305">
        <f t="shared" ref="S6:S10" si="4">L6+M6+N6+O6+P6+Q6+R6</f>
        <v>15931</v>
      </c>
      <c r="T6" s="305">
        <f t="shared" ref="T6:T10" si="5">K6+S6</f>
        <v>20692</v>
      </c>
      <c r="U6" s="305">
        <v>32582</v>
      </c>
      <c r="V6" s="305">
        <f t="shared" ref="V6:V10" si="6">T6-U6</f>
        <v>-11890</v>
      </c>
    </row>
    <row r="7" spans="1:22">
      <c r="A7" s="329">
        <v>3</v>
      </c>
      <c r="B7" s="339" t="s">
        <v>733</v>
      </c>
      <c r="C7" s="333" t="s">
        <v>714</v>
      </c>
      <c r="D7" s="289"/>
      <c r="E7" s="289">
        <v>595</v>
      </c>
      <c r="F7" s="289"/>
      <c r="G7" s="289"/>
      <c r="H7" s="289">
        <v>355</v>
      </c>
      <c r="I7" s="289"/>
      <c r="J7" s="327"/>
      <c r="K7" s="305">
        <f t="shared" ref="K7:K10" si="7">D7+E7+F7+G7+H7+I7+J7</f>
        <v>950</v>
      </c>
      <c r="L7" s="289"/>
      <c r="M7" s="289"/>
      <c r="N7" s="289"/>
      <c r="O7" s="289"/>
      <c r="P7" s="289">
        <v>1745</v>
      </c>
      <c r="Q7" s="289"/>
      <c r="R7" s="327"/>
      <c r="S7" s="305">
        <f t="shared" si="4"/>
        <v>1745</v>
      </c>
      <c r="T7" s="305">
        <f t="shared" si="5"/>
        <v>2695</v>
      </c>
      <c r="U7" s="305">
        <v>8660</v>
      </c>
      <c r="V7" s="305">
        <f t="shared" si="6"/>
        <v>-5965</v>
      </c>
    </row>
    <row r="8" spans="1:22">
      <c r="A8" s="329"/>
      <c r="B8" s="334" t="s">
        <v>718</v>
      </c>
      <c r="C8" s="333" t="s">
        <v>714</v>
      </c>
      <c r="D8" s="289">
        <v>0</v>
      </c>
      <c r="E8" s="289">
        <v>0</v>
      </c>
      <c r="F8" s="289">
        <v>0</v>
      </c>
      <c r="G8" s="289">
        <v>0</v>
      </c>
      <c r="H8" s="289">
        <v>0</v>
      </c>
      <c r="I8" s="289">
        <v>0</v>
      </c>
      <c r="J8" s="289">
        <v>0</v>
      </c>
      <c r="K8" s="305">
        <f t="shared" si="7"/>
        <v>0</v>
      </c>
      <c r="L8" s="289">
        <v>0</v>
      </c>
      <c r="M8" s="289">
        <v>0</v>
      </c>
      <c r="N8" s="289">
        <v>0</v>
      </c>
      <c r="O8" s="289">
        <v>0</v>
      </c>
      <c r="P8" s="289">
        <v>0</v>
      </c>
      <c r="Q8" s="289">
        <v>0</v>
      </c>
      <c r="R8" s="289">
        <v>0</v>
      </c>
      <c r="S8" s="305">
        <f t="shared" si="4"/>
        <v>0</v>
      </c>
      <c r="T8" s="305">
        <f t="shared" si="5"/>
        <v>0</v>
      </c>
      <c r="U8" s="305"/>
      <c r="V8" s="305">
        <f t="shared" si="6"/>
        <v>0</v>
      </c>
    </row>
    <row r="9" spans="1:22">
      <c r="A9" s="329">
        <v>4</v>
      </c>
      <c r="B9" s="333" t="s">
        <v>719</v>
      </c>
      <c r="C9" s="338" t="s">
        <v>572</v>
      </c>
      <c r="D9" s="289">
        <v>315</v>
      </c>
      <c r="E9" s="289">
        <v>3555</v>
      </c>
      <c r="F9" s="289"/>
      <c r="G9" s="289"/>
      <c r="H9" s="289"/>
      <c r="I9" s="289"/>
      <c r="J9" s="327"/>
      <c r="K9" s="305">
        <f t="shared" si="7"/>
        <v>3870</v>
      </c>
      <c r="L9" s="289">
        <v>5190</v>
      </c>
      <c r="M9" s="289">
        <v>13020</v>
      </c>
      <c r="N9" s="289"/>
      <c r="O9" s="289"/>
      <c r="P9" s="289"/>
      <c r="Q9" s="289"/>
      <c r="R9" s="327"/>
      <c r="S9" s="305">
        <f t="shared" si="4"/>
        <v>18210</v>
      </c>
      <c r="T9" s="305">
        <f t="shared" si="5"/>
        <v>22080</v>
      </c>
      <c r="U9" s="305">
        <v>40600</v>
      </c>
      <c r="V9" s="305">
        <f t="shared" si="6"/>
        <v>-18520</v>
      </c>
    </row>
    <row r="10" spans="1:22">
      <c r="A10" s="329">
        <v>5</v>
      </c>
      <c r="B10" s="333" t="s">
        <v>720</v>
      </c>
      <c r="C10" s="338" t="s">
        <v>572</v>
      </c>
      <c r="D10" s="289">
        <v>2015</v>
      </c>
      <c r="E10" s="289">
        <v>1660</v>
      </c>
      <c r="F10" s="289"/>
      <c r="G10" s="289">
        <v>355</v>
      </c>
      <c r="H10" s="289">
        <v>710</v>
      </c>
      <c r="I10" s="289"/>
      <c r="J10" s="327"/>
      <c r="K10" s="305">
        <f t="shared" si="7"/>
        <v>4740</v>
      </c>
      <c r="L10" s="289">
        <v>7705</v>
      </c>
      <c r="M10" s="289">
        <v>4935</v>
      </c>
      <c r="N10" s="289"/>
      <c r="O10" s="289"/>
      <c r="P10" s="289">
        <v>8310</v>
      </c>
      <c r="Q10" s="289"/>
      <c r="R10" s="327"/>
      <c r="S10" s="305">
        <f t="shared" si="4"/>
        <v>20950</v>
      </c>
      <c r="T10" s="305">
        <f t="shared" si="5"/>
        <v>25690</v>
      </c>
      <c r="U10" s="305">
        <v>52170</v>
      </c>
      <c r="V10" s="305">
        <f t="shared" si="6"/>
        <v>-26480</v>
      </c>
    </row>
    <row r="11" spans="1:22">
      <c r="A11" s="335"/>
      <c r="B11" s="336" t="s">
        <v>559</v>
      </c>
      <c r="C11" s="337"/>
      <c r="D11" s="321">
        <f>SUM(D5:D10)</f>
        <v>2330</v>
      </c>
      <c r="E11" s="321">
        <f t="shared" ref="E11:V11" si="8">SUM(E5:E10)</f>
        <v>10046</v>
      </c>
      <c r="F11" s="321">
        <f t="shared" si="8"/>
        <v>0</v>
      </c>
      <c r="G11" s="321">
        <f t="shared" si="8"/>
        <v>355</v>
      </c>
      <c r="H11" s="321">
        <f t="shared" si="8"/>
        <v>2455</v>
      </c>
      <c r="I11" s="321">
        <f t="shared" si="8"/>
        <v>0</v>
      </c>
      <c r="J11" s="321">
        <f t="shared" si="8"/>
        <v>355</v>
      </c>
      <c r="K11" s="321">
        <f t="shared" si="8"/>
        <v>15541</v>
      </c>
      <c r="L11" s="321">
        <f t="shared" si="8"/>
        <v>12895</v>
      </c>
      <c r="M11" s="321">
        <f t="shared" si="8"/>
        <v>46621</v>
      </c>
      <c r="N11" s="321">
        <f t="shared" si="8"/>
        <v>0</v>
      </c>
      <c r="O11" s="321">
        <f t="shared" si="8"/>
        <v>0</v>
      </c>
      <c r="P11" s="321">
        <f t="shared" si="8"/>
        <v>11700</v>
      </c>
      <c r="Q11" s="321">
        <f t="shared" si="8"/>
        <v>0</v>
      </c>
      <c r="R11" s="321">
        <f t="shared" si="8"/>
        <v>0</v>
      </c>
      <c r="S11" s="321">
        <f t="shared" si="8"/>
        <v>71216</v>
      </c>
      <c r="T11" s="321">
        <f t="shared" si="8"/>
        <v>86757</v>
      </c>
      <c r="U11" s="321">
        <f t="shared" si="8"/>
        <v>159252</v>
      </c>
      <c r="V11" s="321">
        <f t="shared" si="8"/>
        <v>-72495</v>
      </c>
    </row>
    <row r="12" spans="1:22">
      <c r="A12" s="326"/>
      <c r="B12" s="326"/>
      <c r="C12" s="326"/>
    </row>
  </sheetData>
  <mergeCells count="9">
    <mergeCell ref="A1:V1"/>
    <mergeCell ref="A2:A4"/>
    <mergeCell ref="B2:B4"/>
    <mergeCell ref="C2:C4"/>
    <mergeCell ref="D2:K2"/>
    <mergeCell ref="L2:S2"/>
    <mergeCell ref="T2:T4"/>
    <mergeCell ref="U2:U4"/>
    <mergeCell ref="V2:V4"/>
  </mergeCells>
  <phoneticPr fontId="3" type="noConversion"/>
  <printOptions horizontalCentered="1"/>
  <pageMargins left="0.70866141732283472" right="0.70866141732283472" top="0.74803149606299213" bottom="0.74803149606299213" header="0.31496062992125984" footer="0.31496062992125984"/>
  <pageSetup paperSize="8" scale="80" orientation="landscape" r:id="rId1"/>
  <headerFooter>
    <oddFooter>第 &amp;P 页，共 &amp;N 页</oddFooter>
  </headerFooter>
</worksheet>
</file>

<file path=xl/worksheets/sheet16.xml><?xml version="1.0" encoding="utf-8"?>
<worksheet xmlns="http://schemas.openxmlformats.org/spreadsheetml/2006/main" xmlns:r="http://schemas.openxmlformats.org/officeDocument/2006/relationships">
  <dimension ref="A1:I11"/>
  <sheetViews>
    <sheetView workbookViewId="0">
      <selection activeCell="A12" sqref="A12:XFD105"/>
    </sheetView>
  </sheetViews>
  <sheetFormatPr defaultColWidth="9" defaultRowHeight="13.5" outlineLevelRow="2"/>
  <cols>
    <col min="1" max="1" width="10.625" style="11" customWidth="1"/>
    <col min="2" max="2" width="28.5" style="11" customWidth="1"/>
    <col min="3" max="3" width="16.125" style="11" customWidth="1"/>
    <col min="4" max="4" width="31.375" style="11" customWidth="1"/>
    <col min="5" max="5" width="10.25" style="11" customWidth="1"/>
    <col min="6" max="6" width="9.625" style="11" customWidth="1"/>
    <col min="7" max="7" width="12" style="29" customWidth="1"/>
    <col min="8" max="16384" width="9" style="11"/>
  </cols>
  <sheetData>
    <row r="1" spans="1:9" ht="30" customHeight="1">
      <c r="A1" s="442" t="s">
        <v>455</v>
      </c>
      <c r="B1" s="442"/>
      <c r="C1" s="442"/>
      <c r="D1" s="442"/>
      <c r="E1" s="442"/>
      <c r="F1" s="442"/>
      <c r="G1" s="442"/>
      <c r="H1" s="381"/>
      <c r="I1" s="381"/>
    </row>
    <row r="2" spans="1:9" s="20" customFormat="1" ht="20.100000000000001" customHeight="1">
      <c r="A2" s="48" t="s">
        <v>159</v>
      </c>
      <c r="B2" s="48" t="s">
        <v>222</v>
      </c>
      <c r="C2" s="48" t="s">
        <v>3</v>
      </c>
      <c r="D2" s="48" t="s">
        <v>4</v>
      </c>
      <c r="E2" s="48" t="s">
        <v>160</v>
      </c>
      <c r="F2" s="48" t="s">
        <v>161</v>
      </c>
      <c r="G2" s="48" t="s">
        <v>162</v>
      </c>
      <c r="H2" s="143" t="s">
        <v>456</v>
      </c>
      <c r="I2" s="146" t="s">
        <v>457</v>
      </c>
    </row>
    <row r="3" spans="1:9" s="24" customFormat="1" ht="20.100000000000001" customHeight="1" outlineLevel="2">
      <c r="A3" s="49" t="s">
        <v>163</v>
      </c>
      <c r="B3" s="50" t="s">
        <v>144</v>
      </c>
      <c r="C3" s="50" t="s">
        <v>223</v>
      </c>
      <c r="D3" s="50" t="s">
        <v>224</v>
      </c>
      <c r="E3" s="50">
        <v>1</v>
      </c>
      <c r="F3" s="50">
        <v>80000</v>
      </c>
      <c r="G3" s="30">
        <f>E3*F3</f>
        <v>80000</v>
      </c>
      <c r="H3" s="147"/>
      <c r="I3" s="145">
        <f>G3+H3</f>
        <v>80000</v>
      </c>
    </row>
    <row r="4" spans="1:9" s="24" customFormat="1" ht="20.100000000000001" customHeight="1" outlineLevel="2">
      <c r="A4" s="49" t="s">
        <v>163</v>
      </c>
      <c r="B4" s="50" t="s">
        <v>225</v>
      </c>
      <c r="C4" s="50" t="s">
        <v>226</v>
      </c>
      <c r="D4" s="50" t="s">
        <v>227</v>
      </c>
      <c r="E4" s="50">
        <v>1</v>
      </c>
      <c r="F4" s="50">
        <v>50000</v>
      </c>
      <c r="G4" s="30">
        <f t="shared" ref="G4:G10" si="0">E4*F4</f>
        <v>50000</v>
      </c>
      <c r="H4" s="147"/>
      <c r="I4" s="145">
        <f t="shared" ref="I4:I10" si="1">G4+H4</f>
        <v>50000</v>
      </c>
    </row>
    <row r="5" spans="1:9" s="24" customFormat="1" ht="20.100000000000001" customHeight="1" outlineLevel="2">
      <c r="A5" s="49" t="s">
        <v>163</v>
      </c>
      <c r="B5" s="50" t="s">
        <v>144</v>
      </c>
      <c r="C5" s="50" t="s">
        <v>226</v>
      </c>
      <c r="D5" s="50" t="s">
        <v>227</v>
      </c>
      <c r="E5" s="50">
        <v>1</v>
      </c>
      <c r="F5" s="50">
        <v>50000</v>
      </c>
      <c r="G5" s="30">
        <f t="shared" si="0"/>
        <v>50000</v>
      </c>
      <c r="H5" s="147"/>
      <c r="I5" s="145">
        <f t="shared" si="1"/>
        <v>50000</v>
      </c>
    </row>
    <row r="6" spans="1:9" s="25" customFormat="1" ht="20.100000000000001" customHeight="1" outlineLevel="2">
      <c r="A6" s="49" t="s">
        <v>163</v>
      </c>
      <c r="B6" s="51" t="s">
        <v>146</v>
      </c>
      <c r="C6" s="51" t="s">
        <v>228</v>
      </c>
      <c r="D6" s="51" t="s">
        <v>229</v>
      </c>
      <c r="E6" s="51">
        <v>338</v>
      </c>
      <c r="F6" s="51">
        <v>46</v>
      </c>
      <c r="G6" s="30">
        <f t="shared" si="0"/>
        <v>15548</v>
      </c>
      <c r="H6" s="144">
        <f>-G6</f>
        <v>-15548</v>
      </c>
      <c r="I6" s="145">
        <f t="shared" si="1"/>
        <v>0</v>
      </c>
    </row>
    <row r="7" spans="1:9" s="25" customFormat="1" ht="20.100000000000001" customHeight="1" outlineLevel="2">
      <c r="A7" s="49" t="s">
        <v>163</v>
      </c>
      <c r="B7" s="51" t="s">
        <v>225</v>
      </c>
      <c r="C7" s="51" t="s">
        <v>228</v>
      </c>
      <c r="D7" s="51" t="s">
        <v>229</v>
      </c>
      <c r="E7" s="51">
        <v>447</v>
      </c>
      <c r="F7" s="51">
        <v>46</v>
      </c>
      <c r="G7" s="30">
        <f t="shared" si="0"/>
        <v>20562</v>
      </c>
      <c r="H7" s="144">
        <f t="shared" ref="H7:H10" si="2">-G7</f>
        <v>-20562</v>
      </c>
      <c r="I7" s="145">
        <f t="shared" si="1"/>
        <v>0</v>
      </c>
    </row>
    <row r="8" spans="1:9" s="25" customFormat="1" ht="20.100000000000001" customHeight="1" outlineLevel="2">
      <c r="A8" s="49" t="s">
        <v>163</v>
      </c>
      <c r="B8" s="51" t="s">
        <v>230</v>
      </c>
      <c r="C8" s="51" t="s">
        <v>228</v>
      </c>
      <c r="D8" s="51" t="s">
        <v>229</v>
      </c>
      <c r="E8" s="51">
        <v>385</v>
      </c>
      <c r="F8" s="51">
        <v>46</v>
      </c>
      <c r="G8" s="30">
        <f t="shared" si="0"/>
        <v>17710</v>
      </c>
      <c r="H8" s="144">
        <f t="shared" si="2"/>
        <v>-17710</v>
      </c>
      <c r="I8" s="145">
        <f t="shared" si="1"/>
        <v>0</v>
      </c>
    </row>
    <row r="9" spans="1:9" s="25" customFormat="1" ht="20.100000000000001" customHeight="1" outlineLevel="2">
      <c r="A9" s="49" t="s">
        <v>163</v>
      </c>
      <c r="B9" s="51" t="s">
        <v>231</v>
      </c>
      <c r="C9" s="51" t="s">
        <v>228</v>
      </c>
      <c r="D9" s="51" t="s">
        <v>229</v>
      </c>
      <c r="E9" s="51">
        <v>524</v>
      </c>
      <c r="F9" s="51">
        <v>46</v>
      </c>
      <c r="G9" s="30">
        <f t="shared" si="0"/>
        <v>24104</v>
      </c>
      <c r="H9" s="144">
        <f t="shared" si="2"/>
        <v>-24104</v>
      </c>
      <c r="I9" s="145">
        <f t="shared" si="1"/>
        <v>0</v>
      </c>
    </row>
    <row r="10" spans="1:9" s="25" customFormat="1" ht="20.100000000000001" customHeight="1" outlineLevel="2">
      <c r="A10" s="49" t="s">
        <v>163</v>
      </c>
      <c r="B10" s="50" t="s">
        <v>144</v>
      </c>
      <c r="C10" s="51" t="s">
        <v>228</v>
      </c>
      <c r="D10" s="51" t="s">
        <v>229</v>
      </c>
      <c r="E10" s="51">
        <v>665</v>
      </c>
      <c r="F10" s="51">
        <v>46</v>
      </c>
      <c r="G10" s="30">
        <f t="shared" si="0"/>
        <v>30590</v>
      </c>
      <c r="H10" s="144">
        <f t="shared" si="2"/>
        <v>-30590</v>
      </c>
      <c r="I10" s="145">
        <f t="shared" si="1"/>
        <v>0</v>
      </c>
    </row>
    <row r="11" spans="1:9" s="25" customFormat="1" ht="20.100000000000001" customHeight="1" outlineLevel="1">
      <c r="A11" s="148" t="s">
        <v>156</v>
      </c>
      <c r="B11" s="50"/>
      <c r="C11" s="51"/>
      <c r="D11" s="51"/>
      <c r="E11" s="51"/>
      <c r="F11" s="51"/>
      <c r="G11" s="30">
        <f>SUBTOTAL(9,G3:G10)</f>
        <v>288514</v>
      </c>
      <c r="H11" s="144">
        <f>SUBTOTAL(9,H3:H10)</f>
        <v>-108514</v>
      </c>
      <c r="I11" s="145">
        <f>SUBTOTAL(9,I3:I10)</f>
        <v>180000</v>
      </c>
    </row>
  </sheetData>
  <autoFilter ref="A2:I11"/>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95" orientation="landscape" r:id="rId1"/>
  <headerFooter>
    <oddFooter>第 &amp;P 页，共 &amp;N 页</oddFooter>
  </headerFooter>
</worksheet>
</file>

<file path=xl/worksheets/sheet17.xml><?xml version="1.0" encoding="utf-8"?>
<worksheet xmlns="http://schemas.openxmlformats.org/spreadsheetml/2006/main" xmlns:r="http://schemas.openxmlformats.org/officeDocument/2006/relationships">
  <dimension ref="A1:T6"/>
  <sheetViews>
    <sheetView workbookViewId="0">
      <selection activeCell="A7" sqref="A7:XFD78"/>
    </sheetView>
  </sheetViews>
  <sheetFormatPr defaultRowHeight="13.5" outlineLevelRow="2"/>
  <cols>
    <col min="1" max="1" width="4.875" style="306" customWidth="1"/>
    <col min="2" max="2" width="24.875" style="302" customWidth="1"/>
    <col min="3" max="4" width="9" style="306"/>
    <col min="5" max="5" width="18" style="306" customWidth="1"/>
    <col min="6" max="11" width="9" style="306" customWidth="1"/>
    <col min="12" max="13" width="9" style="306" hidden="1" customWidth="1"/>
    <col min="14" max="17" width="9" style="306" customWidth="1"/>
    <col min="18" max="18" width="8.75" style="306" customWidth="1"/>
    <col min="19" max="19" width="9" style="306"/>
    <col min="20" max="20" width="11.25" style="306" bestFit="1" customWidth="1"/>
    <col min="21" max="256" width="9" style="306"/>
    <col min="257" max="257" width="33" style="306" bestFit="1" customWidth="1"/>
    <col min="258" max="259" width="9" style="306"/>
    <col min="260" max="260" width="18" style="306" customWidth="1"/>
    <col min="261" max="272" width="9" style="306" customWidth="1"/>
    <col min="273" max="512" width="9" style="306"/>
    <col min="513" max="513" width="33" style="306" bestFit="1" customWidth="1"/>
    <col min="514" max="515" width="9" style="306"/>
    <col min="516" max="516" width="18" style="306" customWidth="1"/>
    <col min="517" max="528" width="9" style="306" customWidth="1"/>
    <col min="529" max="768" width="9" style="306"/>
    <col min="769" max="769" width="33" style="306" bestFit="1" customWidth="1"/>
    <col min="770" max="771" width="9" style="306"/>
    <col min="772" max="772" width="18" style="306" customWidth="1"/>
    <col min="773" max="784" width="9" style="306" customWidth="1"/>
    <col min="785" max="1024" width="9" style="306"/>
    <col min="1025" max="1025" width="33" style="306" bestFit="1" customWidth="1"/>
    <col min="1026" max="1027" width="9" style="306"/>
    <col min="1028" max="1028" width="18" style="306" customWidth="1"/>
    <col min="1029" max="1040" width="9" style="306" customWidth="1"/>
    <col min="1041" max="1280" width="9" style="306"/>
    <col min="1281" max="1281" width="33" style="306" bestFit="1" customWidth="1"/>
    <col min="1282" max="1283" width="9" style="306"/>
    <col min="1284" max="1284" width="18" style="306" customWidth="1"/>
    <col min="1285" max="1296" width="9" style="306" customWidth="1"/>
    <col min="1297" max="1536" width="9" style="306"/>
    <col min="1537" max="1537" width="33" style="306" bestFit="1" customWidth="1"/>
    <col min="1538" max="1539" width="9" style="306"/>
    <col min="1540" max="1540" width="18" style="306" customWidth="1"/>
    <col min="1541" max="1552" width="9" style="306" customWidth="1"/>
    <col min="1553" max="1792" width="9" style="306"/>
    <col min="1793" max="1793" width="33" style="306" bestFit="1" customWidth="1"/>
    <col min="1794" max="1795" width="9" style="306"/>
    <col min="1796" max="1796" width="18" style="306" customWidth="1"/>
    <col min="1797" max="1808" width="9" style="306" customWidth="1"/>
    <col min="1809" max="2048" width="9" style="306"/>
    <col min="2049" max="2049" width="33" style="306" bestFit="1" customWidth="1"/>
    <col min="2050" max="2051" width="9" style="306"/>
    <col min="2052" max="2052" width="18" style="306" customWidth="1"/>
    <col min="2053" max="2064" width="9" style="306" customWidth="1"/>
    <col min="2065" max="2304" width="9" style="306"/>
    <col min="2305" max="2305" width="33" style="306" bestFit="1" customWidth="1"/>
    <col min="2306" max="2307" width="9" style="306"/>
    <col min="2308" max="2308" width="18" style="306" customWidth="1"/>
    <col min="2309" max="2320" width="9" style="306" customWidth="1"/>
    <col min="2321" max="2560" width="9" style="306"/>
    <col min="2561" max="2561" width="33" style="306" bestFit="1" customWidth="1"/>
    <col min="2562" max="2563" width="9" style="306"/>
    <col min="2564" max="2564" width="18" style="306" customWidth="1"/>
    <col min="2565" max="2576" width="9" style="306" customWidth="1"/>
    <col min="2577" max="2816" width="9" style="306"/>
    <col min="2817" max="2817" width="33" style="306" bestFit="1" customWidth="1"/>
    <col min="2818" max="2819" width="9" style="306"/>
    <col min="2820" max="2820" width="18" style="306" customWidth="1"/>
    <col min="2821" max="2832" width="9" style="306" customWidth="1"/>
    <col min="2833" max="3072" width="9" style="306"/>
    <col min="3073" max="3073" width="33" style="306" bestFit="1" customWidth="1"/>
    <col min="3074" max="3075" width="9" style="306"/>
    <col min="3076" max="3076" width="18" style="306" customWidth="1"/>
    <col min="3077" max="3088" width="9" style="306" customWidth="1"/>
    <col min="3089" max="3328" width="9" style="306"/>
    <col min="3329" max="3329" width="33" style="306" bestFit="1" customWidth="1"/>
    <col min="3330" max="3331" width="9" style="306"/>
    <col min="3332" max="3332" width="18" style="306" customWidth="1"/>
    <col min="3333" max="3344" width="9" style="306" customWidth="1"/>
    <col min="3345" max="3584" width="9" style="306"/>
    <col min="3585" max="3585" width="33" style="306" bestFit="1" customWidth="1"/>
    <col min="3586" max="3587" width="9" style="306"/>
    <col min="3588" max="3588" width="18" style="306" customWidth="1"/>
    <col min="3589" max="3600" width="9" style="306" customWidth="1"/>
    <col min="3601" max="3840" width="9" style="306"/>
    <col min="3841" max="3841" width="33" style="306" bestFit="1" customWidth="1"/>
    <col min="3842" max="3843" width="9" style="306"/>
    <col min="3844" max="3844" width="18" style="306" customWidth="1"/>
    <col min="3845" max="3856" width="9" style="306" customWidth="1"/>
    <col min="3857" max="4096" width="9" style="306"/>
    <col min="4097" max="4097" width="33" style="306" bestFit="1" customWidth="1"/>
    <col min="4098" max="4099" width="9" style="306"/>
    <col min="4100" max="4100" width="18" style="306" customWidth="1"/>
    <col min="4101" max="4112" width="9" style="306" customWidth="1"/>
    <col min="4113" max="4352" width="9" style="306"/>
    <col min="4353" max="4353" width="33" style="306" bestFit="1" customWidth="1"/>
    <col min="4354" max="4355" width="9" style="306"/>
    <col min="4356" max="4356" width="18" style="306" customWidth="1"/>
    <col min="4357" max="4368" width="9" style="306" customWidth="1"/>
    <col min="4369" max="4608" width="9" style="306"/>
    <col min="4609" max="4609" width="33" style="306" bestFit="1" customWidth="1"/>
    <col min="4610" max="4611" width="9" style="306"/>
    <col min="4612" max="4612" width="18" style="306" customWidth="1"/>
    <col min="4613" max="4624" width="9" style="306" customWidth="1"/>
    <col min="4625" max="4864" width="9" style="306"/>
    <col min="4865" max="4865" width="33" style="306" bestFit="1" customWidth="1"/>
    <col min="4866" max="4867" width="9" style="306"/>
    <col min="4868" max="4868" width="18" style="306" customWidth="1"/>
    <col min="4869" max="4880" width="9" style="306" customWidth="1"/>
    <col min="4881" max="5120" width="9" style="306"/>
    <col min="5121" max="5121" width="33" style="306" bestFit="1" customWidth="1"/>
    <col min="5122" max="5123" width="9" style="306"/>
    <col min="5124" max="5124" width="18" style="306" customWidth="1"/>
    <col min="5125" max="5136" width="9" style="306" customWidth="1"/>
    <col min="5137" max="5376" width="9" style="306"/>
    <col min="5377" max="5377" width="33" style="306" bestFit="1" customWidth="1"/>
    <col min="5378" max="5379" width="9" style="306"/>
    <col min="5380" max="5380" width="18" style="306" customWidth="1"/>
    <col min="5381" max="5392" width="9" style="306" customWidth="1"/>
    <col min="5393" max="5632" width="9" style="306"/>
    <col min="5633" max="5633" width="33" style="306" bestFit="1" customWidth="1"/>
    <col min="5634" max="5635" width="9" style="306"/>
    <col min="5636" max="5636" width="18" style="306" customWidth="1"/>
    <col min="5637" max="5648" width="9" style="306" customWidth="1"/>
    <col min="5649" max="5888" width="9" style="306"/>
    <col min="5889" max="5889" width="33" style="306" bestFit="1" customWidth="1"/>
    <col min="5890" max="5891" width="9" style="306"/>
    <col min="5892" max="5892" width="18" style="306" customWidth="1"/>
    <col min="5893" max="5904" width="9" style="306" customWidth="1"/>
    <col min="5905" max="6144" width="9" style="306"/>
    <col min="6145" max="6145" width="33" style="306" bestFit="1" customWidth="1"/>
    <col min="6146" max="6147" width="9" style="306"/>
    <col min="6148" max="6148" width="18" style="306" customWidth="1"/>
    <col min="6149" max="6160" width="9" style="306" customWidth="1"/>
    <col min="6161" max="6400" width="9" style="306"/>
    <col min="6401" max="6401" width="33" style="306" bestFit="1" customWidth="1"/>
    <col min="6402" max="6403" width="9" style="306"/>
    <col min="6404" max="6404" width="18" style="306" customWidth="1"/>
    <col min="6405" max="6416" width="9" style="306" customWidth="1"/>
    <col min="6417" max="6656" width="9" style="306"/>
    <col min="6657" max="6657" width="33" style="306" bestFit="1" customWidth="1"/>
    <col min="6658" max="6659" width="9" style="306"/>
    <col min="6660" max="6660" width="18" style="306" customWidth="1"/>
    <col min="6661" max="6672" width="9" style="306" customWidth="1"/>
    <col min="6673" max="6912" width="9" style="306"/>
    <col min="6913" max="6913" width="33" style="306" bestFit="1" customWidth="1"/>
    <col min="6914" max="6915" width="9" style="306"/>
    <col min="6916" max="6916" width="18" style="306" customWidth="1"/>
    <col min="6917" max="6928" width="9" style="306" customWidth="1"/>
    <col min="6929" max="7168" width="9" style="306"/>
    <col min="7169" max="7169" width="33" style="306" bestFit="1" customWidth="1"/>
    <col min="7170" max="7171" width="9" style="306"/>
    <col min="7172" max="7172" width="18" style="306" customWidth="1"/>
    <col min="7173" max="7184" width="9" style="306" customWidth="1"/>
    <col min="7185" max="7424" width="9" style="306"/>
    <col min="7425" max="7425" width="33" style="306" bestFit="1" customWidth="1"/>
    <col min="7426" max="7427" width="9" style="306"/>
    <col min="7428" max="7428" width="18" style="306" customWidth="1"/>
    <col min="7429" max="7440" width="9" style="306" customWidth="1"/>
    <col min="7441" max="7680" width="9" style="306"/>
    <col min="7681" max="7681" width="33" style="306" bestFit="1" customWidth="1"/>
    <col min="7682" max="7683" width="9" style="306"/>
    <col min="7684" max="7684" width="18" style="306" customWidth="1"/>
    <col min="7685" max="7696" width="9" style="306" customWidth="1"/>
    <col min="7697" max="7936" width="9" style="306"/>
    <col min="7937" max="7937" width="33" style="306" bestFit="1" customWidth="1"/>
    <col min="7938" max="7939" width="9" style="306"/>
    <col min="7940" max="7940" width="18" style="306" customWidth="1"/>
    <col min="7941" max="7952" width="9" style="306" customWidth="1"/>
    <col min="7953" max="8192" width="9" style="306"/>
    <col min="8193" max="8193" width="33" style="306" bestFit="1" customWidth="1"/>
    <col min="8194" max="8195" width="9" style="306"/>
    <col min="8196" max="8196" width="18" style="306" customWidth="1"/>
    <col min="8197" max="8208" width="9" style="306" customWidth="1"/>
    <col min="8209" max="8448" width="9" style="306"/>
    <col min="8449" max="8449" width="33" style="306" bestFit="1" customWidth="1"/>
    <col min="8450" max="8451" width="9" style="306"/>
    <col min="8452" max="8452" width="18" style="306" customWidth="1"/>
    <col min="8453" max="8464" width="9" style="306" customWidth="1"/>
    <col min="8465" max="8704" width="9" style="306"/>
    <col min="8705" max="8705" width="33" style="306" bestFit="1" customWidth="1"/>
    <col min="8706" max="8707" width="9" style="306"/>
    <col min="8708" max="8708" width="18" style="306" customWidth="1"/>
    <col min="8709" max="8720" width="9" style="306" customWidth="1"/>
    <col min="8721" max="8960" width="9" style="306"/>
    <col min="8961" max="8961" width="33" style="306" bestFit="1" customWidth="1"/>
    <col min="8962" max="8963" width="9" style="306"/>
    <col min="8964" max="8964" width="18" style="306" customWidth="1"/>
    <col min="8965" max="8976" width="9" style="306" customWidth="1"/>
    <col min="8977" max="9216" width="9" style="306"/>
    <col min="9217" max="9217" width="33" style="306" bestFit="1" customWidth="1"/>
    <col min="9218" max="9219" width="9" style="306"/>
    <col min="9220" max="9220" width="18" style="306" customWidth="1"/>
    <col min="9221" max="9232" width="9" style="306" customWidth="1"/>
    <col min="9233" max="9472" width="9" style="306"/>
    <col min="9473" max="9473" width="33" style="306" bestFit="1" customWidth="1"/>
    <col min="9474" max="9475" width="9" style="306"/>
    <col min="9476" max="9476" width="18" style="306" customWidth="1"/>
    <col min="9477" max="9488" width="9" style="306" customWidth="1"/>
    <col min="9489" max="9728" width="9" style="306"/>
    <col min="9729" max="9729" width="33" style="306" bestFit="1" customWidth="1"/>
    <col min="9730" max="9731" width="9" style="306"/>
    <col min="9732" max="9732" width="18" style="306" customWidth="1"/>
    <col min="9733" max="9744" width="9" style="306" customWidth="1"/>
    <col min="9745" max="9984" width="9" style="306"/>
    <col min="9985" max="9985" width="33" style="306" bestFit="1" customWidth="1"/>
    <col min="9986" max="9987" width="9" style="306"/>
    <col min="9988" max="9988" width="18" style="306" customWidth="1"/>
    <col min="9989" max="10000" width="9" style="306" customWidth="1"/>
    <col min="10001" max="10240" width="9" style="306"/>
    <col min="10241" max="10241" width="33" style="306" bestFit="1" customWidth="1"/>
    <col min="10242" max="10243" width="9" style="306"/>
    <col min="10244" max="10244" width="18" style="306" customWidth="1"/>
    <col min="10245" max="10256" width="9" style="306" customWidth="1"/>
    <col min="10257" max="10496" width="9" style="306"/>
    <col min="10497" max="10497" width="33" style="306" bestFit="1" customWidth="1"/>
    <col min="10498" max="10499" width="9" style="306"/>
    <col min="10500" max="10500" width="18" style="306" customWidth="1"/>
    <col min="10501" max="10512" width="9" style="306" customWidth="1"/>
    <col min="10513" max="10752" width="9" style="306"/>
    <col min="10753" max="10753" width="33" style="306" bestFit="1" customWidth="1"/>
    <col min="10754" max="10755" width="9" style="306"/>
    <col min="10756" max="10756" width="18" style="306" customWidth="1"/>
    <col min="10757" max="10768" width="9" style="306" customWidth="1"/>
    <col min="10769" max="11008" width="9" style="306"/>
    <col min="11009" max="11009" width="33" style="306" bestFit="1" customWidth="1"/>
    <col min="11010" max="11011" width="9" style="306"/>
    <col min="11012" max="11012" width="18" style="306" customWidth="1"/>
    <col min="11013" max="11024" width="9" style="306" customWidth="1"/>
    <col min="11025" max="11264" width="9" style="306"/>
    <col min="11265" max="11265" width="33" style="306" bestFit="1" customWidth="1"/>
    <col min="11266" max="11267" width="9" style="306"/>
    <col min="11268" max="11268" width="18" style="306" customWidth="1"/>
    <col min="11269" max="11280" width="9" style="306" customWidth="1"/>
    <col min="11281" max="11520" width="9" style="306"/>
    <col min="11521" max="11521" width="33" style="306" bestFit="1" customWidth="1"/>
    <col min="11522" max="11523" width="9" style="306"/>
    <col min="11524" max="11524" width="18" style="306" customWidth="1"/>
    <col min="11525" max="11536" width="9" style="306" customWidth="1"/>
    <col min="11537" max="11776" width="9" style="306"/>
    <col min="11777" max="11777" width="33" style="306" bestFit="1" customWidth="1"/>
    <col min="11778" max="11779" width="9" style="306"/>
    <col min="11780" max="11780" width="18" style="306" customWidth="1"/>
    <col min="11781" max="11792" width="9" style="306" customWidth="1"/>
    <col min="11793" max="12032" width="9" style="306"/>
    <col min="12033" max="12033" width="33" style="306" bestFit="1" customWidth="1"/>
    <col min="12034" max="12035" width="9" style="306"/>
    <col min="12036" max="12036" width="18" style="306" customWidth="1"/>
    <col min="12037" max="12048" width="9" style="306" customWidth="1"/>
    <col min="12049" max="12288" width="9" style="306"/>
    <col min="12289" max="12289" width="33" style="306" bestFit="1" customWidth="1"/>
    <col min="12290" max="12291" width="9" style="306"/>
    <col min="12292" max="12292" width="18" style="306" customWidth="1"/>
    <col min="12293" max="12304" width="9" style="306" customWidth="1"/>
    <col min="12305" max="12544" width="9" style="306"/>
    <col min="12545" max="12545" width="33" style="306" bestFit="1" customWidth="1"/>
    <col min="12546" max="12547" width="9" style="306"/>
    <col min="12548" max="12548" width="18" style="306" customWidth="1"/>
    <col min="12549" max="12560" width="9" style="306" customWidth="1"/>
    <col min="12561" max="12800" width="9" style="306"/>
    <col min="12801" max="12801" width="33" style="306" bestFit="1" customWidth="1"/>
    <col min="12802" max="12803" width="9" style="306"/>
    <col min="12804" max="12804" width="18" style="306" customWidth="1"/>
    <col min="12805" max="12816" width="9" style="306" customWidth="1"/>
    <col min="12817" max="13056" width="9" style="306"/>
    <col min="13057" max="13057" width="33" style="306" bestFit="1" customWidth="1"/>
    <col min="13058" max="13059" width="9" style="306"/>
    <col min="13060" max="13060" width="18" style="306" customWidth="1"/>
    <col min="13061" max="13072" width="9" style="306" customWidth="1"/>
    <col min="13073" max="13312" width="9" style="306"/>
    <col min="13313" max="13313" width="33" style="306" bestFit="1" customWidth="1"/>
    <col min="13314" max="13315" width="9" style="306"/>
    <col min="13316" max="13316" width="18" style="306" customWidth="1"/>
    <col min="13317" max="13328" width="9" style="306" customWidth="1"/>
    <col min="13329" max="13568" width="9" style="306"/>
    <col min="13569" max="13569" width="33" style="306" bestFit="1" customWidth="1"/>
    <col min="13570" max="13571" width="9" style="306"/>
    <col min="13572" max="13572" width="18" style="306" customWidth="1"/>
    <col min="13573" max="13584" width="9" style="306" customWidth="1"/>
    <col min="13585" max="13824" width="9" style="306"/>
    <col min="13825" max="13825" width="33" style="306" bestFit="1" customWidth="1"/>
    <col min="13826" max="13827" width="9" style="306"/>
    <col min="13828" max="13828" width="18" style="306" customWidth="1"/>
    <col min="13829" max="13840" width="9" style="306" customWidth="1"/>
    <col min="13841" max="14080" width="9" style="306"/>
    <col min="14081" max="14081" width="33" style="306" bestFit="1" customWidth="1"/>
    <col min="14082" max="14083" width="9" style="306"/>
    <col min="14084" max="14084" width="18" style="306" customWidth="1"/>
    <col min="14085" max="14096" width="9" style="306" customWidth="1"/>
    <col min="14097" max="14336" width="9" style="306"/>
    <col min="14337" max="14337" width="33" style="306" bestFit="1" customWidth="1"/>
    <col min="14338" max="14339" width="9" style="306"/>
    <col min="14340" max="14340" width="18" style="306" customWidth="1"/>
    <col min="14341" max="14352" width="9" style="306" customWidth="1"/>
    <col min="14353" max="14592" width="9" style="306"/>
    <col min="14593" max="14593" width="33" style="306" bestFit="1" customWidth="1"/>
    <col min="14594" max="14595" width="9" style="306"/>
    <col min="14596" max="14596" width="18" style="306" customWidth="1"/>
    <col min="14597" max="14608" width="9" style="306" customWidth="1"/>
    <col min="14609" max="14848" width="9" style="306"/>
    <col min="14849" max="14849" width="33" style="306" bestFit="1" customWidth="1"/>
    <col min="14850" max="14851" width="9" style="306"/>
    <col min="14852" max="14852" width="18" style="306" customWidth="1"/>
    <col min="14853" max="14864" width="9" style="306" customWidth="1"/>
    <col min="14865" max="15104" width="9" style="306"/>
    <col min="15105" max="15105" width="33" style="306" bestFit="1" customWidth="1"/>
    <col min="15106" max="15107" width="9" style="306"/>
    <col min="15108" max="15108" width="18" style="306" customWidth="1"/>
    <col min="15109" max="15120" width="9" style="306" customWidth="1"/>
    <col min="15121" max="15360" width="9" style="306"/>
    <col min="15361" max="15361" width="33" style="306" bestFit="1" customWidth="1"/>
    <col min="15362" max="15363" width="9" style="306"/>
    <col min="15364" max="15364" width="18" style="306" customWidth="1"/>
    <col min="15365" max="15376" width="9" style="306" customWidth="1"/>
    <col min="15377" max="15616" width="9" style="306"/>
    <col min="15617" max="15617" width="33" style="306" bestFit="1" customWidth="1"/>
    <col min="15618" max="15619" width="9" style="306"/>
    <col min="15620" max="15620" width="18" style="306" customWidth="1"/>
    <col min="15621" max="15632" width="9" style="306" customWidth="1"/>
    <col min="15633" max="15872" width="9" style="306"/>
    <col min="15873" max="15873" width="33" style="306" bestFit="1" customWidth="1"/>
    <col min="15874" max="15875" width="9" style="306"/>
    <col min="15876" max="15876" width="18" style="306" customWidth="1"/>
    <col min="15877" max="15888" width="9" style="306" customWidth="1"/>
    <col min="15889" max="16128" width="9" style="306"/>
    <col min="16129" max="16129" width="33" style="306" bestFit="1" customWidth="1"/>
    <col min="16130" max="16131" width="9" style="306"/>
    <col min="16132" max="16132" width="18" style="306" customWidth="1"/>
    <col min="16133" max="16144" width="9" style="306" customWidth="1"/>
    <col min="16145" max="16384" width="9" style="306"/>
  </cols>
  <sheetData>
    <row r="1" spans="1:20" ht="30" customHeight="1">
      <c r="A1" s="443" t="s">
        <v>737</v>
      </c>
      <c r="B1" s="443"/>
      <c r="C1" s="443"/>
      <c r="D1" s="443"/>
      <c r="E1" s="443"/>
      <c r="F1" s="443"/>
      <c r="G1" s="443"/>
      <c r="H1" s="443"/>
      <c r="I1" s="443"/>
      <c r="J1" s="443"/>
      <c r="K1" s="443"/>
      <c r="L1" s="443"/>
      <c r="M1" s="443"/>
      <c r="N1" s="443"/>
      <c r="O1" s="443"/>
      <c r="P1" s="443"/>
      <c r="Q1" s="443"/>
      <c r="R1" s="444"/>
      <c r="S1" s="444"/>
      <c r="T1" s="444"/>
    </row>
    <row r="2" spans="1:20" ht="24.95" customHeight="1" outlineLevel="1">
      <c r="A2" s="284" t="s">
        <v>738</v>
      </c>
      <c r="B2" s="351"/>
      <c r="C2" s="352"/>
      <c r="D2" s="352"/>
      <c r="E2" s="352"/>
      <c r="F2" s="352"/>
      <c r="G2" s="352" t="s">
        <v>755</v>
      </c>
      <c r="H2" s="352"/>
      <c r="I2" s="352"/>
      <c r="J2" s="352"/>
      <c r="K2" s="352"/>
      <c r="L2" s="352"/>
      <c r="M2" s="352"/>
      <c r="N2" s="352"/>
      <c r="O2" s="352"/>
      <c r="P2" s="352"/>
      <c r="Q2" s="352"/>
      <c r="R2" s="353"/>
      <c r="S2" s="353"/>
      <c r="T2" s="352" t="s">
        <v>739</v>
      </c>
    </row>
    <row r="3" spans="1:20" ht="24.95" customHeight="1" outlineLevel="2">
      <c r="A3" s="445" t="s">
        <v>414</v>
      </c>
      <c r="B3" s="446" t="s">
        <v>289</v>
      </c>
      <c r="C3" s="446" t="s">
        <v>684</v>
      </c>
      <c r="D3" s="446" t="s">
        <v>340</v>
      </c>
      <c r="E3" s="446" t="s">
        <v>685</v>
      </c>
      <c r="F3" s="446" t="s">
        <v>740</v>
      </c>
      <c r="G3" s="446"/>
      <c r="H3" s="446"/>
      <c r="I3" s="446"/>
      <c r="J3" s="446"/>
      <c r="K3" s="446"/>
      <c r="L3" s="446"/>
      <c r="M3" s="446"/>
      <c r="N3" s="446"/>
      <c r="O3" s="446"/>
      <c r="P3" s="446"/>
      <c r="Q3" s="446"/>
      <c r="R3" s="447" t="s">
        <v>741</v>
      </c>
      <c r="S3" s="448"/>
      <c r="T3" s="449"/>
    </row>
    <row r="4" spans="1:20" ht="24.95" customHeight="1" outlineLevel="1">
      <c r="A4" s="445"/>
      <c r="B4" s="446"/>
      <c r="C4" s="446"/>
      <c r="D4" s="446"/>
      <c r="E4" s="446"/>
      <c r="F4" s="354" t="s">
        <v>417</v>
      </c>
      <c r="G4" s="355" t="s">
        <v>687</v>
      </c>
      <c r="H4" s="355" t="s">
        <v>688</v>
      </c>
      <c r="I4" s="355" t="s">
        <v>689</v>
      </c>
      <c r="J4" s="355" t="s">
        <v>690</v>
      </c>
      <c r="K4" s="355" t="s">
        <v>691</v>
      </c>
      <c r="L4" s="355" t="s">
        <v>742</v>
      </c>
      <c r="M4" s="355" t="s">
        <v>743</v>
      </c>
      <c r="N4" s="355" t="s">
        <v>692</v>
      </c>
      <c r="O4" s="355" t="s">
        <v>693</v>
      </c>
      <c r="P4" s="355" t="s">
        <v>694</v>
      </c>
      <c r="Q4" s="354" t="s">
        <v>162</v>
      </c>
      <c r="R4" s="356" t="s">
        <v>758</v>
      </c>
      <c r="S4" s="356" t="s">
        <v>756</v>
      </c>
      <c r="T4" s="356" t="s">
        <v>757</v>
      </c>
    </row>
    <row r="5" spans="1:20" ht="20.100000000000001" customHeight="1" outlineLevel="2">
      <c r="A5" s="286">
        <v>1</v>
      </c>
      <c r="B5" s="357" t="s">
        <v>371</v>
      </c>
      <c r="C5" s="358" t="s">
        <v>527</v>
      </c>
      <c r="D5" s="358" t="s">
        <v>530</v>
      </c>
      <c r="E5" s="354" t="s">
        <v>698</v>
      </c>
      <c r="F5" s="359">
        <v>2</v>
      </c>
      <c r="G5" s="359">
        <v>2250</v>
      </c>
      <c r="H5" s="359">
        <v>1880</v>
      </c>
      <c r="I5" s="359">
        <v>752</v>
      </c>
      <c r="J5" s="359">
        <v>70</v>
      </c>
      <c r="K5" s="359">
        <v>40</v>
      </c>
      <c r="L5" s="359"/>
      <c r="M5" s="359"/>
      <c r="N5" s="359">
        <v>200</v>
      </c>
      <c r="O5" s="359">
        <v>200</v>
      </c>
      <c r="P5" s="359">
        <v>440</v>
      </c>
      <c r="Q5" s="359">
        <v>5832</v>
      </c>
      <c r="R5" s="360">
        <v>3582</v>
      </c>
      <c r="S5" s="360">
        <v>1469</v>
      </c>
      <c r="T5" s="361">
        <v>2113</v>
      </c>
    </row>
    <row r="6" spans="1:20" ht="20.100000000000001" customHeight="1" outlineLevel="1">
      <c r="A6" s="292"/>
      <c r="B6" s="362"/>
      <c r="C6" s="363" t="s">
        <v>708</v>
      </c>
      <c r="D6" s="364"/>
      <c r="E6" s="365"/>
      <c r="F6" s="366">
        <f t="shared" ref="F6:T6" si="0">SUBTOTAL(9,F5:F5)</f>
        <v>2</v>
      </c>
      <c r="G6" s="366">
        <f t="shared" si="0"/>
        <v>2250</v>
      </c>
      <c r="H6" s="366">
        <f t="shared" si="0"/>
        <v>1880</v>
      </c>
      <c r="I6" s="366">
        <f t="shared" si="0"/>
        <v>752</v>
      </c>
      <c r="J6" s="366">
        <f t="shared" si="0"/>
        <v>70</v>
      </c>
      <c r="K6" s="366">
        <f t="shared" si="0"/>
        <v>40</v>
      </c>
      <c r="L6" s="366">
        <f t="shared" si="0"/>
        <v>0</v>
      </c>
      <c r="M6" s="366">
        <f t="shared" si="0"/>
        <v>0</v>
      </c>
      <c r="N6" s="366">
        <f t="shared" si="0"/>
        <v>200</v>
      </c>
      <c r="O6" s="366">
        <f t="shared" si="0"/>
        <v>200</v>
      </c>
      <c r="P6" s="366">
        <f t="shared" si="0"/>
        <v>440</v>
      </c>
      <c r="Q6" s="366">
        <f t="shared" si="0"/>
        <v>5832</v>
      </c>
      <c r="R6" s="367">
        <f t="shared" si="0"/>
        <v>3582</v>
      </c>
      <c r="S6" s="367">
        <f t="shared" si="0"/>
        <v>1469</v>
      </c>
      <c r="T6" s="368">
        <f t="shared" si="0"/>
        <v>2113</v>
      </c>
    </row>
  </sheetData>
  <mergeCells count="8">
    <mergeCell ref="A1:T1"/>
    <mergeCell ref="A3:A4"/>
    <mergeCell ref="B3:B4"/>
    <mergeCell ref="C3:C4"/>
    <mergeCell ref="D3:D4"/>
    <mergeCell ref="E3:E4"/>
    <mergeCell ref="F3:Q3"/>
    <mergeCell ref="R3:T3"/>
  </mergeCells>
  <phoneticPr fontId="3" type="noConversion"/>
  <dataValidations count="2">
    <dataValidation type="list" allowBlank="1" showInputMessage="1" showErrorMessage="1" sqref="IZ65415 SV65415 ACR65415 AMN65415 AWJ65415 BGF65415 BQB65415 BZX65415 CJT65415 CTP65415 DDL65415 DNH65415 DXD65415 EGZ65415 EQV65415 FAR65415 FKN65415 FUJ65415 GEF65415 GOB65415 GXX65415 HHT65415 HRP65415 IBL65415 ILH65415 IVD65415 JEZ65415 JOV65415 JYR65415 KIN65415 KSJ65415 LCF65415 LMB65415 LVX65415 MFT65415 MPP65415 MZL65415 NJH65415 NTD65415 OCZ65415 OMV65415 OWR65415 PGN65415 PQJ65415 QAF65415 QKB65415 QTX65415 RDT65415 RNP65415 RXL65415 SHH65415 SRD65415 TAZ65415 TKV65415 TUR65415 UEN65415 UOJ65415 UYF65415 VIB65415 VRX65415 WBT65415 WLP65415 WVL65415 IZ130951 SV130951 ACR130951 AMN130951 AWJ130951 BGF130951 BQB130951 BZX130951 CJT130951 CTP130951 DDL130951 DNH130951 DXD130951 EGZ130951 EQV130951 FAR130951 FKN130951 FUJ130951 GEF130951 GOB130951 GXX130951 HHT130951 HRP130951 IBL130951 ILH130951 IVD130951 JEZ130951 JOV130951 JYR130951 KIN130951 KSJ130951 LCF130951 LMB130951 LVX130951 MFT130951 MPP130951 MZL130951 NJH130951 NTD130951 OCZ130951 OMV130951 OWR130951 PGN130951 PQJ130951 QAF130951 QKB130951 QTX130951 RDT130951 RNP130951 RXL130951 SHH130951 SRD130951 TAZ130951 TKV130951 TUR130951 UEN130951 UOJ130951 UYF130951 VIB130951 VRX130951 WBT130951 WLP130951 WVL130951 IZ196487 SV196487 ACR196487 AMN196487 AWJ196487 BGF196487 BQB196487 BZX196487 CJT196487 CTP196487 DDL196487 DNH196487 DXD196487 EGZ196487 EQV196487 FAR196487 FKN196487 FUJ196487 GEF196487 GOB196487 GXX196487 HHT196487 HRP196487 IBL196487 ILH196487 IVD196487 JEZ196487 JOV196487 JYR196487 KIN196487 KSJ196487 LCF196487 LMB196487 LVX196487 MFT196487 MPP196487 MZL196487 NJH196487 NTD196487 OCZ196487 OMV196487 OWR196487 PGN196487 PQJ196487 QAF196487 QKB196487 QTX196487 RDT196487 RNP196487 RXL196487 SHH196487 SRD196487 TAZ196487 TKV196487 TUR196487 UEN196487 UOJ196487 UYF196487 VIB196487 VRX196487 WBT196487 WLP196487 WVL196487 IZ262023 SV262023 ACR262023 AMN262023 AWJ262023 BGF262023 BQB262023 BZX262023 CJT262023 CTP262023 DDL262023 DNH262023 DXD262023 EGZ262023 EQV262023 FAR262023 FKN262023 FUJ262023 GEF262023 GOB262023 GXX262023 HHT262023 HRP262023 IBL262023 ILH262023 IVD262023 JEZ262023 JOV262023 JYR262023 KIN262023 KSJ262023 LCF262023 LMB262023 LVX262023 MFT262023 MPP262023 MZL262023 NJH262023 NTD262023 OCZ262023 OMV262023 OWR262023 PGN262023 PQJ262023 QAF262023 QKB262023 QTX262023 RDT262023 RNP262023 RXL262023 SHH262023 SRD262023 TAZ262023 TKV262023 TUR262023 UEN262023 UOJ262023 UYF262023 VIB262023 VRX262023 WBT262023 WLP262023 WVL262023 IZ327559 SV327559 ACR327559 AMN327559 AWJ327559 BGF327559 BQB327559 BZX327559 CJT327559 CTP327559 DDL327559 DNH327559 DXD327559 EGZ327559 EQV327559 FAR327559 FKN327559 FUJ327559 GEF327559 GOB327559 GXX327559 HHT327559 HRP327559 IBL327559 ILH327559 IVD327559 JEZ327559 JOV327559 JYR327559 KIN327559 KSJ327559 LCF327559 LMB327559 LVX327559 MFT327559 MPP327559 MZL327559 NJH327559 NTD327559 OCZ327559 OMV327559 OWR327559 PGN327559 PQJ327559 QAF327559 QKB327559 QTX327559 RDT327559 RNP327559 RXL327559 SHH327559 SRD327559 TAZ327559 TKV327559 TUR327559 UEN327559 UOJ327559 UYF327559 VIB327559 VRX327559 WBT327559 WLP327559 WVL327559 IZ393095 SV393095 ACR393095 AMN393095 AWJ393095 BGF393095 BQB393095 BZX393095 CJT393095 CTP393095 DDL393095 DNH393095 DXD393095 EGZ393095 EQV393095 FAR393095 FKN393095 FUJ393095 GEF393095 GOB393095 GXX393095 HHT393095 HRP393095 IBL393095 ILH393095 IVD393095 JEZ393095 JOV393095 JYR393095 KIN393095 KSJ393095 LCF393095 LMB393095 LVX393095 MFT393095 MPP393095 MZL393095 NJH393095 NTD393095 OCZ393095 OMV393095 OWR393095 PGN393095 PQJ393095 QAF393095 QKB393095 QTX393095 RDT393095 RNP393095 RXL393095 SHH393095 SRD393095 TAZ393095 TKV393095 TUR393095 UEN393095 UOJ393095 UYF393095 VIB393095 VRX393095 WBT393095 WLP393095 WVL393095 IZ458631 SV458631 ACR458631 AMN458631 AWJ458631 BGF458631 BQB458631 BZX458631 CJT458631 CTP458631 DDL458631 DNH458631 DXD458631 EGZ458631 EQV458631 FAR458631 FKN458631 FUJ458631 GEF458631 GOB458631 GXX458631 HHT458631 HRP458631 IBL458631 ILH458631 IVD458631 JEZ458631 JOV458631 JYR458631 KIN458631 KSJ458631 LCF458631 LMB458631 LVX458631 MFT458631 MPP458631 MZL458631 NJH458631 NTD458631 OCZ458631 OMV458631 OWR458631 PGN458631 PQJ458631 QAF458631 QKB458631 QTX458631 RDT458631 RNP458631 RXL458631 SHH458631 SRD458631 TAZ458631 TKV458631 TUR458631 UEN458631 UOJ458631 UYF458631 VIB458631 VRX458631 WBT458631 WLP458631 WVL458631 IZ524167 SV524167 ACR524167 AMN524167 AWJ524167 BGF524167 BQB524167 BZX524167 CJT524167 CTP524167 DDL524167 DNH524167 DXD524167 EGZ524167 EQV524167 FAR524167 FKN524167 FUJ524167 GEF524167 GOB524167 GXX524167 HHT524167 HRP524167 IBL524167 ILH524167 IVD524167 JEZ524167 JOV524167 JYR524167 KIN524167 KSJ524167 LCF524167 LMB524167 LVX524167 MFT524167 MPP524167 MZL524167 NJH524167 NTD524167 OCZ524167 OMV524167 OWR524167 PGN524167 PQJ524167 QAF524167 QKB524167 QTX524167 RDT524167 RNP524167 RXL524167 SHH524167 SRD524167 TAZ524167 TKV524167 TUR524167 UEN524167 UOJ524167 UYF524167 VIB524167 VRX524167 WBT524167 WLP524167 WVL524167 IZ589703 SV589703 ACR589703 AMN589703 AWJ589703 BGF589703 BQB589703 BZX589703 CJT589703 CTP589703 DDL589703 DNH589703 DXD589703 EGZ589703 EQV589703 FAR589703 FKN589703 FUJ589703 GEF589703 GOB589703 GXX589703 HHT589703 HRP589703 IBL589703 ILH589703 IVD589703 JEZ589703 JOV589703 JYR589703 KIN589703 KSJ589703 LCF589703 LMB589703 LVX589703 MFT589703 MPP589703 MZL589703 NJH589703 NTD589703 OCZ589703 OMV589703 OWR589703 PGN589703 PQJ589703 QAF589703 QKB589703 QTX589703 RDT589703 RNP589703 RXL589703 SHH589703 SRD589703 TAZ589703 TKV589703 TUR589703 UEN589703 UOJ589703 UYF589703 VIB589703 VRX589703 WBT589703 WLP589703 WVL589703 IZ655239 SV655239 ACR655239 AMN655239 AWJ655239 BGF655239 BQB655239 BZX655239 CJT655239 CTP655239 DDL655239 DNH655239 DXD655239 EGZ655239 EQV655239 FAR655239 FKN655239 FUJ655239 GEF655239 GOB655239 GXX655239 HHT655239 HRP655239 IBL655239 ILH655239 IVD655239 JEZ655239 JOV655239 JYR655239 KIN655239 KSJ655239 LCF655239 LMB655239 LVX655239 MFT655239 MPP655239 MZL655239 NJH655239 NTD655239 OCZ655239 OMV655239 OWR655239 PGN655239 PQJ655239 QAF655239 QKB655239 QTX655239 RDT655239 RNP655239 RXL655239 SHH655239 SRD655239 TAZ655239 TKV655239 TUR655239 UEN655239 UOJ655239 UYF655239 VIB655239 VRX655239 WBT655239 WLP655239 WVL655239 IZ720775 SV720775 ACR720775 AMN720775 AWJ720775 BGF720775 BQB720775 BZX720775 CJT720775 CTP720775 DDL720775 DNH720775 DXD720775 EGZ720775 EQV720775 FAR720775 FKN720775 FUJ720775 GEF720775 GOB720775 GXX720775 HHT720775 HRP720775 IBL720775 ILH720775 IVD720775 JEZ720775 JOV720775 JYR720775 KIN720775 KSJ720775 LCF720775 LMB720775 LVX720775 MFT720775 MPP720775 MZL720775 NJH720775 NTD720775 OCZ720775 OMV720775 OWR720775 PGN720775 PQJ720775 QAF720775 QKB720775 QTX720775 RDT720775 RNP720775 RXL720775 SHH720775 SRD720775 TAZ720775 TKV720775 TUR720775 UEN720775 UOJ720775 UYF720775 VIB720775 VRX720775 WBT720775 WLP720775 WVL720775 IZ786311 SV786311 ACR786311 AMN786311 AWJ786311 BGF786311 BQB786311 BZX786311 CJT786311 CTP786311 DDL786311 DNH786311 DXD786311 EGZ786311 EQV786311 FAR786311 FKN786311 FUJ786311 GEF786311 GOB786311 GXX786311 HHT786311 HRP786311 IBL786311 ILH786311 IVD786311 JEZ786311 JOV786311 JYR786311 KIN786311 KSJ786311 LCF786311 LMB786311 LVX786311 MFT786311 MPP786311 MZL786311 NJH786311 NTD786311 OCZ786311 OMV786311 OWR786311 PGN786311 PQJ786311 QAF786311 QKB786311 QTX786311 RDT786311 RNP786311 RXL786311 SHH786311 SRD786311 TAZ786311 TKV786311 TUR786311 UEN786311 UOJ786311 UYF786311 VIB786311 VRX786311 WBT786311 WLP786311 WVL786311 IZ851847 SV851847 ACR851847 AMN851847 AWJ851847 BGF851847 BQB851847 BZX851847 CJT851847 CTP851847 DDL851847 DNH851847 DXD851847 EGZ851847 EQV851847 FAR851847 FKN851847 FUJ851847 GEF851847 GOB851847 GXX851847 HHT851847 HRP851847 IBL851847 ILH851847 IVD851847 JEZ851847 JOV851847 JYR851847 KIN851847 KSJ851847 LCF851847 LMB851847 LVX851847 MFT851847 MPP851847 MZL851847 NJH851847 NTD851847 OCZ851847 OMV851847 OWR851847 PGN851847 PQJ851847 QAF851847 QKB851847 QTX851847 RDT851847 RNP851847 RXL851847 SHH851847 SRD851847 TAZ851847 TKV851847 TUR851847 UEN851847 UOJ851847 UYF851847 VIB851847 VRX851847 WBT851847 WLP851847 WVL851847 IZ917383 SV917383 ACR917383 AMN917383 AWJ917383 BGF917383 BQB917383 BZX917383 CJT917383 CTP917383 DDL917383 DNH917383 DXD917383 EGZ917383 EQV917383 FAR917383 FKN917383 FUJ917383 GEF917383 GOB917383 GXX917383 HHT917383 HRP917383 IBL917383 ILH917383 IVD917383 JEZ917383 JOV917383 JYR917383 KIN917383 KSJ917383 LCF917383 LMB917383 LVX917383 MFT917383 MPP917383 MZL917383 NJH917383 NTD917383 OCZ917383 OMV917383 OWR917383 PGN917383 PQJ917383 QAF917383 QKB917383 QTX917383 RDT917383 RNP917383 RXL917383 SHH917383 SRD917383 TAZ917383 TKV917383 TUR917383 UEN917383 UOJ917383 UYF917383 VIB917383 VRX917383 WBT917383 WLP917383 WVL917383 IZ982919 SV982919 ACR982919 AMN982919 AWJ982919 BGF982919 BQB982919 BZX982919 CJT982919 CTP982919 DDL982919 DNH982919 DXD982919 EGZ982919 EQV982919 FAR982919 FKN982919 FUJ982919 GEF982919 GOB982919 GXX982919 HHT982919 HRP982919 IBL982919 ILH982919 IVD982919 JEZ982919 JOV982919 JYR982919 KIN982919 KSJ982919 LCF982919 LMB982919 LVX982919 MFT982919 MPP982919 MZL982919 NJH982919 NTD982919 OCZ982919 OMV982919 OWR982919 PGN982919 PQJ982919 QAF982919 QKB982919 QTX982919 RDT982919 RNP982919 RXL982919 SHH982919 SRD982919 TAZ982919 TKV982919 TUR982919 UEN982919 UOJ982919 UYF982919 VIB982919 VRX982919 WBT982919 WLP982919 WVL982919 IZ65420 SV65420 ACR65420 AMN65420 AWJ65420 BGF65420 BQB65420 BZX65420 CJT65420 CTP65420 DDL65420 DNH65420 DXD65420 EGZ65420 EQV65420 FAR65420 FKN65420 FUJ65420 GEF65420 GOB65420 GXX65420 HHT65420 HRP65420 IBL65420 ILH65420 IVD65420 JEZ65420 JOV65420 JYR65420 KIN65420 KSJ65420 LCF65420 LMB65420 LVX65420 MFT65420 MPP65420 MZL65420 NJH65420 NTD65420 OCZ65420 OMV65420 OWR65420 PGN65420 PQJ65420 QAF65420 QKB65420 QTX65420 RDT65420 RNP65420 RXL65420 SHH65420 SRD65420 TAZ65420 TKV65420 TUR65420 UEN65420 UOJ65420 UYF65420 VIB65420 VRX65420 WBT65420 WLP65420 WVL65420 IZ130956 SV130956 ACR130956 AMN130956 AWJ130956 BGF130956 BQB130956 BZX130956 CJT130956 CTP130956 DDL130956 DNH130956 DXD130956 EGZ130956 EQV130956 FAR130956 FKN130956 FUJ130956 GEF130956 GOB130956 GXX130956 HHT130956 HRP130956 IBL130956 ILH130956 IVD130956 JEZ130956 JOV130956 JYR130956 KIN130956 KSJ130956 LCF130956 LMB130956 LVX130956 MFT130956 MPP130956 MZL130956 NJH130956 NTD130956 OCZ130956 OMV130956 OWR130956 PGN130956 PQJ130956 QAF130956 QKB130956 QTX130956 RDT130956 RNP130956 RXL130956 SHH130956 SRD130956 TAZ130956 TKV130956 TUR130956 UEN130956 UOJ130956 UYF130956 VIB130956 VRX130956 WBT130956 WLP130956 WVL130956 IZ196492 SV196492 ACR196492 AMN196492 AWJ196492 BGF196492 BQB196492 BZX196492 CJT196492 CTP196492 DDL196492 DNH196492 DXD196492 EGZ196492 EQV196492 FAR196492 FKN196492 FUJ196492 GEF196492 GOB196492 GXX196492 HHT196492 HRP196492 IBL196492 ILH196492 IVD196492 JEZ196492 JOV196492 JYR196492 KIN196492 KSJ196492 LCF196492 LMB196492 LVX196492 MFT196492 MPP196492 MZL196492 NJH196492 NTD196492 OCZ196492 OMV196492 OWR196492 PGN196492 PQJ196492 QAF196492 QKB196492 QTX196492 RDT196492 RNP196492 RXL196492 SHH196492 SRD196492 TAZ196492 TKV196492 TUR196492 UEN196492 UOJ196492 UYF196492 VIB196492 VRX196492 WBT196492 WLP196492 WVL196492 IZ262028 SV262028 ACR262028 AMN262028 AWJ262028 BGF262028 BQB262028 BZX262028 CJT262028 CTP262028 DDL262028 DNH262028 DXD262028 EGZ262028 EQV262028 FAR262028 FKN262028 FUJ262028 GEF262028 GOB262028 GXX262028 HHT262028 HRP262028 IBL262028 ILH262028 IVD262028 JEZ262028 JOV262028 JYR262028 KIN262028 KSJ262028 LCF262028 LMB262028 LVX262028 MFT262028 MPP262028 MZL262028 NJH262028 NTD262028 OCZ262028 OMV262028 OWR262028 PGN262028 PQJ262028 QAF262028 QKB262028 QTX262028 RDT262028 RNP262028 RXL262028 SHH262028 SRD262028 TAZ262028 TKV262028 TUR262028 UEN262028 UOJ262028 UYF262028 VIB262028 VRX262028 WBT262028 WLP262028 WVL262028 IZ327564 SV327564 ACR327564 AMN327564 AWJ327564 BGF327564 BQB327564 BZX327564 CJT327564 CTP327564 DDL327564 DNH327564 DXD327564 EGZ327564 EQV327564 FAR327564 FKN327564 FUJ327564 GEF327564 GOB327564 GXX327564 HHT327564 HRP327564 IBL327564 ILH327564 IVD327564 JEZ327564 JOV327564 JYR327564 KIN327564 KSJ327564 LCF327564 LMB327564 LVX327564 MFT327564 MPP327564 MZL327564 NJH327564 NTD327564 OCZ327564 OMV327564 OWR327564 PGN327564 PQJ327564 QAF327564 QKB327564 QTX327564 RDT327564 RNP327564 RXL327564 SHH327564 SRD327564 TAZ327564 TKV327564 TUR327564 UEN327564 UOJ327564 UYF327564 VIB327564 VRX327564 WBT327564 WLP327564 WVL327564 IZ393100 SV393100 ACR393100 AMN393100 AWJ393100 BGF393100 BQB393100 BZX393100 CJT393100 CTP393100 DDL393100 DNH393100 DXD393100 EGZ393100 EQV393100 FAR393100 FKN393100 FUJ393100 GEF393100 GOB393100 GXX393100 HHT393100 HRP393100 IBL393100 ILH393100 IVD393100 JEZ393100 JOV393100 JYR393100 KIN393100 KSJ393100 LCF393100 LMB393100 LVX393100 MFT393100 MPP393100 MZL393100 NJH393100 NTD393100 OCZ393100 OMV393100 OWR393100 PGN393100 PQJ393100 QAF393100 QKB393100 QTX393100 RDT393100 RNP393100 RXL393100 SHH393100 SRD393100 TAZ393100 TKV393100 TUR393100 UEN393100 UOJ393100 UYF393100 VIB393100 VRX393100 WBT393100 WLP393100 WVL393100 IZ458636 SV458636 ACR458636 AMN458636 AWJ458636 BGF458636 BQB458636 BZX458636 CJT458636 CTP458636 DDL458636 DNH458636 DXD458636 EGZ458636 EQV458636 FAR458636 FKN458636 FUJ458636 GEF458636 GOB458636 GXX458636 HHT458636 HRP458636 IBL458636 ILH458636 IVD458636 JEZ458636 JOV458636 JYR458636 KIN458636 KSJ458636 LCF458636 LMB458636 LVX458636 MFT458636 MPP458636 MZL458636 NJH458636 NTD458636 OCZ458636 OMV458636 OWR458636 PGN458636 PQJ458636 QAF458636 QKB458636 QTX458636 RDT458636 RNP458636 RXL458636 SHH458636 SRD458636 TAZ458636 TKV458636 TUR458636 UEN458636 UOJ458636 UYF458636 VIB458636 VRX458636 WBT458636 WLP458636 WVL458636 IZ524172 SV524172 ACR524172 AMN524172 AWJ524172 BGF524172 BQB524172 BZX524172 CJT524172 CTP524172 DDL524172 DNH524172 DXD524172 EGZ524172 EQV524172 FAR524172 FKN524172 FUJ524172 GEF524172 GOB524172 GXX524172 HHT524172 HRP524172 IBL524172 ILH524172 IVD524172 JEZ524172 JOV524172 JYR524172 KIN524172 KSJ524172 LCF524172 LMB524172 LVX524172 MFT524172 MPP524172 MZL524172 NJH524172 NTD524172 OCZ524172 OMV524172 OWR524172 PGN524172 PQJ524172 QAF524172 QKB524172 QTX524172 RDT524172 RNP524172 RXL524172 SHH524172 SRD524172 TAZ524172 TKV524172 TUR524172 UEN524172 UOJ524172 UYF524172 VIB524172 VRX524172 WBT524172 WLP524172 WVL524172 IZ589708 SV589708 ACR589708 AMN589708 AWJ589708 BGF589708 BQB589708 BZX589708 CJT589708 CTP589708 DDL589708 DNH589708 DXD589708 EGZ589708 EQV589708 FAR589708 FKN589708 FUJ589708 GEF589708 GOB589708 GXX589708 HHT589708 HRP589708 IBL589708 ILH589708 IVD589708 JEZ589708 JOV589708 JYR589708 KIN589708 KSJ589708 LCF589708 LMB589708 LVX589708 MFT589708 MPP589708 MZL589708 NJH589708 NTD589708 OCZ589708 OMV589708 OWR589708 PGN589708 PQJ589708 QAF589708 QKB589708 QTX589708 RDT589708 RNP589708 RXL589708 SHH589708 SRD589708 TAZ589708 TKV589708 TUR589708 UEN589708 UOJ589708 UYF589708 VIB589708 VRX589708 WBT589708 WLP589708 WVL589708 IZ655244 SV655244 ACR655244 AMN655244 AWJ655244 BGF655244 BQB655244 BZX655244 CJT655244 CTP655244 DDL655244 DNH655244 DXD655244 EGZ655244 EQV655244 FAR655244 FKN655244 FUJ655244 GEF655244 GOB655244 GXX655244 HHT655244 HRP655244 IBL655244 ILH655244 IVD655244 JEZ655244 JOV655244 JYR655244 KIN655244 KSJ655244 LCF655244 LMB655244 LVX655244 MFT655244 MPP655244 MZL655244 NJH655244 NTD655244 OCZ655244 OMV655244 OWR655244 PGN655244 PQJ655244 QAF655244 QKB655244 QTX655244 RDT655244 RNP655244 RXL655244 SHH655244 SRD655244 TAZ655244 TKV655244 TUR655244 UEN655244 UOJ655244 UYF655244 VIB655244 VRX655244 WBT655244 WLP655244 WVL655244 IZ720780 SV720780 ACR720780 AMN720780 AWJ720780 BGF720780 BQB720780 BZX720780 CJT720780 CTP720780 DDL720780 DNH720780 DXD720780 EGZ720780 EQV720780 FAR720780 FKN720780 FUJ720780 GEF720780 GOB720780 GXX720780 HHT720780 HRP720780 IBL720780 ILH720780 IVD720780 JEZ720780 JOV720780 JYR720780 KIN720780 KSJ720780 LCF720780 LMB720780 LVX720780 MFT720780 MPP720780 MZL720780 NJH720780 NTD720780 OCZ720780 OMV720780 OWR720780 PGN720780 PQJ720780 QAF720780 QKB720780 QTX720780 RDT720780 RNP720780 RXL720780 SHH720780 SRD720780 TAZ720780 TKV720780 TUR720780 UEN720780 UOJ720780 UYF720780 VIB720780 VRX720780 WBT720780 WLP720780 WVL720780 IZ786316 SV786316 ACR786316 AMN786316 AWJ786316 BGF786316 BQB786316 BZX786316 CJT786316 CTP786316 DDL786316 DNH786316 DXD786316 EGZ786316 EQV786316 FAR786316 FKN786316 FUJ786316 GEF786316 GOB786316 GXX786316 HHT786316 HRP786316 IBL786316 ILH786316 IVD786316 JEZ786316 JOV786316 JYR786316 KIN786316 KSJ786316 LCF786316 LMB786316 LVX786316 MFT786316 MPP786316 MZL786316 NJH786316 NTD786316 OCZ786316 OMV786316 OWR786316 PGN786316 PQJ786316 QAF786316 QKB786316 QTX786316 RDT786316 RNP786316 RXL786316 SHH786316 SRD786316 TAZ786316 TKV786316 TUR786316 UEN786316 UOJ786316 UYF786316 VIB786316 VRX786316 WBT786316 WLP786316 WVL786316 IZ851852 SV851852 ACR851852 AMN851852 AWJ851852 BGF851852 BQB851852 BZX851852 CJT851852 CTP851852 DDL851852 DNH851852 DXD851852 EGZ851852 EQV851852 FAR851852 FKN851852 FUJ851852 GEF851852 GOB851852 GXX851852 HHT851852 HRP851852 IBL851852 ILH851852 IVD851852 JEZ851852 JOV851852 JYR851852 KIN851852 KSJ851852 LCF851852 LMB851852 LVX851852 MFT851852 MPP851852 MZL851852 NJH851852 NTD851852 OCZ851852 OMV851852 OWR851852 PGN851852 PQJ851852 QAF851852 QKB851852 QTX851852 RDT851852 RNP851852 RXL851852 SHH851852 SRD851852 TAZ851852 TKV851852 TUR851852 UEN851852 UOJ851852 UYF851852 VIB851852 VRX851852 WBT851852 WLP851852 WVL851852 IZ917388 SV917388 ACR917388 AMN917388 AWJ917388 BGF917388 BQB917388 BZX917388 CJT917388 CTP917388 DDL917388 DNH917388 DXD917388 EGZ917388 EQV917388 FAR917388 FKN917388 FUJ917388 GEF917388 GOB917388 GXX917388 HHT917388 HRP917388 IBL917388 ILH917388 IVD917388 JEZ917388 JOV917388 JYR917388 KIN917388 KSJ917388 LCF917388 LMB917388 LVX917388 MFT917388 MPP917388 MZL917388 NJH917388 NTD917388 OCZ917388 OMV917388 OWR917388 PGN917388 PQJ917388 QAF917388 QKB917388 QTX917388 RDT917388 RNP917388 RXL917388 SHH917388 SRD917388 TAZ917388 TKV917388 TUR917388 UEN917388 UOJ917388 UYF917388 VIB917388 VRX917388 WBT917388 WLP917388 WVL917388 IZ982924 SV982924 ACR982924 AMN982924 AWJ982924 BGF982924 BQB982924 BZX982924 CJT982924 CTP982924 DDL982924 DNH982924 DXD982924 EGZ982924 EQV982924 FAR982924 FKN982924 FUJ982924 GEF982924 GOB982924 GXX982924 HHT982924 HRP982924 IBL982924 ILH982924 IVD982924 JEZ982924 JOV982924 JYR982924 KIN982924 KSJ982924 LCF982924 LMB982924 LVX982924 MFT982924 MPP982924 MZL982924 NJH982924 NTD982924 OCZ982924 OMV982924 OWR982924 PGN982924 PQJ982924 QAF982924 QKB982924 QTX982924 RDT982924 RNP982924 RXL982924 SHH982924 SRD982924 TAZ982924 TKV982924 TUR982924 UEN982924 UOJ982924 UYF982924 VIB982924 VRX982924 WBT982924 WLP982924 WVL982924 IZ65394 SV65394 ACR65394 AMN65394 AWJ65394 BGF65394 BQB65394 BZX65394 CJT65394 CTP65394 DDL65394 DNH65394 DXD65394 EGZ65394 EQV65394 FAR65394 FKN65394 FUJ65394 GEF65394 GOB65394 GXX65394 HHT65394 HRP65394 IBL65394 ILH65394 IVD65394 JEZ65394 JOV65394 JYR65394 KIN65394 KSJ65394 LCF65394 LMB65394 LVX65394 MFT65394 MPP65394 MZL65394 NJH65394 NTD65394 OCZ65394 OMV65394 OWR65394 PGN65394 PQJ65394 QAF65394 QKB65394 QTX65394 RDT65394 RNP65394 RXL65394 SHH65394 SRD65394 TAZ65394 TKV65394 TUR65394 UEN65394 UOJ65394 UYF65394 VIB65394 VRX65394 WBT65394 WLP65394 WVL65394 IZ130930 SV130930 ACR130930 AMN130930 AWJ130930 BGF130930 BQB130930 BZX130930 CJT130930 CTP130930 DDL130930 DNH130930 DXD130930 EGZ130930 EQV130930 FAR130930 FKN130930 FUJ130930 GEF130930 GOB130930 GXX130930 HHT130930 HRP130930 IBL130930 ILH130930 IVD130930 JEZ130930 JOV130930 JYR130930 KIN130930 KSJ130930 LCF130930 LMB130930 LVX130930 MFT130930 MPP130930 MZL130930 NJH130930 NTD130930 OCZ130930 OMV130930 OWR130930 PGN130930 PQJ130930 QAF130930 QKB130930 QTX130930 RDT130930 RNP130930 RXL130930 SHH130930 SRD130930 TAZ130930 TKV130930 TUR130930 UEN130930 UOJ130930 UYF130930 VIB130930 VRX130930 WBT130930 WLP130930 WVL130930 IZ196466 SV196466 ACR196466 AMN196466 AWJ196466 BGF196466 BQB196466 BZX196466 CJT196466 CTP196466 DDL196466 DNH196466 DXD196466 EGZ196466 EQV196466 FAR196466 FKN196466 FUJ196466 GEF196466 GOB196466 GXX196466 HHT196466 HRP196466 IBL196466 ILH196466 IVD196466 JEZ196466 JOV196466 JYR196466 KIN196466 KSJ196466 LCF196466 LMB196466 LVX196466 MFT196466 MPP196466 MZL196466 NJH196466 NTD196466 OCZ196466 OMV196466 OWR196466 PGN196466 PQJ196466 QAF196466 QKB196466 QTX196466 RDT196466 RNP196466 RXL196466 SHH196466 SRD196466 TAZ196466 TKV196466 TUR196466 UEN196466 UOJ196466 UYF196466 VIB196466 VRX196466 WBT196466 WLP196466 WVL196466 IZ262002 SV262002 ACR262002 AMN262002 AWJ262002 BGF262002 BQB262002 BZX262002 CJT262002 CTP262002 DDL262002 DNH262002 DXD262002 EGZ262002 EQV262002 FAR262002 FKN262002 FUJ262002 GEF262002 GOB262002 GXX262002 HHT262002 HRP262002 IBL262002 ILH262002 IVD262002 JEZ262002 JOV262002 JYR262002 KIN262002 KSJ262002 LCF262002 LMB262002 LVX262002 MFT262002 MPP262002 MZL262002 NJH262002 NTD262002 OCZ262002 OMV262002 OWR262002 PGN262002 PQJ262002 QAF262002 QKB262002 QTX262002 RDT262002 RNP262002 RXL262002 SHH262002 SRD262002 TAZ262002 TKV262002 TUR262002 UEN262002 UOJ262002 UYF262002 VIB262002 VRX262002 WBT262002 WLP262002 WVL262002 IZ327538 SV327538 ACR327538 AMN327538 AWJ327538 BGF327538 BQB327538 BZX327538 CJT327538 CTP327538 DDL327538 DNH327538 DXD327538 EGZ327538 EQV327538 FAR327538 FKN327538 FUJ327538 GEF327538 GOB327538 GXX327538 HHT327538 HRP327538 IBL327538 ILH327538 IVD327538 JEZ327538 JOV327538 JYR327538 KIN327538 KSJ327538 LCF327538 LMB327538 LVX327538 MFT327538 MPP327538 MZL327538 NJH327538 NTD327538 OCZ327538 OMV327538 OWR327538 PGN327538 PQJ327538 QAF327538 QKB327538 QTX327538 RDT327538 RNP327538 RXL327538 SHH327538 SRD327538 TAZ327538 TKV327538 TUR327538 UEN327538 UOJ327538 UYF327538 VIB327538 VRX327538 WBT327538 WLP327538 WVL327538 IZ393074 SV393074 ACR393074 AMN393074 AWJ393074 BGF393074 BQB393074 BZX393074 CJT393074 CTP393074 DDL393074 DNH393074 DXD393074 EGZ393074 EQV393074 FAR393074 FKN393074 FUJ393074 GEF393074 GOB393074 GXX393074 HHT393074 HRP393074 IBL393074 ILH393074 IVD393074 JEZ393074 JOV393074 JYR393074 KIN393074 KSJ393074 LCF393074 LMB393074 LVX393074 MFT393074 MPP393074 MZL393074 NJH393074 NTD393074 OCZ393074 OMV393074 OWR393074 PGN393074 PQJ393074 QAF393074 QKB393074 QTX393074 RDT393074 RNP393074 RXL393074 SHH393074 SRD393074 TAZ393074 TKV393074 TUR393074 UEN393074 UOJ393074 UYF393074 VIB393074 VRX393074 WBT393074 WLP393074 WVL393074 IZ458610 SV458610 ACR458610 AMN458610 AWJ458610 BGF458610 BQB458610 BZX458610 CJT458610 CTP458610 DDL458610 DNH458610 DXD458610 EGZ458610 EQV458610 FAR458610 FKN458610 FUJ458610 GEF458610 GOB458610 GXX458610 HHT458610 HRP458610 IBL458610 ILH458610 IVD458610 JEZ458610 JOV458610 JYR458610 KIN458610 KSJ458610 LCF458610 LMB458610 LVX458610 MFT458610 MPP458610 MZL458610 NJH458610 NTD458610 OCZ458610 OMV458610 OWR458610 PGN458610 PQJ458610 QAF458610 QKB458610 QTX458610 RDT458610 RNP458610 RXL458610 SHH458610 SRD458610 TAZ458610 TKV458610 TUR458610 UEN458610 UOJ458610 UYF458610 VIB458610 VRX458610 WBT458610 WLP458610 WVL458610 IZ524146 SV524146 ACR524146 AMN524146 AWJ524146 BGF524146 BQB524146 BZX524146 CJT524146 CTP524146 DDL524146 DNH524146 DXD524146 EGZ524146 EQV524146 FAR524146 FKN524146 FUJ524146 GEF524146 GOB524146 GXX524146 HHT524146 HRP524146 IBL524146 ILH524146 IVD524146 JEZ524146 JOV524146 JYR524146 KIN524146 KSJ524146 LCF524146 LMB524146 LVX524146 MFT524146 MPP524146 MZL524146 NJH524146 NTD524146 OCZ524146 OMV524146 OWR524146 PGN524146 PQJ524146 QAF524146 QKB524146 QTX524146 RDT524146 RNP524146 RXL524146 SHH524146 SRD524146 TAZ524146 TKV524146 TUR524146 UEN524146 UOJ524146 UYF524146 VIB524146 VRX524146 WBT524146 WLP524146 WVL524146 IZ589682 SV589682 ACR589682 AMN589682 AWJ589682 BGF589682 BQB589682 BZX589682 CJT589682 CTP589682 DDL589682 DNH589682 DXD589682 EGZ589682 EQV589682 FAR589682 FKN589682 FUJ589682 GEF589682 GOB589682 GXX589682 HHT589682 HRP589682 IBL589682 ILH589682 IVD589682 JEZ589682 JOV589682 JYR589682 KIN589682 KSJ589682 LCF589682 LMB589682 LVX589682 MFT589682 MPP589682 MZL589682 NJH589682 NTD589682 OCZ589682 OMV589682 OWR589682 PGN589682 PQJ589682 QAF589682 QKB589682 QTX589682 RDT589682 RNP589682 RXL589682 SHH589682 SRD589682 TAZ589682 TKV589682 TUR589682 UEN589682 UOJ589682 UYF589682 VIB589682 VRX589682 WBT589682 WLP589682 WVL589682 IZ655218 SV655218 ACR655218 AMN655218 AWJ655218 BGF655218 BQB655218 BZX655218 CJT655218 CTP655218 DDL655218 DNH655218 DXD655218 EGZ655218 EQV655218 FAR655218 FKN655218 FUJ655218 GEF655218 GOB655218 GXX655218 HHT655218 HRP655218 IBL655218 ILH655218 IVD655218 JEZ655218 JOV655218 JYR655218 KIN655218 KSJ655218 LCF655218 LMB655218 LVX655218 MFT655218 MPP655218 MZL655218 NJH655218 NTD655218 OCZ655218 OMV655218 OWR655218 PGN655218 PQJ655218 QAF655218 QKB655218 QTX655218 RDT655218 RNP655218 RXL655218 SHH655218 SRD655218 TAZ655218 TKV655218 TUR655218 UEN655218 UOJ655218 UYF655218 VIB655218 VRX655218 WBT655218 WLP655218 WVL655218 IZ720754 SV720754 ACR720754 AMN720754 AWJ720754 BGF720754 BQB720754 BZX720754 CJT720754 CTP720754 DDL720754 DNH720754 DXD720754 EGZ720754 EQV720754 FAR720754 FKN720754 FUJ720754 GEF720754 GOB720754 GXX720754 HHT720754 HRP720754 IBL720754 ILH720754 IVD720754 JEZ720754 JOV720754 JYR720754 KIN720754 KSJ720754 LCF720754 LMB720754 LVX720754 MFT720754 MPP720754 MZL720754 NJH720754 NTD720754 OCZ720754 OMV720754 OWR720754 PGN720754 PQJ720754 QAF720754 QKB720754 QTX720754 RDT720754 RNP720754 RXL720754 SHH720754 SRD720754 TAZ720754 TKV720754 TUR720754 UEN720754 UOJ720754 UYF720754 VIB720754 VRX720754 WBT720754 WLP720754 WVL720754 IZ786290 SV786290 ACR786290 AMN786290 AWJ786290 BGF786290 BQB786290 BZX786290 CJT786290 CTP786290 DDL786290 DNH786290 DXD786290 EGZ786290 EQV786290 FAR786290 FKN786290 FUJ786290 GEF786290 GOB786290 GXX786290 HHT786290 HRP786290 IBL786290 ILH786290 IVD786290 JEZ786290 JOV786290 JYR786290 KIN786290 KSJ786290 LCF786290 LMB786290 LVX786290 MFT786290 MPP786290 MZL786290 NJH786290 NTD786290 OCZ786290 OMV786290 OWR786290 PGN786290 PQJ786290 QAF786290 QKB786290 QTX786290 RDT786290 RNP786290 RXL786290 SHH786290 SRD786290 TAZ786290 TKV786290 TUR786290 UEN786290 UOJ786290 UYF786290 VIB786290 VRX786290 WBT786290 WLP786290 WVL786290 IZ851826 SV851826 ACR851826 AMN851826 AWJ851826 BGF851826 BQB851826 BZX851826 CJT851826 CTP851826 DDL851826 DNH851826 DXD851826 EGZ851826 EQV851826 FAR851826 FKN851826 FUJ851826 GEF851826 GOB851826 GXX851826 HHT851826 HRP851826 IBL851826 ILH851826 IVD851826 JEZ851826 JOV851826 JYR851826 KIN851826 KSJ851826 LCF851826 LMB851826 LVX851826 MFT851826 MPP851826 MZL851826 NJH851826 NTD851826 OCZ851826 OMV851826 OWR851826 PGN851826 PQJ851826 QAF851826 QKB851826 QTX851826 RDT851826 RNP851826 RXL851826 SHH851826 SRD851826 TAZ851826 TKV851826 TUR851826 UEN851826 UOJ851826 UYF851826 VIB851826 VRX851826 WBT851826 WLP851826 WVL851826 IZ917362 SV917362 ACR917362 AMN917362 AWJ917362 BGF917362 BQB917362 BZX917362 CJT917362 CTP917362 DDL917362 DNH917362 DXD917362 EGZ917362 EQV917362 FAR917362 FKN917362 FUJ917362 GEF917362 GOB917362 GXX917362 HHT917362 HRP917362 IBL917362 ILH917362 IVD917362 JEZ917362 JOV917362 JYR917362 KIN917362 KSJ917362 LCF917362 LMB917362 LVX917362 MFT917362 MPP917362 MZL917362 NJH917362 NTD917362 OCZ917362 OMV917362 OWR917362 PGN917362 PQJ917362 QAF917362 QKB917362 QTX917362 RDT917362 RNP917362 RXL917362 SHH917362 SRD917362 TAZ917362 TKV917362 TUR917362 UEN917362 UOJ917362 UYF917362 VIB917362 VRX917362 WBT917362 WLP917362 WVL917362 IZ982898 SV982898 ACR982898 AMN982898 AWJ982898 BGF982898 BQB982898 BZX982898 CJT982898 CTP982898 DDL982898 DNH982898 DXD982898 EGZ982898 EQV982898 FAR982898 FKN982898 FUJ982898 GEF982898 GOB982898 GXX982898 HHT982898 HRP982898 IBL982898 ILH982898 IVD982898 JEZ982898 JOV982898 JYR982898 KIN982898 KSJ982898 LCF982898 LMB982898 LVX982898 MFT982898 MPP982898 MZL982898 NJH982898 NTD982898 OCZ982898 OMV982898 OWR982898 PGN982898 PQJ982898 QAF982898 QKB982898 QTX982898 RDT982898 RNP982898 RXL982898 SHH982898 SRD982898 TAZ982898 TKV982898 TUR982898 UEN982898 UOJ982898 UYF982898 VIB982898 VRX982898 WBT982898 WLP982898 WVL982898 IZ65378 SV65378 ACR65378 AMN65378 AWJ65378 BGF65378 BQB65378 BZX65378 CJT65378 CTP65378 DDL65378 DNH65378 DXD65378 EGZ65378 EQV65378 FAR65378 FKN65378 FUJ65378 GEF65378 GOB65378 GXX65378 HHT65378 HRP65378 IBL65378 ILH65378 IVD65378 JEZ65378 JOV65378 JYR65378 KIN65378 KSJ65378 LCF65378 LMB65378 LVX65378 MFT65378 MPP65378 MZL65378 NJH65378 NTD65378 OCZ65378 OMV65378 OWR65378 PGN65378 PQJ65378 QAF65378 QKB65378 QTX65378 RDT65378 RNP65378 RXL65378 SHH65378 SRD65378 TAZ65378 TKV65378 TUR65378 UEN65378 UOJ65378 UYF65378 VIB65378 VRX65378 WBT65378 WLP65378 WVL65378 IZ130914 SV130914 ACR130914 AMN130914 AWJ130914 BGF130914 BQB130914 BZX130914 CJT130914 CTP130914 DDL130914 DNH130914 DXD130914 EGZ130914 EQV130914 FAR130914 FKN130914 FUJ130914 GEF130914 GOB130914 GXX130914 HHT130914 HRP130914 IBL130914 ILH130914 IVD130914 JEZ130914 JOV130914 JYR130914 KIN130914 KSJ130914 LCF130914 LMB130914 LVX130914 MFT130914 MPP130914 MZL130914 NJH130914 NTD130914 OCZ130914 OMV130914 OWR130914 PGN130914 PQJ130914 QAF130914 QKB130914 QTX130914 RDT130914 RNP130914 RXL130914 SHH130914 SRD130914 TAZ130914 TKV130914 TUR130914 UEN130914 UOJ130914 UYF130914 VIB130914 VRX130914 WBT130914 WLP130914 WVL130914 IZ196450 SV196450 ACR196450 AMN196450 AWJ196450 BGF196450 BQB196450 BZX196450 CJT196450 CTP196450 DDL196450 DNH196450 DXD196450 EGZ196450 EQV196450 FAR196450 FKN196450 FUJ196450 GEF196450 GOB196450 GXX196450 HHT196450 HRP196450 IBL196450 ILH196450 IVD196450 JEZ196450 JOV196450 JYR196450 KIN196450 KSJ196450 LCF196450 LMB196450 LVX196450 MFT196450 MPP196450 MZL196450 NJH196450 NTD196450 OCZ196450 OMV196450 OWR196450 PGN196450 PQJ196450 QAF196450 QKB196450 QTX196450 RDT196450 RNP196450 RXL196450 SHH196450 SRD196450 TAZ196450 TKV196450 TUR196450 UEN196450 UOJ196450 UYF196450 VIB196450 VRX196450 WBT196450 WLP196450 WVL196450 IZ261986 SV261986 ACR261986 AMN261986 AWJ261986 BGF261986 BQB261986 BZX261986 CJT261986 CTP261986 DDL261986 DNH261986 DXD261986 EGZ261986 EQV261986 FAR261986 FKN261986 FUJ261986 GEF261986 GOB261986 GXX261986 HHT261986 HRP261986 IBL261986 ILH261986 IVD261986 JEZ261986 JOV261986 JYR261986 KIN261986 KSJ261986 LCF261986 LMB261986 LVX261986 MFT261986 MPP261986 MZL261986 NJH261986 NTD261986 OCZ261986 OMV261986 OWR261986 PGN261986 PQJ261986 QAF261986 QKB261986 QTX261986 RDT261986 RNP261986 RXL261986 SHH261986 SRD261986 TAZ261986 TKV261986 TUR261986 UEN261986 UOJ261986 UYF261986 VIB261986 VRX261986 WBT261986 WLP261986 WVL261986 IZ327522 SV327522 ACR327522 AMN327522 AWJ327522 BGF327522 BQB327522 BZX327522 CJT327522 CTP327522 DDL327522 DNH327522 DXD327522 EGZ327522 EQV327522 FAR327522 FKN327522 FUJ327522 GEF327522 GOB327522 GXX327522 HHT327522 HRP327522 IBL327522 ILH327522 IVD327522 JEZ327522 JOV327522 JYR327522 KIN327522 KSJ327522 LCF327522 LMB327522 LVX327522 MFT327522 MPP327522 MZL327522 NJH327522 NTD327522 OCZ327522 OMV327522 OWR327522 PGN327522 PQJ327522 QAF327522 QKB327522 QTX327522 RDT327522 RNP327522 RXL327522 SHH327522 SRD327522 TAZ327522 TKV327522 TUR327522 UEN327522 UOJ327522 UYF327522 VIB327522 VRX327522 WBT327522 WLP327522 WVL327522 IZ393058 SV393058 ACR393058 AMN393058 AWJ393058 BGF393058 BQB393058 BZX393058 CJT393058 CTP393058 DDL393058 DNH393058 DXD393058 EGZ393058 EQV393058 FAR393058 FKN393058 FUJ393058 GEF393058 GOB393058 GXX393058 HHT393058 HRP393058 IBL393058 ILH393058 IVD393058 JEZ393058 JOV393058 JYR393058 KIN393058 KSJ393058 LCF393058 LMB393058 LVX393058 MFT393058 MPP393058 MZL393058 NJH393058 NTD393058 OCZ393058 OMV393058 OWR393058 PGN393058 PQJ393058 QAF393058 QKB393058 QTX393058 RDT393058 RNP393058 RXL393058 SHH393058 SRD393058 TAZ393058 TKV393058 TUR393058 UEN393058 UOJ393058 UYF393058 VIB393058 VRX393058 WBT393058 WLP393058 WVL393058 IZ458594 SV458594 ACR458594 AMN458594 AWJ458594 BGF458594 BQB458594 BZX458594 CJT458594 CTP458594 DDL458594 DNH458594 DXD458594 EGZ458594 EQV458594 FAR458594 FKN458594 FUJ458594 GEF458594 GOB458594 GXX458594 HHT458594 HRP458594 IBL458594 ILH458594 IVD458594 JEZ458594 JOV458594 JYR458594 KIN458594 KSJ458594 LCF458594 LMB458594 LVX458594 MFT458594 MPP458594 MZL458594 NJH458594 NTD458594 OCZ458594 OMV458594 OWR458594 PGN458594 PQJ458594 QAF458594 QKB458594 QTX458594 RDT458594 RNP458594 RXL458594 SHH458594 SRD458594 TAZ458594 TKV458594 TUR458594 UEN458594 UOJ458594 UYF458594 VIB458594 VRX458594 WBT458594 WLP458594 WVL458594 IZ524130 SV524130 ACR524130 AMN524130 AWJ524130 BGF524130 BQB524130 BZX524130 CJT524130 CTP524130 DDL524130 DNH524130 DXD524130 EGZ524130 EQV524130 FAR524130 FKN524130 FUJ524130 GEF524130 GOB524130 GXX524130 HHT524130 HRP524130 IBL524130 ILH524130 IVD524130 JEZ524130 JOV524130 JYR524130 KIN524130 KSJ524130 LCF524130 LMB524130 LVX524130 MFT524130 MPP524130 MZL524130 NJH524130 NTD524130 OCZ524130 OMV524130 OWR524130 PGN524130 PQJ524130 QAF524130 QKB524130 QTX524130 RDT524130 RNP524130 RXL524130 SHH524130 SRD524130 TAZ524130 TKV524130 TUR524130 UEN524130 UOJ524130 UYF524130 VIB524130 VRX524130 WBT524130 WLP524130 WVL524130 IZ589666 SV589666 ACR589666 AMN589666 AWJ589666 BGF589666 BQB589666 BZX589666 CJT589666 CTP589666 DDL589666 DNH589666 DXD589666 EGZ589666 EQV589666 FAR589666 FKN589666 FUJ589666 GEF589666 GOB589666 GXX589666 HHT589666 HRP589666 IBL589666 ILH589666 IVD589666 JEZ589666 JOV589666 JYR589666 KIN589666 KSJ589666 LCF589666 LMB589666 LVX589666 MFT589666 MPP589666 MZL589666 NJH589666 NTD589666 OCZ589666 OMV589666 OWR589666 PGN589666 PQJ589666 QAF589666 QKB589666 QTX589666 RDT589666 RNP589666 RXL589666 SHH589666 SRD589666 TAZ589666 TKV589666 TUR589666 UEN589666 UOJ589666 UYF589666 VIB589666 VRX589666 WBT589666 WLP589666 WVL589666 IZ655202 SV655202 ACR655202 AMN655202 AWJ655202 BGF655202 BQB655202 BZX655202 CJT655202 CTP655202 DDL655202 DNH655202 DXD655202 EGZ655202 EQV655202 FAR655202 FKN655202 FUJ655202 GEF655202 GOB655202 GXX655202 HHT655202 HRP655202 IBL655202 ILH655202 IVD655202 JEZ655202 JOV655202 JYR655202 KIN655202 KSJ655202 LCF655202 LMB655202 LVX655202 MFT655202 MPP655202 MZL655202 NJH655202 NTD655202 OCZ655202 OMV655202 OWR655202 PGN655202 PQJ655202 QAF655202 QKB655202 QTX655202 RDT655202 RNP655202 RXL655202 SHH655202 SRD655202 TAZ655202 TKV655202 TUR655202 UEN655202 UOJ655202 UYF655202 VIB655202 VRX655202 WBT655202 WLP655202 WVL655202 IZ720738 SV720738 ACR720738 AMN720738 AWJ720738 BGF720738 BQB720738 BZX720738 CJT720738 CTP720738 DDL720738 DNH720738 DXD720738 EGZ720738 EQV720738 FAR720738 FKN720738 FUJ720738 GEF720738 GOB720738 GXX720738 HHT720738 HRP720738 IBL720738 ILH720738 IVD720738 JEZ720738 JOV720738 JYR720738 KIN720738 KSJ720738 LCF720738 LMB720738 LVX720738 MFT720738 MPP720738 MZL720738 NJH720738 NTD720738 OCZ720738 OMV720738 OWR720738 PGN720738 PQJ720738 QAF720738 QKB720738 QTX720738 RDT720738 RNP720738 RXL720738 SHH720738 SRD720738 TAZ720738 TKV720738 TUR720738 UEN720738 UOJ720738 UYF720738 VIB720738 VRX720738 WBT720738 WLP720738 WVL720738 IZ786274 SV786274 ACR786274 AMN786274 AWJ786274 BGF786274 BQB786274 BZX786274 CJT786274 CTP786274 DDL786274 DNH786274 DXD786274 EGZ786274 EQV786274 FAR786274 FKN786274 FUJ786274 GEF786274 GOB786274 GXX786274 HHT786274 HRP786274 IBL786274 ILH786274 IVD786274 JEZ786274 JOV786274 JYR786274 KIN786274 KSJ786274 LCF786274 LMB786274 LVX786274 MFT786274 MPP786274 MZL786274 NJH786274 NTD786274 OCZ786274 OMV786274 OWR786274 PGN786274 PQJ786274 QAF786274 QKB786274 QTX786274 RDT786274 RNP786274 RXL786274 SHH786274 SRD786274 TAZ786274 TKV786274 TUR786274 UEN786274 UOJ786274 UYF786274 VIB786274 VRX786274 WBT786274 WLP786274 WVL786274 IZ851810 SV851810 ACR851810 AMN851810 AWJ851810 BGF851810 BQB851810 BZX851810 CJT851810 CTP851810 DDL851810 DNH851810 DXD851810 EGZ851810 EQV851810 FAR851810 FKN851810 FUJ851810 GEF851810 GOB851810 GXX851810 HHT851810 HRP851810 IBL851810 ILH851810 IVD851810 JEZ851810 JOV851810 JYR851810 KIN851810 KSJ851810 LCF851810 LMB851810 LVX851810 MFT851810 MPP851810 MZL851810 NJH851810 NTD851810 OCZ851810 OMV851810 OWR851810 PGN851810 PQJ851810 QAF851810 QKB851810 QTX851810 RDT851810 RNP851810 RXL851810 SHH851810 SRD851810 TAZ851810 TKV851810 TUR851810 UEN851810 UOJ851810 UYF851810 VIB851810 VRX851810 WBT851810 WLP851810 WVL851810 IZ917346 SV917346 ACR917346 AMN917346 AWJ917346 BGF917346 BQB917346 BZX917346 CJT917346 CTP917346 DDL917346 DNH917346 DXD917346 EGZ917346 EQV917346 FAR917346 FKN917346 FUJ917346 GEF917346 GOB917346 GXX917346 HHT917346 HRP917346 IBL917346 ILH917346 IVD917346 JEZ917346 JOV917346 JYR917346 KIN917346 KSJ917346 LCF917346 LMB917346 LVX917346 MFT917346 MPP917346 MZL917346 NJH917346 NTD917346 OCZ917346 OMV917346 OWR917346 PGN917346 PQJ917346 QAF917346 QKB917346 QTX917346 RDT917346 RNP917346 RXL917346 SHH917346 SRD917346 TAZ917346 TKV917346 TUR917346 UEN917346 UOJ917346 UYF917346 VIB917346 VRX917346 WBT917346 WLP917346 WVL917346 IZ982882 SV982882 ACR982882 AMN982882 AWJ982882 BGF982882 BQB982882 BZX982882 CJT982882 CTP982882 DDL982882 DNH982882 DXD982882 EGZ982882 EQV982882 FAR982882 FKN982882 FUJ982882 GEF982882 GOB982882 GXX982882 HHT982882 HRP982882 IBL982882 ILH982882 IVD982882 JEZ982882 JOV982882 JYR982882 KIN982882 KSJ982882 LCF982882 LMB982882 LVX982882 MFT982882 MPP982882 MZL982882 NJH982882 NTD982882 OCZ982882 OMV982882 OWR982882 PGN982882 PQJ982882 QAF982882 QKB982882 QTX982882 RDT982882 RNP982882 RXL982882 SHH982882 SRD982882 TAZ982882 TKV982882 TUR982882 UEN982882 UOJ982882 UYF982882 VIB982882 VRX982882 WBT982882 WLP982882 WVL982882 IZ65370:IZ65372 SV65370:SV65372 ACR65370:ACR65372 AMN65370:AMN65372 AWJ65370:AWJ65372 BGF65370:BGF65372 BQB65370:BQB65372 BZX65370:BZX65372 CJT65370:CJT65372 CTP65370:CTP65372 DDL65370:DDL65372 DNH65370:DNH65372 DXD65370:DXD65372 EGZ65370:EGZ65372 EQV65370:EQV65372 FAR65370:FAR65372 FKN65370:FKN65372 FUJ65370:FUJ65372 GEF65370:GEF65372 GOB65370:GOB65372 GXX65370:GXX65372 HHT65370:HHT65372 HRP65370:HRP65372 IBL65370:IBL65372 ILH65370:ILH65372 IVD65370:IVD65372 JEZ65370:JEZ65372 JOV65370:JOV65372 JYR65370:JYR65372 KIN65370:KIN65372 KSJ65370:KSJ65372 LCF65370:LCF65372 LMB65370:LMB65372 LVX65370:LVX65372 MFT65370:MFT65372 MPP65370:MPP65372 MZL65370:MZL65372 NJH65370:NJH65372 NTD65370:NTD65372 OCZ65370:OCZ65372 OMV65370:OMV65372 OWR65370:OWR65372 PGN65370:PGN65372 PQJ65370:PQJ65372 QAF65370:QAF65372 QKB65370:QKB65372 QTX65370:QTX65372 RDT65370:RDT65372 RNP65370:RNP65372 RXL65370:RXL65372 SHH65370:SHH65372 SRD65370:SRD65372 TAZ65370:TAZ65372 TKV65370:TKV65372 TUR65370:TUR65372 UEN65370:UEN65372 UOJ65370:UOJ65372 UYF65370:UYF65372 VIB65370:VIB65372 VRX65370:VRX65372 WBT65370:WBT65372 WLP65370:WLP65372 WVL65370:WVL65372 IZ130906:IZ130908 SV130906:SV130908 ACR130906:ACR130908 AMN130906:AMN130908 AWJ130906:AWJ130908 BGF130906:BGF130908 BQB130906:BQB130908 BZX130906:BZX130908 CJT130906:CJT130908 CTP130906:CTP130908 DDL130906:DDL130908 DNH130906:DNH130908 DXD130906:DXD130908 EGZ130906:EGZ130908 EQV130906:EQV130908 FAR130906:FAR130908 FKN130906:FKN130908 FUJ130906:FUJ130908 GEF130906:GEF130908 GOB130906:GOB130908 GXX130906:GXX130908 HHT130906:HHT130908 HRP130906:HRP130908 IBL130906:IBL130908 ILH130906:ILH130908 IVD130906:IVD130908 JEZ130906:JEZ130908 JOV130906:JOV130908 JYR130906:JYR130908 KIN130906:KIN130908 KSJ130906:KSJ130908 LCF130906:LCF130908 LMB130906:LMB130908 LVX130906:LVX130908 MFT130906:MFT130908 MPP130906:MPP130908 MZL130906:MZL130908 NJH130906:NJH130908 NTD130906:NTD130908 OCZ130906:OCZ130908 OMV130906:OMV130908 OWR130906:OWR130908 PGN130906:PGN130908 PQJ130906:PQJ130908 QAF130906:QAF130908 QKB130906:QKB130908 QTX130906:QTX130908 RDT130906:RDT130908 RNP130906:RNP130908 RXL130906:RXL130908 SHH130906:SHH130908 SRD130906:SRD130908 TAZ130906:TAZ130908 TKV130906:TKV130908 TUR130906:TUR130908 UEN130906:UEN130908 UOJ130906:UOJ130908 UYF130906:UYF130908 VIB130906:VIB130908 VRX130906:VRX130908 WBT130906:WBT130908 WLP130906:WLP130908 WVL130906:WVL130908 IZ196442:IZ196444 SV196442:SV196444 ACR196442:ACR196444 AMN196442:AMN196444 AWJ196442:AWJ196444 BGF196442:BGF196444 BQB196442:BQB196444 BZX196442:BZX196444 CJT196442:CJT196444 CTP196442:CTP196444 DDL196442:DDL196444 DNH196442:DNH196444 DXD196442:DXD196444 EGZ196442:EGZ196444 EQV196442:EQV196444 FAR196442:FAR196444 FKN196442:FKN196444 FUJ196442:FUJ196444 GEF196442:GEF196444 GOB196442:GOB196444 GXX196442:GXX196444 HHT196442:HHT196444 HRP196442:HRP196444 IBL196442:IBL196444 ILH196442:ILH196444 IVD196442:IVD196444 JEZ196442:JEZ196444 JOV196442:JOV196444 JYR196442:JYR196444 KIN196442:KIN196444 KSJ196442:KSJ196444 LCF196442:LCF196444 LMB196442:LMB196444 LVX196442:LVX196444 MFT196442:MFT196444 MPP196442:MPP196444 MZL196442:MZL196444 NJH196442:NJH196444 NTD196442:NTD196444 OCZ196442:OCZ196444 OMV196442:OMV196444 OWR196442:OWR196444 PGN196442:PGN196444 PQJ196442:PQJ196444 QAF196442:QAF196444 QKB196442:QKB196444 QTX196442:QTX196444 RDT196442:RDT196444 RNP196442:RNP196444 RXL196442:RXL196444 SHH196442:SHH196444 SRD196442:SRD196444 TAZ196442:TAZ196444 TKV196442:TKV196444 TUR196442:TUR196444 UEN196442:UEN196444 UOJ196442:UOJ196444 UYF196442:UYF196444 VIB196442:VIB196444 VRX196442:VRX196444 WBT196442:WBT196444 WLP196442:WLP196444 WVL196442:WVL196444 IZ261978:IZ261980 SV261978:SV261980 ACR261978:ACR261980 AMN261978:AMN261980 AWJ261978:AWJ261980 BGF261978:BGF261980 BQB261978:BQB261980 BZX261978:BZX261980 CJT261978:CJT261980 CTP261978:CTP261980 DDL261978:DDL261980 DNH261978:DNH261980 DXD261978:DXD261980 EGZ261978:EGZ261980 EQV261978:EQV261980 FAR261978:FAR261980 FKN261978:FKN261980 FUJ261978:FUJ261980 GEF261978:GEF261980 GOB261978:GOB261980 GXX261978:GXX261980 HHT261978:HHT261980 HRP261978:HRP261980 IBL261978:IBL261980 ILH261978:ILH261980 IVD261978:IVD261980 JEZ261978:JEZ261980 JOV261978:JOV261980 JYR261978:JYR261980 KIN261978:KIN261980 KSJ261978:KSJ261980 LCF261978:LCF261980 LMB261978:LMB261980 LVX261978:LVX261980 MFT261978:MFT261980 MPP261978:MPP261980 MZL261978:MZL261980 NJH261978:NJH261980 NTD261978:NTD261980 OCZ261978:OCZ261980 OMV261978:OMV261980 OWR261978:OWR261980 PGN261978:PGN261980 PQJ261978:PQJ261980 QAF261978:QAF261980 QKB261978:QKB261980 QTX261978:QTX261980 RDT261978:RDT261980 RNP261978:RNP261980 RXL261978:RXL261980 SHH261978:SHH261980 SRD261978:SRD261980 TAZ261978:TAZ261980 TKV261978:TKV261980 TUR261978:TUR261980 UEN261978:UEN261980 UOJ261978:UOJ261980 UYF261978:UYF261980 VIB261978:VIB261980 VRX261978:VRX261980 WBT261978:WBT261980 WLP261978:WLP261980 WVL261978:WVL261980 IZ327514:IZ327516 SV327514:SV327516 ACR327514:ACR327516 AMN327514:AMN327516 AWJ327514:AWJ327516 BGF327514:BGF327516 BQB327514:BQB327516 BZX327514:BZX327516 CJT327514:CJT327516 CTP327514:CTP327516 DDL327514:DDL327516 DNH327514:DNH327516 DXD327514:DXD327516 EGZ327514:EGZ327516 EQV327514:EQV327516 FAR327514:FAR327516 FKN327514:FKN327516 FUJ327514:FUJ327516 GEF327514:GEF327516 GOB327514:GOB327516 GXX327514:GXX327516 HHT327514:HHT327516 HRP327514:HRP327516 IBL327514:IBL327516 ILH327514:ILH327516 IVD327514:IVD327516 JEZ327514:JEZ327516 JOV327514:JOV327516 JYR327514:JYR327516 KIN327514:KIN327516 KSJ327514:KSJ327516 LCF327514:LCF327516 LMB327514:LMB327516 LVX327514:LVX327516 MFT327514:MFT327516 MPP327514:MPP327516 MZL327514:MZL327516 NJH327514:NJH327516 NTD327514:NTD327516 OCZ327514:OCZ327516 OMV327514:OMV327516 OWR327514:OWR327516 PGN327514:PGN327516 PQJ327514:PQJ327516 QAF327514:QAF327516 QKB327514:QKB327516 QTX327514:QTX327516 RDT327514:RDT327516 RNP327514:RNP327516 RXL327514:RXL327516 SHH327514:SHH327516 SRD327514:SRD327516 TAZ327514:TAZ327516 TKV327514:TKV327516 TUR327514:TUR327516 UEN327514:UEN327516 UOJ327514:UOJ327516 UYF327514:UYF327516 VIB327514:VIB327516 VRX327514:VRX327516 WBT327514:WBT327516 WLP327514:WLP327516 WVL327514:WVL327516 IZ393050:IZ393052 SV393050:SV393052 ACR393050:ACR393052 AMN393050:AMN393052 AWJ393050:AWJ393052 BGF393050:BGF393052 BQB393050:BQB393052 BZX393050:BZX393052 CJT393050:CJT393052 CTP393050:CTP393052 DDL393050:DDL393052 DNH393050:DNH393052 DXD393050:DXD393052 EGZ393050:EGZ393052 EQV393050:EQV393052 FAR393050:FAR393052 FKN393050:FKN393052 FUJ393050:FUJ393052 GEF393050:GEF393052 GOB393050:GOB393052 GXX393050:GXX393052 HHT393050:HHT393052 HRP393050:HRP393052 IBL393050:IBL393052 ILH393050:ILH393052 IVD393050:IVD393052 JEZ393050:JEZ393052 JOV393050:JOV393052 JYR393050:JYR393052 KIN393050:KIN393052 KSJ393050:KSJ393052 LCF393050:LCF393052 LMB393050:LMB393052 LVX393050:LVX393052 MFT393050:MFT393052 MPP393050:MPP393052 MZL393050:MZL393052 NJH393050:NJH393052 NTD393050:NTD393052 OCZ393050:OCZ393052 OMV393050:OMV393052 OWR393050:OWR393052 PGN393050:PGN393052 PQJ393050:PQJ393052 QAF393050:QAF393052 QKB393050:QKB393052 QTX393050:QTX393052 RDT393050:RDT393052 RNP393050:RNP393052 RXL393050:RXL393052 SHH393050:SHH393052 SRD393050:SRD393052 TAZ393050:TAZ393052 TKV393050:TKV393052 TUR393050:TUR393052 UEN393050:UEN393052 UOJ393050:UOJ393052 UYF393050:UYF393052 VIB393050:VIB393052 VRX393050:VRX393052 WBT393050:WBT393052 WLP393050:WLP393052 WVL393050:WVL393052 IZ458586:IZ458588 SV458586:SV458588 ACR458586:ACR458588 AMN458586:AMN458588 AWJ458586:AWJ458588 BGF458586:BGF458588 BQB458586:BQB458588 BZX458586:BZX458588 CJT458586:CJT458588 CTP458586:CTP458588 DDL458586:DDL458588 DNH458586:DNH458588 DXD458586:DXD458588 EGZ458586:EGZ458588 EQV458586:EQV458588 FAR458586:FAR458588 FKN458586:FKN458588 FUJ458586:FUJ458588 GEF458586:GEF458588 GOB458586:GOB458588 GXX458586:GXX458588 HHT458586:HHT458588 HRP458586:HRP458588 IBL458586:IBL458588 ILH458586:ILH458588 IVD458586:IVD458588 JEZ458586:JEZ458588 JOV458586:JOV458588 JYR458586:JYR458588 KIN458586:KIN458588 KSJ458586:KSJ458588 LCF458586:LCF458588 LMB458586:LMB458588 LVX458586:LVX458588 MFT458586:MFT458588 MPP458586:MPP458588 MZL458586:MZL458588 NJH458586:NJH458588 NTD458586:NTD458588 OCZ458586:OCZ458588 OMV458586:OMV458588 OWR458586:OWR458588 PGN458586:PGN458588 PQJ458586:PQJ458588 QAF458586:QAF458588 QKB458586:QKB458588 QTX458586:QTX458588 RDT458586:RDT458588 RNP458586:RNP458588 RXL458586:RXL458588 SHH458586:SHH458588 SRD458586:SRD458588 TAZ458586:TAZ458588 TKV458586:TKV458588 TUR458586:TUR458588 UEN458586:UEN458588 UOJ458586:UOJ458588 UYF458586:UYF458588 VIB458586:VIB458588 VRX458586:VRX458588 WBT458586:WBT458588 WLP458586:WLP458588 WVL458586:WVL458588 IZ524122:IZ524124 SV524122:SV524124 ACR524122:ACR524124 AMN524122:AMN524124 AWJ524122:AWJ524124 BGF524122:BGF524124 BQB524122:BQB524124 BZX524122:BZX524124 CJT524122:CJT524124 CTP524122:CTP524124 DDL524122:DDL524124 DNH524122:DNH524124 DXD524122:DXD524124 EGZ524122:EGZ524124 EQV524122:EQV524124 FAR524122:FAR524124 FKN524122:FKN524124 FUJ524122:FUJ524124 GEF524122:GEF524124 GOB524122:GOB524124 GXX524122:GXX524124 HHT524122:HHT524124 HRP524122:HRP524124 IBL524122:IBL524124 ILH524122:ILH524124 IVD524122:IVD524124 JEZ524122:JEZ524124 JOV524122:JOV524124 JYR524122:JYR524124 KIN524122:KIN524124 KSJ524122:KSJ524124 LCF524122:LCF524124 LMB524122:LMB524124 LVX524122:LVX524124 MFT524122:MFT524124 MPP524122:MPP524124 MZL524122:MZL524124 NJH524122:NJH524124 NTD524122:NTD524124 OCZ524122:OCZ524124 OMV524122:OMV524124 OWR524122:OWR524124 PGN524122:PGN524124 PQJ524122:PQJ524124 QAF524122:QAF524124 QKB524122:QKB524124 QTX524122:QTX524124 RDT524122:RDT524124 RNP524122:RNP524124 RXL524122:RXL524124 SHH524122:SHH524124 SRD524122:SRD524124 TAZ524122:TAZ524124 TKV524122:TKV524124 TUR524122:TUR524124 UEN524122:UEN524124 UOJ524122:UOJ524124 UYF524122:UYF524124 VIB524122:VIB524124 VRX524122:VRX524124 WBT524122:WBT524124 WLP524122:WLP524124 WVL524122:WVL524124 IZ589658:IZ589660 SV589658:SV589660 ACR589658:ACR589660 AMN589658:AMN589660 AWJ589658:AWJ589660 BGF589658:BGF589660 BQB589658:BQB589660 BZX589658:BZX589660 CJT589658:CJT589660 CTP589658:CTP589660 DDL589658:DDL589660 DNH589658:DNH589660 DXD589658:DXD589660 EGZ589658:EGZ589660 EQV589658:EQV589660 FAR589658:FAR589660 FKN589658:FKN589660 FUJ589658:FUJ589660 GEF589658:GEF589660 GOB589658:GOB589660 GXX589658:GXX589660 HHT589658:HHT589660 HRP589658:HRP589660 IBL589658:IBL589660 ILH589658:ILH589660 IVD589658:IVD589660 JEZ589658:JEZ589660 JOV589658:JOV589660 JYR589658:JYR589660 KIN589658:KIN589660 KSJ589658:KSJ589660 LCF589658:LCF589660 LMB589658:LMB589660 LVX589658:LVX589660 MFT589658:MFT589660 MPP589658:MPP589660 MZL589658:MZL589660 NJH589658:NJH589660 NTD589658:NTD589660 OCZ589658:OCZ589660 OMV589658:OMV589660 OWR589658:OWR589660 PGN589658:PGN589660 PQJ589658:PQJ589660 QAF589658:QAF589660 QKB589658:QKB589660 QTX589658:QTX589660 RDT589658:RDT589660 RNP589658:RNP589660 RXL589658:RXL589660 SHH589658:SHH589660 SRD589658:SRD589660 TAZ589658:TAZ589660 TKV589658:TKV589660 TUR589658:TUR589660 UEN589658:UEN589660 UOJ589658:UOJ589660 UYF589658:UYF589660 VIB589658:VIB589660 VRX589658:VRX589660 WBT589658:WBT589660 WLP589658:WLP589660 WVL589658:WVL589660 IZ655194:IZ655196 SV655194:SV655196 ACR655194:ACR655196 AMN655194:AMN655196 AWJ655194:AWJ655196 BGF655194:BGF655196 BQB655194:BQB655196 BZX655194:BZX655196 CJT655194:CJT655196 CTP655194:CTP655196 DDL655194:DDL655196 DNH655194:DNH655196 DXD655194:DXD655196 EGZ655194:EGZ655196 EQV655194:EQV655196 FAR655194:FAR655196 FKN655194:FKN655196 FUJ655194:FUJ655196 GEF655194:GEF655196 GOB655194:GOB655196 GXX655194:GXX655196 HHT655194:HHT655196 HRP655194:HRP655196 IBL655194:IBL655196 ILH655194:ILH655196 IVD655194:IVD655196 JEZ655194:JEZ655196 JOV655194:JOV655196 JYR655194:JYR655196 KIN655194:KIN655196 KSJ655194:KSJ655196 LCF655194:LCF655196 LMB655194:LMB655196 LVX655194:LVX655196 MFT655194:MFT655196 MPP655194:MPP655196 MZL655194:MZL655196 NJH655194:NJH655196 NTD655194:NTD655196 OCZ655194:OCZ655196 OMV655194:OMV655196 OWR655194:OWR655196 PGN655194:PGN655196 PQJ655194:PQJ655196 QAF655194:QAF655196 QKB655194:QKB655196 QTX655194:QTX655196 RDT655194:RDT655196 RNP655194:RNP655196 RXL655194:RXL655196 SHH655194:SHH655196 SRD655194:SRD655196 TAZ655194:TAZ655196 TKV655194:TKV655196 TUR655194:TUR655196 UEN655194:UEN655196 UOJ655194:UOJ655196 UYF655194:UYF655196 VIB655194:VIB655196 VRX655194:VRX655196 WBT655194:WBT655196 WLP655194:WLP655196 WVL655194:WVL655196 IZ720730:IZ720732 SV720730:SV720732 ACR720730:ACR720732 AMN720730:AMN720732 AWJ720730:AWJ720732 BGF720730:BGF720732 BQB720730:BQB720732 BZX720730:BZX720732 CJT720730:CJT720732 CTP720730:CTP720732 DDL720730:DDL720732 DNH720730:DNH720732 DXD720730:DXD720732 EGZ720730:EGZ720732 EQV720730:EQV720732 FAR720730:FAR720732 FKN720730:FKN720732 FUJ720730:FUJ720732 GEF720730:GEF720732 GOB720730:GOB720732 GXX720730:GXX720732 HHT720730:HHT720732 HRP720730:HRP720732 IBL720730:IBL720732 ILH720730:ILH720732 IVD720730:IVD720732 JEZ720730:JEZ720732 JOV720730:JOV720732 JYR720730:JYR720732 KIN720730:KIN720732 KSJ720730:KSJ720732 LCF720730:LCF720732 LMB720730:LMB720732 LVX720730:LVX720732 MFT720730:MFT720732 MPP720730:MPP720732 MZL720730:MZL720732 NJH720730:NJH720732 NTD720730:NTD720732 OCZ720730:OCZ720732 OMV720730:OMV720732 OWR720730:OWR720732 PGN720730:PGN720732 PQJ720730:PQJ720732 QAF720730:QAF720732 QKB720730:QKB720732 QTX720730:QTX720732 RDT720730:RDT720732 RNP720730:RNP720732 RXL720730:RXL720732 SHH720730:SHH720732 SRD720730:SRD720732 TAZ720730:TAZ720732 TKV720730:TKV720732 TUR720730:TUR720732 UEN720730:UEN720732 UOJ720730:UOJ720732 UYF720730:UYF720732 VIB720730:VIB720732 VRX720730:VRX720732 WBT720730:WBT720732 WLP720730:WLP720732 WVL720730:WVL720732 IZ786266:IZ786268 SV786266:SV786268 ACR786266:ACR786268 AMN786266:AMN786268 AWJ786266:AWJ786268 BGF786266:BGF786268 BQB786266:BQB786268 BZX786266:BZX786268 CJT786266:CJT786268 CTP786266:CTP786268 DDL786266:DDL786268 DNH786266:DNH786268 DXD786266:DXD786268 EGZ786266:EGZ786268 EQV786266:EQV786268 FAR786266:FAR786268 FKN786266:FKN786268 FUJ786266:FUJ786268 GEF786266:GEF786268 GOB786266:GOB786268 GXX786266:GXX786268 HHT786266:HHT786268 HRP786266:HRP786268 IBL786266:IBL786268 ILH786266:ILH786268 IVD786266:IVD786268 JEZ786266:JEZ786268 JOV786266:JOV786268 JYR786266:JYR786268 KIN786266:KIN786268 KSJ786266:KSJ786268 LCF786266:LCF786268 LMB786266:LMB786268 LVX786266:LVX786268 MFT786266:MFT786268 MPP786266:MPP786268 MZL786266:MZL786268 NJH786266:NJH786268 NTD786266:NTD786268 OCZ786266:OCZ786268 OMV786266:OMV786268 OWR786266:OWR786268 PGN786266:PGN786268 PQJ786266:PQJ786268 QAF786266:QAF786268 QKB786266:QKB786268 QTX786266:QTX786268 RDT786266:RDT786268 RNP786266:RNP786268 RXL786266:RXL786268 SHH786266:SHH786268 SRD786266:SRD786268 TAZ786266:TAZ786268 TKV786266:TKV786268 TUR786266:TUR786268 UEN786266:UEN786268 UOJ786266:UOJ786268 UYF786266:UYF786268 VIB786266:VIB786268 VRX786266:VRX786268 WBT786266:WBT786268 WLP786266:WLP786268 WVL786266:WVL786268 IZ851802:IZ851804 SV851802:SV851804 ACR851802:ACR851804 AMN851802:AMN851804 AWJ851802:AWJ851804 BGF851802:BGF851804 BQB851802:BQB851804 BZX851802:BZX851804 CJT851802:CJT851804 CTP851802:CTP851804 DDL851802:DDL851804 DNH851802:DNH851804 DXD851802:DXD851804 EGZ851802:EGZ851804 EQV851802:EQV851804 FAR851802:FAR851804 FKN851802:FKN851804 FUJ851802:FUJ851804 GEF851802:GEF851804 GOB851802:GOB851804 GXX851802:GXX851804 HHT851802:HHT851804 HRP851802:HRP851804 IBL851802:IBL851804 ILH851802:ILH851804 IVD851802:IVD851804 JEZ851802:JEZ851804 JOV851802:JOV851804 JYR851802:JYR851804 KIN851802:KIN851804 KSJ851802:KSJ851804 LCF851802:LCF851804 LMB851802:LMB851804 LVX851802:LVX851804 MFT851802:MFT851804 MPP851802:MPP851804 MZL851802:MZL851804 NJH851802:NJH851804 NTD851802:NTD851804 OCZ851802:OCZ851804 OMV851802:OMV851804 OWR851802:OWR851804 PGN851802:PGN851804 PQJ851802:PQJ851804 QAF851802:QAF851804 QKB851802:QKB851804 QTX851802:QTX851804 RDT851802:RDT851804 RNP851802:RNP851804 RXL851802:RXL851804 SHH851802:SHH851804 SRD851802:SRD851804 TAZ851802:TAZ851804 TKV851802:TKV851804 TUR851802:TUR851804 UEN851802:UEN851804 UOJ851802:UOJ851804 UYF851802:UYF851804 VIB851802:VIB851804 VRX851802:VRX851804 WBT851802:WBT851804 WLP851802:WLP851804 WVL851802:WVL851804 IZ917338:IZ917340 SV917338:SV917340 ACR917338:ACR917340 AMN917338:AMN917340 AWJ917338:AWJ917340 BGF917338:BGF917340 BQB917338:BQB917340 BZX917338:BZX917340 CJT917338:CJT917340 CTP917338:CTP917340 DDL917338:DDL917340 DNH917338:DNH917340 DXD917338:DXD917340 EGZ917338:EGZ917340 EQV917338:EQV917340 FAR917338:FAR917340 FKN917338:FKN917340 FUJ917338:FUJ917340 GEF917338:GEF917340 GOB917338:GOB917340 GXX917338:GXX917340 HHT917338:HHT917340 HRP917338:HRP917340 IBL917338:IBL917340 ILH917338:ILH917340 IVD917338:IVD917340 JEZ917338:JEZ917340 JOV917338:JOV917340 JYR917338:JYR917340 KIN917338:KIN917340 KSJ917338:KSJ917340 LCF917338:LCF917340 LMB917338:LMB917340 LVX917338:LVX917340 MFT917338:MFT917340 MPP917338:MPP917340 MZL917338:MZL917340 NJH917338:NJH917340 NTD917338:NTD917340 OCZ917338:OCZ917340 OMV917338:OMV917340 OWR917338:OWR917340 PGN917338:PGN917340 PQJ917338:PQJ917340 QAF917338:QAF917340 QKB917338:QKB917340 QTX917338:QTX917340 RDT917338:RDT917340 RNP917338:RNP917340 RXL917338:RXL917340 SHH917338:SHH917340 SRD917338:SRD917340 TAZ917338:TAZ917340 TKV917338:TKV917340 TUR917338:TUR917340 UEN917338:UEN917340 UOJ917338:UOJ917340 UYF917338:UYF917340 VIB917338:VIB917340 VRX917338:VRX917340 WBT917338:WBT917340 WLP917338:WLP917340 WVL917338:WVL917340 IZ982874:IZ982876 SV982874:SV982876 ACR982874:ACR982876 AMN982874:AMN982876 AWJ982874:AWJ982876 BGF982874:BGF982876 BQB982874:BQB982876 BZX982874:BZX982876 CJT982874:CJT982876 CTP982874:CTP982876 DDL982874:DDL982876 DNH982874:DNH982876 DXD982874:DXD982876 EGZ982874:EGZ982876 EQV982874:EQV982876 FAR982874:FAR982876 FKN982874:FKN982876 FUJ982874:FUJ982876 GEF982874:GEF982876 GOB982874:GOB982876 GXX982874:GXX982876 HHT982874:HHT982876 HRP982874:HRP982876 IBL982874:IBL982876 ILH982874:ILH982876 IVD982874:IVD982876 JEZ982874:JEZ982876 JOV982874:JOV982876 JYR982874:JYR982876 KIN982874:KIN982876 KSJ982874:KSJ982876 LCF982874:LCF982876 LMB982874:LMB982876 LVX982874:LVX982876 MFT982874:MFT982876 MPP982874:MPP982876 MZL982874:MZL982876 NJH982874:NJH982876 NTD982874:NTD982876 OCZ982874:OCZ982876 OMV982874:OMV982876 OWR982874:OWR982876 PGN982874:PGN982876 PQJ982874:PQJ982876 QAF982874:QAF982876 QKB982874:QKB982876 QTX982874:QTX982876 RDT982874:RDT982876 RNP982874:RNP982876 RXL982874:RXL982876 SHH982874:SHH982876 SRD982874:SRD982876 TAZ982874:TAZ982876 TKV982874:TKV982876 TUR982874:TUR982876 UEN982874:UEN982876 UOJ982874:UOJ982876 UYF982874:UYF982876 VIB982874:VIB982876 VRX982874:VRX982876 WBT982874:WBT982876 WLP982874:WLP982876 WVL982874:WVL982876 IZ65351 SV65351 ACR65351 AMN65351 AWJ65351 BGF65351 BQB65351 BZX65351 CJT65351 CTP65351 DDL65351 DNH65351 DXD65351 EGZ65351 EQV65351 FAR65351 FKN65351 FUJ65351 GEF65351 GOB65351 GXX65351 HHT65351 HRP65351 IBL65351 ILH65351 IVD65351 JEZ65351 JOV65351 JYR65351 KIN65351 KSJ65351 LCF65351 LMB65351 LVX65351 MFT65351 MPP65351 MZL65351 NJH65351 NTD65351 OCZ65351 OMV65351 OWR65351 PGN65351 PQJ65351 QAF65351 QKB65351 QTX65351 RDT65351 RNP65351 RXL65351 SHH65351 SRD65351 TAZ65351 TKV65351 TUR65351 UEN65351 UOJ65351 UYF65351 VIB65351 VRX65351 WBT65351 WLP65351 WVL65351 IZ130887 SV130887 ACR130887 AMN130887 AWJ130887 BGF130887 BQB130887 BZX130887 CJT130887 CTP130887 DDL130887 DNH130887 DXD130887 EGZ130887 EQV130887 FAR130887 FKN130887 FUJ130887 GEF130887 GOB130887 GXX130887 HHT130887 HRP130887 IBL130887 ILH130887 IVD130887 JEZ130887 JOV130887 JYR130887 KIN130887 KSJ130887 LCF130887 LMB130887 LVX130887 MFT130887 MPP130887 MZL130887 NJH130887 NTD130887 OCZ130887 OMV130887 OWR130887 PGN130887 PQJ130887 QAF130887 QKB130887 QTX130887 RDT130887 RNP130887 RXL130887 SHH130887 SRD130887 TAZ130887 TKV130887 TUR130887 UEN130887 UOJ130887 UYF130887 VIB130887 VRX130887 WBT130887 WLP130887 WVL130887 IZ196423 SV196423 ACR196423 AMN196423 AWJ196423 BGF196423 BQB196423 BZX196423 CJT196423 CTP196423 DDL196423 DNH196423 DXD196423 EGZ196423 EQV196423 FAR196423 FKN196423 FUJ196423 GEF196423 GOB196423 GXX196423 HHT196423 HRP196423 IBL196423 ILH196423 IVD196423 JEZ196423 JOV196423 JYR196423 KIN196423 KSJ196423 LCF196423 LMB196423 LVX196423 MFT196423 MPP196423 MZL196423 NJH196423 NTD196423 OCZ196423 OMV196423 OWR196423 PGN196423 PQJ196423 QAF196423 QKB196423 QTX196423 RDT196423 RNP196423 RXL196423 SHH196423 SRD196423 TAZ196423 TKV196423 TUR196423 UEN196423 UOJ196423 UYF196423 VIB196423 VRX196423 WBT196423 WLP196423 WVL196423 IZ261959 SV261959 ACR261959 AMN261959 AWJ261959 BGF261959 BQB261959 BZX261959 CJT261959 CTP261959 DDL261959 DNH261959 DXD261959 EGZ261959 EQV261959 FAR261959 FKN261959 FUJ261959 GEF261959 GOB261959 GXX261959 HHT261959 HRP261959 IBL261959 ILH261959 IVD261959 JEZ261959 JOV261959 JYR261959 KIN261959 KSJ261959 LCF261959 LMB261959 LVX261959 MFT261959 MPP261959 MZL261959 NJH261959 NTD261959 OCZ261959 OMV261959 OWR261959 PGN261959 PQJ261959 QAF261959 QKB261959 QTX261959 RDT261959 RNP261959 RXL261959 SHH261959 SRD261959 TAZ261959 TKV261959 TUR261959 UEN261959 UOJ261959 UYF261959 VIB261959 VRX261959 WBT261959 WLP261959 WVL261959 IZ327495 SV327495 ACR327495 AMN327495 AWJ327495 BGF327495 BQB327495 BZX327495 CJT327495 CTP327495 DDL327495 DNH327495 DXD327495 EGZ327495 EQV327495 FAR327495 FKN327495 FUJ327495 GEF327495 GOB327495 GXX327495 HHT327495 HRP327495 IBL327495 ILH327495 IVD327495 JEZ327495 JOV327495 JYR327495 KIN327495 KSJ327495 LCF327495 LMB327495 LVX327495 MFT327495 MPP327495 MZL327495 NJH327495 NTD327495 OCZ327495 OMV327495 OWR327495 PGN327495 PQJ327495 QAF327495 QKB327495 QTX327495 RDT327495 RNP327495 RXL327495 SHH327495 SRD327495 TAZ327495 TKV327495 TUR327495 UEN327495 UOJ327495 UYF327495 VIB327495 VRX327495 WBT327495 WLP327495 WVL327495 IZ393031 SV393031 ACR393031 AMN393031 AWJ393031 BGF393031 BQB393031 BZX393031 CJT393031 CTP393031 DDL393031 DNH393031 DXD393031 EGZ393031 EQV393031 FAR393031 FKN393031 FUJ393031 GEF393031 GOB393031 GXX393031 HHT393031 HRP393031 IBL393031 ILH393031 IVD393031 JEZ393031 JOV393031 JYR393031 KIN393031 KSJ393031 LCF393031 LMB393031 LVX393031 MFT393031 MPP393031 MZL393031 NJH393031 NTD393031 OCZ393031 OMV393031 OWR393031 PGN393031 PQJ393031 QAF393031 QKB393031 QTX393031 RDT393031 RNP393031 RXL393031 SHH393031 SRD393031 TAZ393031 TKV393031 TUR393031 UEN393031 UOJ393031 UYF393031 VIB393031 VRX393031 WBT393031 WLP393031 WVL393031 IZ458567 SV458567 ACR458567 AMN458567 AWJ458567 BGF458567 BQB458567 BZX458567 CJT458567 CTP458567 DDL458567 DNH458567 DXD458567 EGZ458567 EQV458567 FAR458567 FKN458567 FUJ458567 GEF458567 GOB458567 GXX458567 HHT458567 HRP458567 IBL458567 ILH458567 IVD458567 JEZ458567 JOV458567 JYR458567 KIN458567 KSJ458567 LCF458567 LMB458567 LVX458567 MFT458567 MPP458567 MZL458567 NJH458567 NTD458567 OCZ458567 OMV458567 OWR458567 PGN458567 PQJ458567 QAF458567 QKB458567 QTX458567 RDT458567 RNP458567 RXL458567 SHH458567 SRD458567 TAZ458567 TKV458567 TUR458567 UEN458567 UOJ458567 UYF458567 VIB458567 VRX458567 WBT458567 WLP458567 WVL458567 IZ524103 SV524103 ACR524103 AMN524103 AWJ524103 BGF524103 BQB524103 BZX524103 CJT524103 CTP524103 DDL524103 DNH524103 DXD524103 EGZ524103 EQV524103 FAR524103 FKN524103 FUJ524103 GEF524103 GOB524103 GXX524103 HHT524103 HRP524103 IBL524103 ILH524103 IVD524103 JEZ524103 JOV524103 JYR524103 KIN524103 KSJ524103 LCF524103 LMB524103 LVX524103 MFT524103 MPP524103 MZL524103 NJH524103 NTD524103 OCZ524103 OMV524103 OWR524103 PGN524103 PQJ524103 QAF524103 QKB524103 QTX524103 RDT524103 RNP524103 RXL524103 SHH524103 SRD524103 TAZ524103 TKV524103 TUR524103 UEN524103 UOJ524103 UYF524103 VIB524103 VRX524103 WBT524103 WLP524103 WVL524103 IZ589639 SV589639 ACR589639 AMN589639 AWJ589639 BGF589639 BQB589639 BZX589639 CJT589639 CTP589639 DDL589639 DNH589639 DXD589639 EGZ589639 EQV589639 FAR589639 FKN589639 FUJ589639 GEF589639 GOB589639 GXX589639 HHT589639 HRP589639 IBL589639 ILH589639 IVD589639 JEZ589639 JOV589639 JYR589639 KIN589639 KSJ589639 LCF589639 LMB589639 LVX589639 MFT589639 MPP589639 MZL589639 NJH589639 NTD589639 OCZ589639 OMV589639 OWR589639 PGN589639 PQJ589639 QAF589639 QKB589639 QTX589639 RDT589639 RNP589639 RXL589639 SHH589639 SRD589639 TAZ589639 TKV589639 TUR589639 UEN589639 UOJ589639 UYF589639 VIB589639 VRX589639 WBT589639 WLP589639 WVL589639 IZ655175 SV655175 ACR655175 AMN655175 AWJ655175 BGF655175 BQB655175 BZX655175 CJT655175 CTP655175 DDL655175 DNH655175 DXD655175 EGZ655175 EQV655175 FAR655175 FKN655175 FUJ655175 GEF655175 GOB655175 GXX655175 HHT655175 HRP655175 IBL655175 ILH655175 IVD655175 JEZ655175 JOV655175 JYR655175 KIN655175 KSJ655175 LCF655175 LMB655175 LVX655175 MFT655175 MPP655175 MZL655175 NJH655175 NTD655175 OCZ655175 OMV655175 OWR655175 PGN655175 PQJ655175 QAF655175 QKB655175 QTX655175 RDT655175 RNP655175 RXL655175 SHH655175 SRD655175 TAZ655175 TKV655175 TUR655175 UEN655175 UOJ655175 UYF655175 VIB655175 VRX655175 WBT655175 WLP655175 WVL655175 IZ720711 SV720711 ACR720711 AMN720711 AWJ720711 BGF720711 BQB720711 BZX720711 CJT720711 CTP720711 DDL720711 DNH720711 DXD720711 EGZ720711 EQV720711 FAR720711 FKN720711 FUJ720711 GEF720711 GOB720711 GXX720711 HHT720711 HRP720711 IBL720711 ILH720711 IVD720711 JEZ720711 JOV720711 JYR720711 KIN720711 KSJ720711 LCF720711 LMB720711 LVX720711 MFT720711 MPP720711 MZL720711 NJH720711 NTD720711 OCZ720711 OMV720711 OWR720711 PGN720711 PQJ720711 QAF720711 QKB720711 QTX720711 RDT720711 RNP720711 RXL720711 SHH720711 SRD720711 TAZ720711 TKV720711 TUR720711 UEN720711 UOJ720711 UYF720711 VIB720711 VRX720711 WBT720711 WLP720711 WVL720711 IZ786247 SV786247 ACR786247 AMN786247 AWJ786247 BGF786247 BQB786247 BZX786247 CJT786247 CTP786247 DDL786247 DNH786247 DXD786247 EGZ786247 EQV786247 FAR786247 FKN786247 FUJ786247 GEF786247 GOB786247 GXX786247 HHT786247 HRP786247 IBL786247 ILH786247 IVD786247 JEZ786247 JOV786247 JYR786247 KIN786247 KSJ786247 LCF786247 LMB786247 LVX786247 MFT786247 MPP786247 MZL786247 NJH786247 NTD786247 OCZ786247 OMV786247 OWR786247 PGN786247 PQJ786247 QAF786247 QKB786247 QTX786247 RDT786247 RNP786247 RXL786247 SHH786247 SRD786247 TAZ786247 TKV786247 TUR786247 UEN786247 UOJ786247 UYF786247 VIB786247 VRX786247 WBT786247 WLP786247 WVL786247 IZ851783 SV851783 ACR851783 AMN851783 AWJ851783 BGF851783 BQB851783 BZX851783 CJT851783 CTP851783 DDL851783 DNH851783 DXD851783 EGZ851783 EQV851783 FAR851783 FKN851783 FUJ851783 GEF851783 GOB851783 GXX851783 HHT851783 HRP851783 IBL851783 ILH851783 IVD851783 JEZ851783 JOV851783 JYR851783 KIN851783 KSJ851783 LCF851783 LMB851783 LVX851783 MFT851783 MPP851783 MZL851783 NJH851783 NTD851783 OCZ851783 OMV851783 OWR851783 PGN851783 PQJ851783 QAF851783 QKB851783 QTX851783 RDT851783 RNP851783 RXL851783 SHH851783 SRD851783 TAZ851783 TKV851783 TUR851783 UEN851783 UOJ851783 UYF851783 VIB851783 VRX851783 WBT851783 WLP851783 WVL851783 IZ917319 SV917319 ACR917319 AMN917319 AWJ917319 BGF917319 BQB917319 BZX917319 CJT917319 CTP917319 DDL917319 DNH917319 DXD917319 EGZ917319 EQV917319 FAR917319 FKN917319 FUJ917319 GEF917319 GOB917319 GXX917319 HHT917319 HRP917319 IBL917319 ILH917319 IVD917319 JEZ917319 JOV917319 JYR917319 KIN917319 KSJ917319 LCF917319 LMB917319 LVX917319 MFT917319 MPP917319 MZL917319 NJH917319 NTD917319 OCZ917319 OMV917319 OWR917319 PGN917319 PQJ917319 QAF917319 QKB917319 QTX917319 RDT917319 RNP917319 RXL917319 SHH917319 SRD917319 TAZ917319 TKV917319 TUR917319 UEN917319 UOJ917319 UYF917319 VIB917319 VRX917319 WBT917319 WLP917319 WVL917319 IZ982855 SV982855 ACR982855 AMN982855 AWJ982855 BGF982855 BQB982855 BZX982855 CJT982855 CTP982855 DDL982855 DNH982855 DXD982855 EGZ982855 EQV982855 FAR982855 FKN982855 FUJ982855 GEF982855 GOB982855 GXX982855 HHT982855 HRP982855 IBL982855 ILH982855 IVD982855 JEZ982855 JOV982855 JYR982855 KIN982855 KSJ982855 LCF982855 LMB982855 LVX982855 MFT982855 MPP982855 MZL982855 NJH982855 NTD982855 OCZ982855 OMV982855 OWR982855 PGN982855 PQJ982855 QAF982855 QKB982855 QTX982855 RDT982855 RNP982855 RXL982855 SHH982855 SRD982855 TAZ982855 TKV982855 TUR982855 UEN982855 UOJ982855 UYF982855 VIB982855 VRX982855 WBT982855 WLP982855 WVL982855 IZ65398:IZ65399 SV65398:SV65399 ACR65398:ACR65399 AMN65398:AMN65399 AWJ65398:AWJ65399 BGF65398:BGF65399 BQB65398:BQB65399 BZX65398:BZX65399 CJT65398:CJT65399 CTP65398:CTP65399 DDL65398:DDL65399 DNH65398:DNH65399 DXD65398:DXD65399 EGZ65398:EGZ65399 EQV65398:EQV65399 FAR65398:FAR65399 FKN65398:FKN65399 FUJ65398:FUJ65399 GEF65398:GEF65399 GOB65398:GOB65399 GXX65398:GXX65399 HHT65398:HHT65399 HRP65398:HRP65399 IBL65398:IBL65399 ILH65398:ILH65399 IVD65398:IVD65399 JEZ65398:JEZ65399 JOV65398:JOV65399 JYR65398:JYR65399 KIN65398:KIN65399 KSJ65398:KSJ65399 LCF65398:LCF65399 LMB65398:LMB65399 LVX65398:LVX65399 MFT65398:MFT65399 MPP65398:MPP65399 MZL65398:MZL65399 NJH65398:NJH65399 NTD65398:NTD65399 OCZ65398:OCZ65399 OMV65398:OMV65399 OWR65398:OWR65399 PGN65398:PGN65399 PQJ65398:PQJ65399 QAF65398:QAF65399 QKB65398:QKB65399 QTX65398:QTX65399 RDT65398:RDT65399 RNP65398:RNP65399 RXL65398:RXL65399 SHH65398:SHH65399 SRD65398:SRD65399 TAZ65398:TAZ65399 TKV65398:TKV65399 TUR65398:TUR65399 UEN65398:UEN65399 UOJ65398:UOJ65399 UYF65398:UYF65399 VIB65398:VIB65399 VRX65398:VRX65399 WBT65398:WBT65399 WLP65398:WLP65399 WVL65398:WVL65399 IZ130934:IZ130935 SV130934:SV130935 ACR130934:ACR130935 AMN130934:AMN130935 AWJ130934:AWJ130935 BGF130934:BGF130935 BQB130934:BQB130935 BZX130934:BZX130935 CJT130934:CJT130935 CTP130934:CTP130935 DDL130934:DDL130935 DNH130934:DNH130935 DXD130934:DXD130935 EGZ130934:EGZ130935 EQV130934:EQV130935 FAR130934:FAR130935 FKN130934:FKN130935 FUJ130934:FUJ130935 GEF130934:GEF130935 GOB130934:GOB130935 GXX130934:GXX130935 HHT130934:HHT130935 HRP130934:HRP130935 IBL130934:IBL130935 ILH130934:ILH130935 IVD130934:IVD130935 JEZ130934:JEZ130935 JOV130934:JOV130935 JYR130934:JYR130935 KIN130934:KIN130935 KSJ130934:KSJ130935 LCF130934:LCF130935 LMB130934:LMB130935 LVX130934:LVX130935 MFT130934:MFT130935 MPP130934:MPP130935 MZL130934:MZL130935 NJH130934:NJH130935 NTD130934:NTD130935 OCZ130934:OCZ130935 OMV130934:OMV130935 OWR130934:OWR130935 PGN130934:PGN130935 PQJ130934:PQJ130935 QAF130934:QAF130935 QKB130934:QKB130935 QTX130934:QTX130935 RDT130934:RDT130935 RNP130934:RNP130935 RXL130934:RXL130935 SHH130934:SHH130935 SRD130934:SRD130935 TAZ130934:TAZ130935 TKV130934:TKV130935 TUR130934:TUR130935 UEN130934:UEN130935 UOJ130934:UOJ130935 UYF130934:UYF130935 VIB130934:VIB130935 VRX130934:VRX130935 WBT130934:WBT130935 WLP130934:WLP130935 WVL130934:WVL130935 IZ196470:IZ196471 SV196470:SV196471 ACR196470:ACR196471 AMN196470:AMN196471 AWJ196470:AWJ196471 BGF196470:BGF196471 BQB196470:BQB196471 BZX196470:BZX196471 CJT196470:CJT196471 CTP196470:CTP196471 DDL196470:DDL196471 DNH196470:DNH196471 DXD196470:DXD196471 EGZ196470:EGZ196471 EQV196470:EQV196471 FAR196470:FAR196471 FKN196470:FKN196471 FUJ196470:FUJ196471 GEF196470:GEF196471 GOB196470:GOB196471 GXX196470:GXX196471 HHT196470:HHT196471 HRP196470:HRP196471 IBL196470:IBL196471 ILH196470:ILH196471 IVD196470:IVD196471 JEZ196470:JEZ196471 JOV196470:JOV196471 JYR196470:JYR196471 KIN196470:KIN196471 KSJ196470:KSJ196471 LCF196470:LCF196471 LMB196470:LMB196471 LVX196470:LVX196471 MFT196470:MFT196471 MPP196470:MPP196471 MZL196470:MZL196471 NJH196470:NJH196471 NTD196470:NTD196471 OCZ196470:OCZ196471 OMV196470:OMV196471 OWR196470:OWR196471 PGN196470:PGN196471 PQJ196470:PQJ196471 QAF196470:QAF196471 QKB196470:QKB196471 QTX196470:QTX196471 RDT196470:RDT196471 RNP196470:RNP196471 RXL196470:RXL196471 SHH196470:SHH196471 SRD196470:SRD196471 TAZ196470:TAZ196471 TKV196470:TKV196471 TUR196470:TUR196471 UEN196470:UEN196471 UOJ196470:UOJ196471 UYF196470:UYF196471 VIB196470:VIB196471 VRX196470:VRX196471 WBT196470:WBT196471 WLP196470:WLP196471 WVL196470:WVL196471 IZ262006:IZ262007 SV262006:SV262007 ACR262006:ACR262007 AMN262006:AMN262007 AWJ262006:AWJ262007 BGF262006:BGF262007 BQB262006:BQB262007 BZX262006:BZX262007 CJT262006:CJT262007 CTP262006:CTP262007 DDL262006:DDL262007 DNH262006:DNH262007 DXD262006:DXD262007 EGZ262006:EGZ262007 EQV262006:EQV262007 FAR262006:FAR262007 FKN262006:FKN262007 FUJ262006:FUJ262007 GEF262006:GEF262007 GOB262006:GOB262007 GXX262006:GXX262007 HHT262006:HHT262007 HRP262006:HRP262007 IBL262006:IBL262007 ILH262006:ILH262007 IVD262006:IVD262007 JEZ262006:JEZ262007 JOV262006:JOV262007 JYR262006:JYR262007 KIN262006:KIN262007 KSJ262006:KSJ262007 LCF262006:LCF262007 LMB262006:LMB262007 LVX262006:LVX262007 MFT262006:MFT262007 MPP262006:MPP262007 MZL262006:MZL262007 NJH262006:NJH262007 NTD262006:NTD262007 OCZ262006:OCZ262007 OMV262006:OMV262007 OWR262006:OWR262007 PGN262006:PGN262007 PQJ262006:PQJ262007 QAF262006:QAF262007 QKB262006:QKB262007 QTX262006:QTX262007 RDT262006:RDT262007 RNP262006:RNP262007 RXL262006:RXL262007 SHH262006:SHH262007 SRD262006:SRD262007 TAZ262006:TAZ262007 TKV262006:TKV262007 TUR262006:TUR262007 UEN262006:UEN262007 UOJ262006:UOJ262007 UYF262006:UYF262007 VIB262006:VIB262007 VRX262006:VRX262007 WBT262006:WBT262007 WLP262006:WLP262007 WVL262006:WVL262007 IZ327542:IZ327543 SV327542:SV327543 ACR327542:ACR327543 AMN327542:AMN327543 AWJ327542:AWJ327543 BGF327542:BGF327543 BQB327542:BQB327543 BZX327542:BZX327543 CJT327542:CJT327543 CTP327542:CTP327543 DDL327542:DDL327543 DNH327542:DNH327543 DXD327542:DXD327543 EGZ327542:EGZ327543 EQV327542:EQV327543 FAR327542:FAR327543 FKN327542:FKN327543 FUJ327542:FUJ327543 GEF327542:GEF327543 GOB327542:GOB327543 GXX327542:GXX327543 HHT327542:HHT327543 HRP327542:HRP327543 IBL327542:IBL327543 ILH327542:ILH327543 IVD327542:IVD327543 JEZ327542:JEZ327543 JOV327542:JOV327543 JYR327542:JYR327543 KIN327542:KIN327543 KSJ327542:KSJ327543 LCF327542:LCF327543 LMB327542:LMB327543 LVX327542:LVX327543 MFT327542:MFT327543 MPP327542:MPP327543 MZL327542:MZL327543 NJH327542:NJH327543 NTD327542:NTD327543 OCZ327542:OCZ327543 OMV327542:OMV327543 OWR327542:OWR327543 PGN327542:PGN327543 PQJ327542:PQJ327543 QAF327542:QAF327543 QKB327542:QKB327543 QTX327542:QTX327543 RDT327542:RDT327543 RNP327542:RNP327543 RXL327542:RXL327543 SHH327542:SHH327543 SRD327542:SRD327543 TAZ327542:TAZ327543 TKV327542:TKV327543 TUR327542:TUR327543 UEN327542:UEN327543 UOJ327542:UOJ327543 UYF327542:UYF327543 VIB327542:VIB327543 VRX327542:VRX327543 WBT327542:WBT327543 WLP327542:WLP327543 WVL327542:WVL327543 IZ393078:IZ393079 SV393078:SV393079 ACR393078:ACR393079 AMN393078:AMN393079 AWJ393078:AWJ393079 BGF393078:BGF393079 BQB393078:BQB393079 BZX393078:BZX393079 CJT393078:CJT393079 CTP393078:CTP393079 DDL393078:DDL393079 DNH393078:DNH393079 DXD393078:DXD393079 EGZ393078:EGZ393079 EQV393078:EQV393079 FAR393078:FAR393079 FKN393078:FKN393079 FUJ393078:FUJ393079 GEF393078:GEF393079 GOB393078:GOB393079 GXX393078:GXX393079 HHT393078:HHT393079 HRP393078:HRP393079 IBL393078:IBL393079 ILH393078:ILH393079 IVD393078:IVD393079 JEZ393078:JEZ393079 JOV393078:JOV393079 JYR393078:JYR393079 KIN393078:KIN393079 KSJ393078:KSJ393079 LCF393078:LCF393079 LMB393078:LMB393079 LVX393078:LVX393079 MFT393078:MFT393079 MPP393078:MPP393079 MZL393078:MZL393079 NJH393078:NJH393079 NTD393078:NTD393079 OCZ393078:OCZ393079 OMV393078:OMV393079 OWR393078:OWR393079 PGN393078:PGN393079 PQJ393078:PQJ393079 QAF393078:QAF393079 QKB393078:QKB393079 QTX393078:QTX393079 RDT393078:RDT393079 RNP393078:RNP393079 RXL393078:RXL393079 SHH393078:SHH393079 SRD393078:SRD393079 TAZ393078:TAZ393079 TKV393078:TKV393079 TUR393078:TUR393079 UEN393078:UEN393079 UOJ393078:UOJ393079 UYF393078:UYF393079 VIB393078:VIB393079 VRX393078:VRX393079 WBT393078:WBT393079 WLP393078:WLP393079 WVL393078:WVL393079 IZ458614:IZ458615 SV458614:SV458615 ACR458614:ACR458615 AMN458614:AMN458615 AWJ458614:AWJ458615 BGF458614:BGF458615 BQB458614:BQB458615 BZX458614:BZX458615 CJT458614:CJT458615 CTP458614:CTP458615 DDL458614:DDL458615 DNH458614:DNH458615 DXD458614:DXD458615 EGZ458614:EGZ458615 EQV458614:EQV458615 FAR458614:FAR458615 FKN458614:FKN458615 FUJ458614:FUJ458615 GEF458614:GEF458615 GOB458614:GOB458615 GXX458614:GXX458615 HHT458614:HHT458615 HRP458614:HRP458615 IBL458614:IBL458615 ILH458614:ILH458615 IVD458614:IVD458615 JEZ458614:JEZ458615 JOV458614:JOV458615 JYR458614:JYR458615 KIN458614:KIN458615 KSJ458614:KSJ458615 LCF458614:LCF458615 LMB458614:LMB458615 LVX458614:LVX458615 MFT458614:MFT458615 MPP458614:MPP458615 MZL458614:MZL458615 NJH458614:NJH458615 NTD458614:NTD458615 OCZ458614:OCZ458615 OMV458614:OMV458615 OWR458614:OWR458615 PGN458614:PGN458615 PQJ458614:PQJ458615 QAF458614:QAF458615 QKB458614:QKB458615 QTX458614:QTX458615 RDT458614:RDT458615 RNP458614:RNP458615 RXL458614:RXL458615 SHH458614:SHH458615 SRD458614:SRD458615 TAZ458614:TAZ458615 TKV458614:TKV458615 TUR458614:TUR458615 UEN458614:UEN458615 UOJ458614:UOJ458615 UYF458614:UYF458615 VIB458614:VIB458615 VRX458614:VRX458615 WBT458614:WBT458615 WLP458614:WLP458615 WVL458614:WVL458615 IZ524150:IZ524151 SV524150:SV524151 ACR524150:ACR524151 AMN524150:AMN524151 AWJ524150:AWJ524151 BGF524150:BGF524151 BQB524150:BQB524151 BZX524150:BZX524151 CJT524150:CJT524151 CTP524150:CTP524151 DDL524150:DDL524151 DNH524150:DNH524151 DXD524150:DXD524151 EGZ524150:EGZ524151 EQV524150:EQV524151 FAR524150:FAR524151 FKN524150:FKN524151 FUJ524150:FUJ524151 GEF524150:GEF524151 GOB524150:GOB524151 GXX524150:GXX524151 HHT524150:HHT524151 HRP524150:HRP524151 IBL524150:IBL524151 ILH524150:ILH524151 IVD524150:IVD524151 JEZ524150:JEZ524151 JOV524150:JOV524151 JYR524150:JYR524151 KIN524150:KIN524151 KSJ524150:KSJ524151 LCF524150:LCF524151 LMB524150:LMB524151 LVX524150:LVX524151 MFT524150:MFT524151 MPP524150:MPP524151 MZL524150:MZL524151 NJH524150:NJH524151 NTD524150:NTD524151 OCZ524150:OCZ524151 OMV524150:OMV524151 OWR524150:OWR524151 PGN524150:PGN524151 PQJ524150:PQJ524151 QAF524150:QAF524151 QKB524150:QKB524151 QTX524150:QTX524151 RDT524150:RDT524151 RNP524150:RNP524151 RXL524150:RXL524151 SHH524150:SHH524151 SRD524150:SRD524151 TAZ524150:TAZ524151 TKV524150:TKV524151 TUR524150:TUR524151 UEN524150:UEN524151 UOJ524150:UOJ524151 UYF524150:UYF524151 VIB524150:VIB524151 VRX524150:VRX524151 WBT524150:WBT524151 WLP524150:WLP524151 WVL524150:WVL524151 IZ589686:IZ589687 SV589686:SV589687 ACR589686:ACR589687 AMN589686:AMN589687 AWJ589686:AWJ589687 BGF589686:BGF589687 BQB589686:BQB589687 BZX589686:BZX589687 CJT589686:CJT589687 CTP589686:CTP589687 DDL589686:DDL589687 DNH589686:DNH589687 DXD589686:DXD589687 EGZ589686:EGZ589687 EQV589686:EQV589687 FAR589686:FAR589687 FKN589686:FKN589687 FUJ589686:FUJ589687 GEF589686:GEF589687 GOB589686:GOB589687 GXX589686:GXX589687 HHT589686:HHT589687 HRP589686:HRP589687 IBL589686:IBL589687 ILH589686:ILH589687 IVD589686:IVD589687 JEZ589686:JEZ589687 JOV589686:JOV589687 JYR589686:JYR589687 KIN589686:KIN589687 KSJ589686:KSJ589687 LCF589686:LCF589687 LMB589686:LMB589687 LVX589686:LVX589687 MFT589686:MFT589687 MPP589686:MPP589687 MZL589686:MZL589687 NJH589686:NJH589687 NTD589686:NTD589687 OCZ589686:OCZ589687 OMV589686:OMV589687 OWR589686:OWR589687 PGN589686:PGN589687 PQJ589686:PQJ589687 QAF589686:QAF589687 QKB589686:QKB589687 QTX589686:QTX589687 RDT589686:RDT589687 RNP589686:RNP589687 RXL589686:RXL589687 SHH589686:SHH589687 SRD589686:SRD589687 TAZ589686:TAZ589687 TKV589686:TKV589687 TUR589686:TUR589687 UEN589686:UEN589687 UOJ589686:UOJ589687 UYF589686:UYF589687 VIB589686:VIB589687 VRX589686:VRX589687 WBT589686:WBT589687 WLP589686:WLP589687 WVL589686:WVL589687 IZ655222:IZ655223 SV655222:SV655223 ACR655222:ACR655223 AMN655222:AMN655223 AWJ655222:AWJ655223 BGF655222:BGF655223 BQB655222:BQB655223 BZX655222:BZX655223 CJT655222:CJT655223 CTP655222:CTP655223 DDL655222:DDL655223 DNH655222:DNH655223 DXD655222:DXD655223 EGZ655222:EGZ655223 EQV655222:EQV655223 FAR655222:FAR655223 FKN655222:FKN655223 FUJ655222:FUJ655223 GEF655222:GEF655223 GOB655222:GOB655223 GXX655222:GXX655223 HHT655222:HHT655223 HRP655222:HRP655223 IBL655222:IBL655223 ILH655222:ILH655223 IVD655222:IVD655223 JEZ655222:JEZ655223 JOV655222:JOV655223 JYR655222:JYR655223 KIN655222:KIN655223 KSJ655222:KSJ655223 LCF655222:LCF655223 LMB655222:LMB655223 LVX655222:LVX655223 MFT655222:MFT655223 MPP655222:MPP655223 MZL655222:MZL655223 NJH655222:NJH655223 NTD655222:NTD655223 OCZ655222:OCZ655223 OMV655222:OMV655223 OWR655222:OWR655223 PGN655222:PGN655223 PQJ655222:PQJ655223 QAF655222:QAF655223 QKB655222:QKB655223 QTX655222:QTX655223 RDT655222:RDT655223 RNP655222:RNP655223 RXL655222:RXL655223 SHH655222:SHH655223 SRD655222:SRD655223 TAZ655222:TAZ655223 TKV655222:TKV655223 TUR655222:TUR655223 UEN655222:UEN655223 UOJ655222:UOJ655223 UYF655222:UYF655223 VIB655222:VIB655223 VRX655222:VRX655223 WBT655222:WBT655223 WLP655222:WLP655223 WVL655222:WVL655223 IZ720758:IZ720759 SV720758:SV720759 ACR720758:ACR720759 AMN720758:AMN720759 AWJ720758:AWJ720759 BGF720758:BGF720759 BQB720758:BQB720759 BZX720758:BZX720759 CJT720758:CJT720759 CTP720758:CTP720759 DDL720758:DDL720759 DNH720758:DNH720759 DXD720758:DXD720759 EGZ720758:EGZ720759 EQV720758:EQV720759 FAR720758:FAR720759 FKN720758:FKN720759 FUJ720758:FUJ720759 GEF720758:GEF720759 GOB720758:GOB720759 GXX720758:GXX720759 HHT720758:HHT720759 HRP720758:HRP720759 IBL720758:IBL720759 ILH720758:ILH720759 IVD720758:IVD720759 JEZ720758:JEZ720759 JOV720758:JOV720759 JYR720758:JYR720759 KIN720758:KIN720759 KSJ720758:KSJ720759 LCF720758:LCF720759 LMB720758:LMB720759 LVX720758:LVX720759 MFT720758:MFT720759 MPP720758:MPP720759 MZL720758:MZL720759 NJH720758:NJH720759 NTD720758:NTD720759 OCZ720758:OCZ720759 OMV720758:OMV720759 OWR720758:OWR720759 PGN720758:PGN720759 PQJ720758:PQJ720759 QAF720758:QAF720759 QKB720758:QKB720759 QTX720758:QTX720759 RDT720758:RDT720759 RNP720758:RNP720759 RXL720758:RXL720759 SHH720758:SHH720759 SRD720758:SRD720759 TAZ720758:TAZ720759 TKV720758:TKV720759 TUR720758:TUR720759 UEN720758:UEN720759 UOJ720758:UOJ720759 UYF720758:UYF720759 VIB720758:VIB720759 VRX720758:VRX720759 WBT720758:WBT720759 WLP720758:WLP720759 WVL720758:WVL720759 IZ786294:IZ786295 SV786294:SV786295 ACR786294:ACR786295 AMN786294:AMN786295 AWJ786294:AWJ786295 BGF786294:BGF786295 BQB786294:BQB786295 BZX786294:BZX786295 CJT786294:CJT786295 CTP786294:CTP786295 DDL786294:DDL786295 DNH786294:DNH786295 DXD786294:DXD786295 EGZ786294:EGZ786295 EQV786294:EQV786295 FAR786294:FAR786295 FKN786294:FKN786295 FUJ786294:FUJ786295 GEF786294:GEF786295 GOB786294:GOB786295 GXX786294:GXX786295 HHT786294:HHT786295 HRP786294:HRP786295 IBL786294:IBL786295 ILH786294:ILH786295 IVD786294:IVD786295 JEZ786294:JEZ786295 JOV786294:JOV786295 JYR786294:JYR786295 KIN786294:KIN786295 KSJ786294:KSJ786295 LCF786294:LCF786295 LMB786294:LMB786295 LVX786294:LVX786295 MFT786294:MFT786295 MPP786294:MPP786295 MZL786294:MZL786295 NJH786294:NJH786295 NTD786294:NTD786295 OCZ786294:OCZ786295 OMV786294:OMV786295 OWR786294:OWR786295 PGN786294:PGN786295 PQJ786294:PQJ786295 QAF786294:QAF786295 QKB786294:QKB786295 QTX786294:QTX786295 RDT786294:RDT786295 RNP786294:RNP786295 RXL786294:RXL786295 SHH786294:SHH786295 SRD786294:SRD786295 TAZ786294:TAZ786295 TKV786294:TKV786295 TUR786294:TUR786295 UEN786294:UEN786295 UOJ786294:UOJ786295 UYF786294:UYF786295 VIB786294:VIB786295 VRX786294:VRX786295 WBT786294:WBT786295 WLP786294:WLP786295 WVL786294:WVL786295 IZ851830:IZ851831 SV851830:SV851831 ACR851830:ACR851831 AMN851830:AMN851831 AWJ851830:AWJ851831 BGF851830:BGF851831 BQB851830:BQB851831 BZX851830:BZX851831 CJT851830:CJT851831 CTP851830:CTP851831 DDL851830:DDL851831 DNH851830:DNH851831 DXD851830:DXD851831 EGZ851830:EGZ851831 EQV851830:EQV851831 FAR851830:FAR851831 FKN851830:FKN851831 FUJ851830:FUJ851831 GEF851830:GEF851831 GOB851830:GOB851831 GXX851830:GXX851831 HHT851830:HHT851831 HRP851830:HRP851831 IBL851830:IBL851831 ILH851830:ILH851831 IVD851830:IVD851831 JEZ851830:JEZ851831 JOV851830:JOV851831 JYR851830:JYR851831 KIN851830:KIN851831 KSJ851830:KSJ851831 LCF851830:LCF851831 LMB851830:LMB851831 LVX851830:LVX851831 MFT851830:MFT851831 MPP851830:MPP851831 MZL851830:MZL851831 NJH851830:NJH851831 NTD851830:NTD851831 OCZ851830:OCZ851831 OMV851830:OMV851831 OWR851830:OWR851831 PGN851830:PGN851831 PQJ851830:PQJ851831 QAF851830:QAF851831 QKB851830:QKB851831 QTX851830:QTX851831 RDT851830:RDT851831 RNP851830:RNP851831 RXL851830:RXL851831 SHH851830:SHH851831 SRD851830:SRD851831 TAZ851830:TAZ851831 TKV851830:TKV851831 TUR851830:TUR851831 UEN851830:UEN851831 UOJ851830:UOJ851831 UYF851830:UYF851831 VIB851830:VIB851831 VRX851830:VRX851831 WBT851830:WBT851831 WLP851830:WLP851831 WVL851830:WVL851831 IZ917366:IZ917367 SV917366:SV917367 ACR917366:ACR917367 AMN917366:AMN917367 AWJ917366:AWJ917367 BGF917366:BGF917367 BQB917366:BQB917367 BZX917366:BZX917367 CJT917366:CJT917367 CTP917366:CTP917367 DDL917366:DDL917367 DNH917366:DNH917367 DXD917366:DXD917367 EGZ917366:EGZ917367 EQV917366:EQV917367 FAR917366:FAR917367 FKN917366:FKN917367 FUJ917366:FUJ917367 GEF917366:GEF917367 GOB917366:GOB917367 GXX917366:GXX917367 HHT917366:HHT917367 HRP917366:HRP917367 IBL917366:IBL917367 ILH917366:ILH917367 IVD917366:IVD917367 JEZ917366:JEZ917367 JOV917366:JOV917367 JYR917366:JYR917367 KIN917366:KIN917367 KSJ917366:KSJ917367 LCF917366:LCF917367 LMB917366:LMB917367 LVX917366:LVX917367 MFT917366:MFT917367 MPP917366:MPP917367 MZL917366:MZL917367 NJH917366:NJH917367 NTD917366:NTD917367 OCZ917366:OCZ917367 OMV917366:OMV917367 OWR917366:OWR917367 PGN917366:PGN917367 PQJ917366:PQJ917367 QAF917366:QAF917367 QKB917366:QKB917367 QTX917366:QTX917367 RDT917366:RDT917367 RNP917366:RNP917367 RXL917366:RXL917367 SHH917366:SHH917367 SRD917366:SRD917367 TAZ917366:TAZ917367 TKV917366:TKV917367 TUR917366:TUR917367 UEN917366:UEN917367 UOJ917366:UOJ917367 UYF917366:UYF917367 VIB917366:VIB917367 VRX917366:VRX917367 WBT917366:WBT917367 WLP917366:WLP917367 WVL917366:WVL917367 IZ982902:IZ982903 SV982902:SV982903 ACR982902:ACR982903 AMN982902:AMN982903 AWJ982902:AWJ982903 BGF982902:BGF982903 BQB982902:BQB982903 BZX982902:BZX982903 CJT982902:CJT982903 CTP982902:CTP982903 DDL982902:DDL982903 DNH982902:DNH982903 DXD982902:DXD982903 EGZ982902:EGZ982903 EQV982902:EQV982903 FAR982902:FAR982903 FKN982902:FKN982903 FUJ982902:FUJ982903 GEF982902:GEF982903 GOB982902:GOB982903 GXX982902:GXX982903 HHT982902:HHT982903 HRP982902:HRP982903 IBL982902:IBL982903 ILH982902:ILH982903 IVD982902:IVD982903 JEZ982902:JEZ982903 JOV982902:JOV982903 JYR982902:JYR982903 KIN982902:KIN982903 KSJ982902:KSJ982903 LCF982902:LCF982903 LMB982902:LMB982903 LVX982902:LVX982903 MFT982902:MFT982903 MPP982902:MPP982903 MZL982902:MZL982903 NJH982902:NJH982903 NTD982902:NTD982903 OCZ982902:OCZ982903 OMV982902:OMV982903 OWR982902:OWR982903 PGN982902:PGN982903 PQJ982902:PQJ982903 QAF982902:QAF982903 QKB982902:QKB982903 QTX982902:QTX982903 RDT982902:RDT982903 RNP982902:RNP982903 RXL982902:RXL982903 SHH982902:SHH982903 SRD982902:SRD982903 TAZ982902:TAZ982903 TKV982902:TKV982903 TUR982902:TUR982903 UEN982902:UEN982903 UOJ982902:UOJ982903 UYF982902:UYF982903 VIB982902:VIB982903 VRX982902:VRX982903 WBT982902:WBT982903 WLP982902:WLP982903 WVL982902:WVL982903 IZ65430:IZ65466 SV65430:SV65466 ACR65430:ACR65466 AMN65430:AMN65466 AWJ65430:AWJ65466 BGF65430:BGF65466 BQB65430:BQB65466 BZX65430:BZX65466 CJT65430:CJT65466 CTP65430:CTP65466 DDL65430:DDL65466 DNH65430:DNH65466 DXD65430:DXD65466 EGZ65430:EGZ65466 EQV65430:EQV65466 FAR65430:FAR65466 FKN65430:FKN65466 FUJ65430:FUJ65466 GEF65430:GEF65466 GOB65430:GOB65466 GXX65430:GXX65466 HHT65430:HHT65466 HRP65430:HRP65466 IBL65430:IBL65466 ILH65430:ILH65466 IVD65430:IVD65466 JEZ65430:JEZ65466 JOV65430:JOV65466 JYR65430:JYR65466 KIN65430:KIN65466 KSJ65430:KSJ65466 LCF65430:LCF65466 LMB65430:LMB65466 LVX65430:LVX65466 MFT65430:MFT65466 MPP65430:MPP65466 MZL65430:MZL65466 NJH65430:NJH65466 NTD65430:NTD65466 OCZ65430:OCZ65466 OMV65430:OMV65466 OWR65430:OWR65466 PGN65430:PGN65466 PQJ65430:PQJ65466 QAF65430:QAF65466 QKB65430:QKB65466 QTX65430:QTX65466 RDT65430:RDT65466 RNP65430:RNP65466 RXL65430:RXL65466 SHH65430:SHH65466 SRD65430:SRD65466 TAZ65430:TAZ65466 TKV65430:TKV65466 TUR65430:TUR65466 UEN65430:UEN65466 UOJ65430:UOJ65466 UYF65430:UYF65466 VIB65430:VIB65466 VRX65430:VRX65466 WBT65430:WBT65466 WLP65430:WLP65466 WVL65430:WVL65466 IZ130966:IZ131002 SV130966:SV131002 ACR130966:ACR131002 AMN130966:AMN131002 AWJ130966:AWJ131002 BGF130966:BGF131002 BQB130966:BQB131002 BZX130966:BZX131002 CJT130966:CJT131002 CTP130966:CTP131002 DDL130966:DDL131002 DNH130966:DNH131002 DXD130966:DXD131002 EGZ130966:EGZ131002 EQV130966:EQV131002 FAR130966:FAR131002 FKN130966:FKN131002 FUJ130966:FUJ131002 GEF130966:GEF131002 GOB130966:GOB131002 GXX130966:GXX131002 HHT130966:HHT131002 HRP130966:HRP131002 IBL130966:IBL131002 ILH130966:ILH131002 IVD130966:IVD131002 JEZ130966:JEZ131002 JOV130966:JOV131002 JYR130966:JYR131002 KIN130966:KIN131002 KSJ130966:KSJ131002 LCF130966:LCF131002 LMB130966:LMB131002 LVX130966:LVX131002 MFT130966:MFT131002 MPP130966:MPP131002 MZL130966:MZL131002 NJH130966:NJH131002 NTD130966:NTD131002 OCZ130966:OCZ131002 OMV130966:OMV131002 OWR130966:OWR131002 PGN130966:PGN131002 PQJ130966:PQJ131002 QAF130966:QAF131002 QKB130966:QKB131002 QTX130966:QTX131002 RDT130966:RDT131002 RNP130966:RNP131002 RXL130966:RXL131002 SHH130966:SHH131002 SRD130966:SRD131002 TAZ130966:TAZ131002 TKV130966:TKV131002 TUR130966:TUR131002 UEN130966:UEN131002 UOJ130966:UOJ131002 UYF130966:UYF131002 VIB130966:VIB131002 VRX130966:VRX131002 WBT130966:WBT131002 WLP130966:WLP131002 WVL130966:WVL131002 IZ196502:IZ196538 SV196502:SV196538 ACR196502:ACR196538 AMN196502:AMN196538 AWJ196502:AWJ196538 BGF196502:BGF196538 BQB196502:BQB196538 BZX196502:BZX196538 CJT196502:CJT196538 CTP196502:CTP196538 DDL196502:DDL196538 DNH196502:DNH196538 DXD196502:DXD196538 EGZ196502:EGZ196538 EQV196502:EQV196538 FAR196502:FAR196538 FKN196502:FKN196538 FUJ196502:FUJ196538 GEF196502:GEF196538 GOB196502:GOB196538 GXX196502:GXX196538 HHT196502:HHT196538 HRP196502:HRP196538 IBL196502:IBL196538 ILH196502:ILH196538 IVD196502:IVD196538 JEZ196502:JEZ196538 JOV196502:JOV196538 JYR196502:JYR196538 KIN196502:KIN196538 KSJ196502:KSJ196538 LCF196502:LCF196538 LMB196502:LMB196538 LVX196502:LVX196538 MFT196502:MFT196538 MPP196502:MPP196538 MZL196502:MZL196538 NJH196502:NJH196538 NTD196502:NTD196538 OCZ196502:OCZ196538 OMV196502:OMV196538 OWR196502:OWR196538 PGN196502:PGN196538 PQJ196502:PQJ196538 QAF196502:QAF196538 QKB196502:QKB196538 QTX196502:QTX196538 RDT196502:RDT196538 RNP196502:RNP196538 RXL196502:RXL196538 SHH196502:SHH196538 SRD196502:SRD196538 TAZ196502:TAZ196538 TKV196502:TKV196538 TUR196502:TUR196538 UEN196502:UEN196538 UOJ196502:UOJ196538 UYF196502:UYF196538 VIB196502:VIB196538 VRX196502:VRX196538 WBT196502:WBT196538 WLP196502:WLP196538 WVL196502:WVL196538 IZ262038:IZ262074 SV262038:SV262074 ACR262038:ACR262074 AMN262038:AMN262074 AWJ262038:AWJ262074 BGF262038:BGF262074 BQB262038:BQB262074 BZX262038:BZX262074 CJT262038:CJT262074 CTP262038:CTP262074 DDL262038:DDL262074 DNH262038:DNH262074 DXD262038:DXD262074 EGZ262038:EGZ262074 EQV262038:EQV262074 FAR262038:FAR262074 FKN262038:FKN262074 FUJ262038:FUJ262074 GEF262038:GEF262074 GOB262038:GOB262074 GXX262038:GXX262074 HHT262038:HHT262074 HRP262038:HRP262074 IBL262038:IBL262074 ILH262038:ILH262074 IVD262038:IVD262074 JEZ262038:JEZ262074 JOV262038:JOV262074 JYR262038:JYR262074 KIN262038:KIN262074 KSJ262038:KSJ262074 LCF262038:LCF262074 LMB262038:LMB262074 LVX262038:LVX262074 MFT262038:MFT262074 MPP262038:MPP262074 MZL262038:MZL262074 NJH262038:NJH262074 NTD262038:NTD262074 OCZ262038:OCZ262074 OMV262038:OMV262074 OWR262038:OWR262074 PGN262038:PGN262074 PQJ262038:PQJ262074 QAF262038:QAF262074 QKB262038:QKB262074 QTX262038:QTX262074 RDT262038:RDT262074 RNP262038:RNP262074 RXL262038:RXL262074 SHH262038:SHH262074 SRD262038:SRD262074 TAZ262038:TAZ262074 TKV262038:TKV262074 TUR262038:TUR262074 UEN262038:UEN262074 UOJ262038:UOJ262074 UYF262038:UYF262074 VIB262038:VIB262074 VRX262038:VRX262074 WBT262038:WBT262074 WLP262038:WLP262074 WVL262038:WVL262074 IZ327574:IZ327610 SV327574:SV327610 ACR327574:ACR327610 AMN327574:AMN327610 AWJ327574:AWJ327610 BGF327574:BGF327610 BQB327574:BQB327610 BZX327574:BZX327610 CJT327574:CJT327610 CTP327574:CTP327610 DDL327574:DDL327610 DNH327574:DNH327610 DXD327574:DXD327610 EGZ327574:EGZ327610 EQV327574:EQV327610 FAR327574:FAR327610 FKN327574:FKN327610 FUJ327574:FUJ327610 GEF327574:GEF327610 GOB327574:GOB327610 GXX327574:GXX327610 HHT327574:HHT327610 HRP327574:HRP327610 IBL327574:IBL327610 ILH327574:ILH327610 IVD327574:IVD327610 JEZ327574:JEZ327610 JOV327574:JOV327610 JYR327574:JYR327610 KIN327574:KIN327610 KSJ327574:KSJ327610 LCF327574:LCF327610 LMB327574:LMB327610 LVX327574:LVX327610 MFT327574:MFT327610 MPP327574:MPP327610 MZL327574:MZL327610 NJH327574:NJH327610 NTD327574:NTD327610 OCZ327574:OCZ327610 OMV327574:OMV327610 OWR327574:OWR327610 PGN327574:PGN327610 PQJ327574:PQJ327610 QAF327574:QAF327610 QKB327574:QKB327610 QTX327574:QTX327610 RDT327574:RDT327610 RNP327574:RNP327610 RXL327574:RXL327610 SHH327574:SHH327610 SRD327574:SRD327610 TAZ327574:TAZ327610 TKV327574:TKV327610 TUR327574:TUR327610 UEN327574:UEN327610 UOJ327574:UOJ327610 UYF327574:UYF327610 VIB327574:VIB327610 VRX327574:VRX327610 WBT327574:WBT327610 WLP327574:WLP327610 WVL327574:WVL327610 IZ393110:IZ393146 SV393110:SV393146 ACR393110:ACR393146 AMN393110:AMN393146 AWJ393110:AWJ393146 BGF393110:BGF393146 BQB393110:BQB393146 BZX393110:BZX393146 CJT393110:CJT393146 CTP393110:CTP393146 DDL393110:DDL393146 DNH393110:DNH393146 DXD393110:DXD393146 EGZ393110:EGZ393146 EQV393110:EQV393146 FAR393110:FAR393146 FKN393110:FKN393146 FUJ393110:FUJ393146 GEF393110:GEF393146 GOB393110:GOB393146 GXX393110:GXX393146 HHT393110:HHT393146 HRP393110:HRP393146 IBL393110:IBL393146 ILH393110:ILH393146 IVD393110:IVD393146 JEZ393110:JEZ393146 JOV393110:JOV393146 JYR393110:JYR393146 KIN393110:KIN393146 KSJ393110:KSJ393146 LCF393110:LCF393146 LMB393110:LMB393146 LVX393110:LVX393146 MFT393110:MFT393146 MPP393110:MPP393146 MZL393110:MZL393146 NJH393110:NJH393146 NTD393110:NTD393146 OCZ393110:OCZ393146 OMV393110:OMV393146 OWR393110:OWR393146 PGN393110:PGN393146 PQJ393110:PQJ393146 QAF393110:QAF393146 QKB393110:QKB393146 QTX393110:QTX393146 RDT393110:RDT393146 RNP393110:RNP393146 RXL393110:RXL393146 SHH393110:SHH393146 SRD393110:SRD393146 TAZ393110:TAZ393146 TKV393110:TKV393146 TUR393110:TUR393146 UEN393110:UEN393146 UOJ393110:UOJ393146 UYF393110:UYF393146 VIB393110:VIB393146 VRX393110:VRX393146 WBT393110:WBT393146 WLP393110:WLP393146 WVL393110:WVL393146 IZ458646:IZ458682 SV458646:SV458682 ACR458646:ACR458682 AMN458646:AMN458682 AWJ458646:AWJ458682 BGF458646:BGF458682 BQB458646:BQB458682 BZX458646:BZX458682 CJT458646:CJT458682 CTP458646:CTP458682 DDL458646:DDL458682 DNH458646:DNH458682 DXD458646:DXD458682 EGZ458646:EGZ458682 EQV458646:EQV458682 FAR458646:FAR458682 FKN458646:FKN458682 FUJ458646:FUJ458682 GEF458646:GEF458682 GOB458646:GOB458682 GXX458646:GXX458682 HHT458646:HHT458682 HRP458646:HRP458682 IBL458646:IBL458682 ILH458646:ILH458682 IVD458646:IVD458682 JEZ458646:JEZ458682 JOV458646:JOV458682 JYR458646:JYR458682 KIN458646:KIN458682 KSJ458646:KSJ458682 LCF458646:LCF458682 LMB458646:LMB458682 LVX458646:LVX458682 MFT458646:MFT458682 MPP458646:MPP458682 MZL458646:MZL458682 NJH458646:NJH458682 NTD458646:NTD458682 OCZ458646:OCZ458682 OMV458646:OMV458682 OWR458646:OWR458682 PGN458646:PGN458682 PQJ458646:PQJ458682 QAF458646:QAF458682 QKB458646:QKB458682 QTX458646:QTX458682 RDT458646:RDT458682 RNP458646:RNP458682 RXL458646:RXL458682 SHH458646:SHH458682 SRD458646:SRD458682 TAZ458646:TAZ458682 TKV458646:TKV458682 TUR458646:TUR458682 UEN458646:UEN458682 UOJ458646:UOJ458682 UYF458646:UYF458682 VIB458646:VIB458682 VRX458646:VRX458682 WBT458646:WBT458682 WLP458646:WLP458682 WVL458646:WVL458682 IZ524182:IZ524218 SV524182:SV524218 ACR524182:ACR524218 AMN524182:AMN524218 AWJ524182:AWJ524218 BGF524182:BGF524218 BQB524182:BQB524218 BZX524182:BZX524218 CJT524182:CJT524218 CTP524182:CTP524218 DDL524182:DDL524218 DNH524182:DNH524218 DXD524182:DXD524218 EGZ524182:EGZ524218 EQV524182:EQV524218 FAR524182:FAR524218 FKN524182:FKN524218 FUJ524182:FUJ524218 GEF524182:GEF524218 GOB524182:GOB524218 GXX524182:GXX524218 HHT524182:HHT524218 HRP524182:HRP524218 IBL524182:IBL524218 ILH524182:ILH524218 IVD524182:IVD524218 JEZ524182:JEZ524218 JOV524182:JOV524218 JYR524182:JYR524218 KIN524182:KIN524218 KSJ524182:KSJ524218 LCF524182:LCF524218 LMB524182:LMB524218 LVX524182:LVX524218 MFT524182:MFT524218 MPP524182:MPP524218 MZL524182:MZL524218 NJH524182:NJH524218 NTD524182:NTD524218 OCZ524182:OCZ524218 OMV524182:OMV524218 OWR524182:OWR524218 PGN524182:PGN524218 PQJ524182:PQJ524218 QAF524182:QAF524218 QKB524182:QKB524218 QTX524182:QTX524218 RDT524182:RDT524218 RNP524182:RNP524218 RXL524182:RXL524218 SHH524182:SHH524218 SRD524182:SRD524218 TAZ524182:TAZ524218 TKV524182:TKV524218 TUR524182:TUR524218 UEN524182:UEN524218 UOJ524182:UOJ524218 UYF524182:UYF524218 VIB524182:VIB524218 VRX524182:VRX524218 WBT524182:WBT524218 WLP524182:WLP524218 WVL524182:WVL524218 IZ589718:IZ589754 SV589718:SV589754 ACR589718:ACR589754 AMN589718:AMN589754 AWJ589718:AWJ589754 BGF589718:BGF589754 BQB589718:BQB589754 BZX589718:BZX589754 CJT589718:CJT589754 CTP589718:CTP589754 DDL589718:DDL589754 DNH589718:DNH589754 DXD589718:DXD589754 EGZ589718:EGZ589754 EQV589718:EQV589754 FAR589718:FAR589754 FKN589718:FKN589754 FUJ589718:FUJ589754 GEF589718:GEF589754 GOB589718:GOB589754 GXX589718:GXX589754 HHT589718:HHT589754 HRP589718:HRP589754 IBL589718:IBL589754 ILH589718:ILH589754 IVD589718:IVD589754 JEZ589718:JEZ589754 JOV589718:JOV589754 JYR589718:JYR589754 KIN589718:KIN589754 KSJ589718:KSJ589754 LCF589718:LCF589754 LMB589718:LMB589754 LVX589718:LVX589754 MFT589718:MFT589754 MPP589718:MPP589754 MZL589718:MZL589754 NJH589718:NJH589754 NTD589718:NTD589754 OCZ589718:OCZ589754 OMV589718:OMV589754 OWR589718:OWR589754 PGN589718:PGN589754 PQJ589718:PQJ589754 QAF589718:QAF589754 QKB589718:QKB589754 QTX589718:QTX589754 RDT589718:RDT589754 RNP589718:RNP589754 RXL589718:RXL589754 SHH589718:SHH589754 SRD589718:SRD589754 TAZ589718:TAZ589754 TKV589718:TKV589754 TUR589718:TUR589754 UEN589718:UEN589754 UOJ589718:UOJ589754 UYF589718:UYF589754 VIB589718:VIB589754 VRX589718:VRX589754 WBT589718:WBT589754 WLP589718:WLP589754 WVL589718:WVL589754 IZ655254:IZ655290 SV655254:SV655290 ACR655254:ACR655290 AMN655254:AMN655290 AWJ655254:AWJ655290 BGF655254:BGF655290 BQB655254:BQB655290 BZX655254:BZX655290 CJT655254:CJT655290 CTP655254:CTP655290 DDL655254:DDL655290 DNH655254:DNH655290 DXD655254:DXD655290 EGZ655254:EGZ655290 EQV655254:EQV655290 FAR655254:FAR655290 FKN655254:FKN655290 FUJ655254:FUJ655290 GEF655254:GEF655290 GOB655254:GOB655290 GXX655254:GXX655290 HHT655254:HHT655290 HRP655254:HRP655290 IBL655254:IBL655290 ILH655254:ILH655290 IVD655254:IVD655290 JEZ655254:JEZ655290 JOV655254:JOV655290 JYR655254:JYR655290 KIN655254:KIN655290 KSJ655254:KSJ655290 LCF655254:LCF655290 LMB655254:LMB655290 LVX655254:LVX655290 MFT655254:MFT655290 MPP655254:MPP655290 MZL655254:MZL655290 NJH655254:NJH655290 NTD655254:NTD655290 OCZ655254:OCZ655290 OMV655254:OMV655290 OWR655254:OWR655290 PGN655254:PGN655290 PQJ655254:PQJ655290 QAF655254:QAF655290 QKB655254:QKB655290 QTX655254:QTX655290 RDT655254:RDT655290 RNP655254:RNP655290 RXL655254:RXL655290 SHH655254:SHH655290 SRD655254:SRD655290 TAZ655254:TAZ655290 TKV655254:TKV655290 TUR655254:TUR655290 UEN655254:UEN655290 UOJ655254:UOJ655290 UYF655254:UYF655290 VIB655254:VIB655290 VRX655254:VRX655290 WBT655254:WBT655290 WLP655254:WLP655290 WVL655254:WVL655290 IZ720790:IZ720826 SV720790:SV720826 ACR720790:ACR720826 AMN720790:AMN720826 AWJ720790:AWJ720826 BGF720790:BGF720826 BQB720790:BQB720826 BZX720790:BZX720826 CJT720790:CJT720826 CTP720790:CTP720826 DDL720790:DDL720826 DNH720790:DNH720826 DXD720790:DXD720826 EGZ720790:EGZ720826 EQV720790:EQV720826 FAR720790:FAR720826 FKN720790:FKN720826 FUJ720790:FUJ720826 GEF720790:GEF720826 GOB720790:GOB720826 GXX720790:GXX720826 HHT720790:HHT720826 HRP720790:HRP720826 IBL720790:IBL720826 ILH720790:ILH720826 IVD720790:IVD720826 JEZ720790:JEZ720826 JOV720790:JOV720826 JYR720790:JYR720826 KIN720790:KIN720826 KSJ720790:KSJ720826 LCF720790:LCF720826 LMB720790:LMB720826 LVX720790:LVX720826 MFT720790:MFT720826 MPP720790:MPP720826 MZL720790:MZL720826 NJH720790:NJH720826 NTD720790:NTD720826 OCZ720790:OCZ720826 OMV720790:OMV720826 OWR720790:OWR720826 PGN720790:PGN720826 PQJ720790:PQJ720826 QAF720790:QAF720826 QKB720790:QKB720826 QTX720790:QTX720826 RDT720790:RDT720826 RNP720790:RNP720826 RXL720790:RXL720826 SHH720790:SHH720826 SRD720790:SRD720826 TAZ720790:TAZ720826 TKV720790:TKV720826 TUR720790:TUR720826 UEN720790:UEN720826 UOJ720790:UOJ720826 UYF720790:UYF720826 VIB720790:VIB720826 VRX720790:VRX720826 WBT720790:WBT720826 WLP720790:WLP720826 WVL720790:WVL720826 IZ786326:IZ786362 SV786326:SV786362 ACR786326:ACR786362 AMN786326:AMN786362 AWJ786326:AWJ786362 BGF786326:BGF786362 BQB786326:BQB786362 BZX786326:BZX786362 CJT786326:CJT786362 CTP786326:CTP786362 DDL786326:DDL786362 DNH786326:DNH786362 DXD786326:DXD786362 EGZ786326:EGZ786362 EQV786326:EQV786362 FAR786326:FAR786362 FKN786326:FKN786362 FUJ786326:FUJ786362 GEF786326:GEF786362 GOB786326:GOB786362 GXX786326:GXX786362 HHT786326:HHT786362 HRP786326:HRP786362 IBL786326:IBL786362 ILH786326:ILH786362 IVD786326:IVD786362 JEZ786326:JEZ786362 JOV786326:JOV786362 JYR786326:JYR786362 KIN786326:KIN786362 KSJ786326:KSJ786362 LCF786326:LCF786362 LMB786326:LMB786362 LVX786326:LVX786362 MFT786326:MFT786362 MPP786326:MPP786362 MZL786326:MZL786362 NJH786326:NJH786362 NTD786326:NTD786362 OCZ786326:OCZ786362 OMV786326:OMV786362 OWR786326:OWR786362 PGN786326:PGN786362 PQJ786326:PQJ786362 QAF786326:QAF786362 QKB786326:QKB786362 QTX786326:QTX786362 RDT786326:RDT786362 RNP786326:RNP786362 RXL786326:RXL786362 SHH786326:SHH786362 SRD786326:SRD786362 TAZ786326:TAZ786362 TKV786326:TKV786362 TUR786326:TUR786362 UEN786326:UEN786362 UOJ786326:UOJ786362 UYF786326:UYF786362 VIB786326:VIB786362 VRX786326:VRX786362 WBT786326:WBT786362 WLP786326:WLP786362 WVL786326:WVL786362 IZ851862:IZ851898 SV851862:SV851898 ACR851862:ACR851898 AMN851862:AMN851898 AWJ851862:AWJ851898 BGF851862:BGF851898 BQB851862:BQB851898 BZX851862:BZX851898 CJT851862:CJT851898 CTP851862:CTP851898 DDL851862:DDL851898 DNH851862:DNH851898 DXD851862:DXD851898 EGZ851862:EGZ851898 EQV851862:EQV851898 FAR851862:FAR851898 FKN851862:FKN851898 FUJ851862:FUJ851898 GEF851862:GEF851898 GOB851862:GOB851898 GXX851862:GXX851898 HHT851862:HHT851898 HRP851862:HRP851898 IBL851862:IBL851898 ILH851862:ILH851898 IVD851862:IVD851898 JEZ851862:JEZ851898 JOV851862:JOV851898 JYR851862:JYR851898 KIN851862:KIN851898 KSJ851862:KSJ851898 LCF851862:LCF851898 LMB851862:LMB851898 LVX851862:LVX851898 MFT851862:MFT851898 MPP851862:MPP851898 MZL851862:MZL851898 NJH851862:NJH851898 NTD851862:NTD851898 OCZ851862:OCZ851898 OMV851862:OMV851898 OWR851862:OWR851898 PGN851862:PGN851898 PQJ851862:PQJ851898 QAF851862:QAF851898 QKB851862:QKB851898 QTX851862:QTX851898 RDT851862:RDT851898 RNP851862:RNP851898 RXL851862:RXL851898 SHH851862:SHH851898 SRD851862:SRD851898 TAZ851862:TAZ851898 TKV851862:TKV851898 TUR851862:TUR851898 UEN851862:UEN851898 UOJ851862:UOJ851898 UYF851862:UYF851898 VIB851862:VIB851898 VRX851862:VRX851898 WBT851862:WBT851898 WLP851862:WLP851898 WVL851862:WVL851898 IZ917398:IZ917434 SV917398:SV917434 ACR917398:ACR917434 AMN917398:AMN917434 AWJ917398:AWJ917434 BGF917398:BGF917434 BQB917398:BQB917434 BZX917398:BZX917434 CJT917398:CJT917434 CTP917398:CTP917434 DDL917398:DDL917434 DNH917398:DNH917434 DXD917398:DXD917434 EGZ917398:EGZ917434 EQV917398:EQV917434 FAR917398:FAR917434 FKN917398:FKN917434 FUJ917398:FUJ917434 GEF917398:GEF917434 GOB917398:GOB917434 GXX917398:GXX917434 HHT917398:HHT917434 HRP917398:HRP917434 IBL917398:IBL917434 ILH917398:ILH917434 IVD917398:IVD917434 JEZ917398:JEZ917434 JOV917398:JOV917434 JYR917398:JYR917434 KIN917398:KIN917434 KSJ917398:KSJ917434 LCF917398:LCF917434 LMB917398:LMB917434 LVX917398:LVX917434 MFT917398:MFT917434 MPP917398:MPP917434 MZL917398:MZL917434 NJH917398:NJH917434 NTD917398:NTD917434 OCZ917398:OCZ917434 OMV917398:OMV917434 OWR917398:OWR917434 PGN917398:PGN917434 PQJ917398:PQJ917434 QAF917398:QAF917434 QKB917398:QKB917434 QTX917398:QTX917434 RDT917398:RDT917434 RNP917398:RNP917434 RXL917398:RXL917434 SHH917398:SHH917434 SRD917398:SRD917434 TAZ917398:TAZ917434 TKV917398:TKV917434 TUR917398:TUR917434 UEN917398:UEN917434 UOJ917398:UOJ917434 UYF917398:UYF917434 VIB917398:VIB917434 VRX917398:VRX917434 WBT917398:WBT917434 WLP917398:WLP917434 WVL917398:WVL917434 IZ982934:IZ982970 SV982934:SV982970 ACR982934:ACR982970 AMN982934:AMN982970 AWJ982934:AWJ982970 BGF982934:BGF982970 BQB982934:BQB982970 BZX982934:BZX982970 CJT982934:CJT982970 CTP982934:CTP982970 DDL982934:DDL982970 DNH982934:DNH982970 DXD982934:DXD982970 EGZ982934:EGZ982970 EQV982934:EQV982970 FAR982934:FAR982970 FKN982934:FKN982970 FUJ982934:FUJ982970 GEF982934:GEF982970 GOB982934:GOB982970 GXX982934:GXX982970 HHT982934:HHT982970 HRP982934:HRP982970 IBL982934:IBL982970 ILH982934:ILH982970 IVD982934:IVD982970 JEZ982934:JEZ982970 JOV982934:JOV982970 JYR982934:JYR982970 KIN982934:KIN982970 KSJ982934:KSJ982970 LCF982934:LCF982970 LMB982934:LMB982970 LVX982934:LVX982970 MFT982934:MFT982970 MPP982934:MPP982970 MZL982934:MZL982970 NJH982934:NJH982970 NTD982934:NTD982970 OCZ982934:OCZ982970 OMV982934:OMV982970 OWR982934:OWR982970 PGN982934:PGN982970 PQJ982934:PQJ982970 QAF982934:QAF982970 QKB982934:QKB982970 QTX982934:QTX982970 RDT982934:RDT982970 RNP982934:RNP982970 RXL982934:RXL982970 SHH982934:SHH982970 SRD982934:SRD982970 TAZ982934:TAZ982970 TKV982934:TKV982970 TUR982934:TUR982970 UEN982934:UEN982970 UOJ982934:UOJ982970 UYF982934:UYF982970 VIB982934:VIB982970 VRX982934:VRX982970 WBT982934:WBT982970 WLP982934:WLP982970 WVL982934:WVL982970 E982934:E982970 E917398:E917434 E851862:E851898 E786326:E786362 E720790:E720826 E655254:E655290 E589718:E589754 E524182:E524218 E458646:E458682 E393110:E393146 E327574:E327610 E262038:E262074 E196502:E196538 E130966:E131002 E65430:E65466 E982902:E982903 E917366:E917367 E851830:E851831 E786294:E786295 E720758:E720759 E655222:E655223 E589686:E589687 E524150:E524151 E458614:E458615 E393078:E393079 E327542:E327543 E262006:E262007 E196470:E196471 E130934:E130935 E65398:E65399 E982855 E917319 E851783 E786247 E720711 E655175 E589639 E524103 E458567 E393031 E327495 E261959 E196423 E130887 E65351 E982874:E982876 E917338:E917340 E851802:E851804 E786266:E786268 E720730:E720732 E655194:E655196 E589658:E589660 E524122:E524124 E458586:E458588 E393050:E393052 E327514:E327516 E261978:E261980 E196442:E196444 E130906:E130908 E65370:E65372 E982882 E917346 E851810 E786274 E720738 E655202 E589666 E524130 E458594 E393058 E327522 E261986 E196450 E130914 E65378 E982898 E917362 E851826 E786290 E720754 E655218 E589682 E524146 E458610 E393074 E327538 E262002 E196466 E130930 E65394 E982924 E917388 E851852 E786316 E720780 E655244 E589708 E524172 E458636 E393100 E327564 E262028 E196492 E130956 E65420 E982919 E917383 E851847 E786311 E720775 E655239 E589703 E524167 E458631 E393095 E327559 E262023 E196487 E130951 E65415">
      <formula1>"建档立卡贫困家庭学生,低保家庭学生,特困供养学生,烈士子女,孤儿,残疾学生,低收入困难家庭学生,困境儿童"</formula1>
    </dataValidation>
    <dataValidation type="list" allowBlank="1" showInputMessage="1" showErrorMessage="1" sqref="IZ65373:IZ65377 SV65373:SV65377 ACR65373:ACR65377 AMN65373:AMN65377 AWJ65373:AWJ65377 BGF65373:BGF65377 BQB65373:BQB65377 BZX65373:BZX65377 CJT65373:CJT65377 CTP65373:CTP65377 DDL65373:DDL65377 DNH65373:DNH65377 DXD65373:DXD65377 EGZ65373:EGZ65377 EQV65373:EQV65377 FAR65373:FAR65377 FKN65373:FKN65377 FUJ65373:FUJ65377 GEF65373:GEF65377 GOB65373:GOB65377 GXX65373:GXX65377 HHT65373:HHT65377 HRP65373:HRP65377 IBL65373:IBL65377 ILH65373:ILH65377 IVD65373:IVD65377 JEZ65373:JEZ65377 JOV65373:JOV65377 JYR65373:JYR65377 KIN65373:KIN65377 KSJ65373:KSJ65377 LCF65373:LCF65377 LMB65373:LMB65377 LVX65373:LVX65377 MFT65373:MFT65377 MPP65373:MPP65377 MZL65373:MZL65377 NJH65373:NJH65377 NTD65373:NTD65377 OCZ65373:OCZ65377 OMV65373:OMV65377 OWR65373:OWR65377 PGN65373:PGN65377 PQJ65373:PQJ65377 QAF65373:QAF65377 QKB65373:QKB65377 QTX65373:QTX65377 RDT65373:RDT65377 RNP65373:RNP65377 RXL65373:RXL65377 SHH65373:SHH65377 SRD65373:SRD65377 TAZ65373:TAZ65377 TKV65373:TKV65377 TUR65373:TUR65377 UEN65373:UEN65377 UOJ65373:UOJ65377 UYF65373:UYF65377 VIB65373:VIB65377 VRX65373:VRX65377 WBT65373:WBT65377 WLP65373:WLP65377 WVL65373:WVL65377 IZ130909:IZ130913 SV130909:SV130913 ACR130909:ACR130913 AMN130909:AMN130913 AWJ130909:AWJ130913 BGF130909:BGF130913 BQB130909:BQB130913 BZX130909:BZX130913 CJT130909:CJT130913 CTP130909:CTP130913 DDL130909:DDL130913 DNH130909:DNH130913 DXD130909:DXD130913 EGZ130909:EGZ130913 EQV130909:EQV130913 FAR130909:FAR130913 FKN130909:FKN130913 FUJ130909:FUJ130913 GEF130909:GEF130913 GOB130909:GOB130913 GXX130909:GXX130913 HHT130909:HHT130913 HRP130909:HRP130913 IBL130909:IBL130913 ILH130909:ILH130913 IVD130909:IVD130913 JEZ130909:JEZ130913 JOV130909:JOV130913 JYR130909:JYR130913 KIN130909:KIN130913 KSJ130909:KSJ130913 LCF130909:LCF130913 LMB130909:LMB130913 LVX130909:LVX130913 MFT130909:MFT130913 MPP130909:MPP130913 MZL130909:MZL130913 NJH130909:NJH130913 NTD130909:NTD130913 OCZ130909:OCZ130913 OMV130909:OMV130913 OWR130909:OWR130913 PGN130909:PGN130913 PQJ130909:PQJ130913 QAF130909:QAF130913 QKB130909:QKB130913 QTX130909:QTX130913 RDT130909:RDT130913 RNP130909:RNP130913 RXL130909:RXL130913 SHH130909:SHH130913 SRD130909:SRD130913 TAZ130909:TAZ130913 TKV130909:TKV130913 TUR130909:TUR130913 UEN130909:UEN130913 UOJ130909:UOJ130913 UYF130909:UYF130913 VIB130909:VIB130913 VRX130909:VRX130913 WBT130909:WBT130913 WLP130909:WLP130913 WVL130909:WVL130913 IZ196445:IZ196449 SV196445:SV196449 ACR196445:ACR196449 AMN196445:AMN196449 AWJ196445:AWJ196449 BGF196445:BGF196449 BQB196445:BQB196449 BZX196445:BZX196449 CJT196445:CJT196449 CTP196445:CTP196449 DDL196445:DDL196449 DNH196445:DNH196449 DXD196445:DXD196449 EGZ196445:EGZ196449 EQV196445:EQV196449 FAR196445:FAR196449 FKN196445:FKN196449 FUJ196445:FUJ196449 GEF196445:GEF196449 GOB196445:GOB196449 GXX196445:GXX196449 HHT196445:HHT196449 HRP196445:HRP196449 IBL196445:IBL196449 ILH196445:ILH196449 IVD196445:IVD196449 JEZ196445:JEZ196449 JOV196445:JOV196449 JYR196445:JYR196449 KIN196445:KIN196449 KSJ196445:KSJ196449 LCF196445:LCF196449 LMB196445:LMB196449 LVX196445:LVX196449 MFT196445:MFT196449 MPP196445:MPP196449 MZL196445:MZL196449 NJH196445:NJH196449 NTD196445:NTD196449 OCZ196445:OCZ196449 OMV196445:OMV196449 OWR196445:OWR196449 PGN196445:PGN196449 PQJ196445:PQJ196449 QAF196445:QAF196449 QKB196445:QKB196449 QTX196445:QTX196449 RDT196445:RDT196449 RNP196445:RNP196449 RXL196445:RXL196449 SHH196445:SHH196449 SRD196445:SRD196449 TAZ196445:TAZ196449 TKV196445:TKV196449 TUR196445:TUR196449 UEN196445:UEN196449 UOJ196445:UOJ196449 UYF196445:UYF196449 VIB196445:VIB196449 VRX196445:VRX196449 WBT196445:WBT196449 WLP196445:WLP196449 WVL196445:WVL196449 IZ261981:IZ261985 SV261981:SV261985 ACR261981:ACR261985 AMN261981:AMN261985 AWJ261981:AWJ261985 BGF261981:BGF261985 BQB261981:BQB261985 BZX261981:BZX261985 CJT261981:CJT261985 CTP261981:CTP261985 DDL261981:DDL261985 DNH261981:DNH261985 DXD261981:DXD261985 EGZ261981:EGZ261985 EQV261981:EQV261985 FAR261981:FAR261985 FKN261981:FKN261985 FUJ261981:FUJ261985 GEF261981:GEF261985 GOB261981:GOB261985 GXX261981:GXX261985 HHT261981:HHT261985 HRP261981:HRP261985 IBL261981:IBL261985 ILH261981:ILH261985 IVD261981:IVD261985 JEZ261981:JEZ261985 JOV261981:JOV261985 JYR261981:JYR261985 KIN261981:KIN261985 KSJ261981:KSJ261985 LCF261981:LCF261985 LMB261981:LMB261985 LVX261981:LVX261985 MFT261981:MFT261985 MPP261981:MPP261985 MZL261981:MZL261985 NJH261981:NJH261985 NTD261981:NTD261985 OCZ261981:OCZ261985 OMV261981:OMV261985 OWR261981:OWR261985 PGN261981:PGN261985 PQJ261981:PQJ261985 QAF261981:QAF261985 QKB261981:QKB261985 QTX261981:QTX261985 RDT261981:RDT261985 RNP261981:RNP261985 RXL261981:RXL261985 SHH261981:SHH261985 SRD261981:SRD261985 TAZ261981:TAZ261985 TKV261981:TKV261985 TUR261981:TUR261985 UEN261981:UEN261985 UOJ261981:UOJ261985 UYF261981:UYF261985 VIB261981:VIB261985 VRX261981:VRX261985 WBT261981:WBT261985 WLP261981:WLP261985 WVL261981:WVL261985 IZ327517:IZ327521 SV327517:SV327521 ACR327517:ACR327521 AMN327517:AMN327521 AWJ327517:AWJ327521 BGF327517:BGF327521 BQB327517:BQB327521 BZX327517:BZX327521 CJT327517:CJT327521 CTP327517:CTP327521 DDL327517:DDL327521 DNH327517:DNH327521 DXD327517:DXD327521 EGZ327517:EGZ327521 EQV327517:EQV327521 FAR327517:FAR327521 FKN327517:FKN327521 FUJ327517:FUJ327521 GEF327517:GEF327521 GOB327517:GOB327521 GXX327517:GXX327521 HHT327517:HHT327521 HRP327517:HRP327521 IBL327517:IBL327521 ILH327517:ILH327521 IVD327517:IVD327521 JEZ327517:JEZ327521 JOV327517:JOV327521 JYR327517:JYR327521 KIN327517:KIN327521 KSJ327517:KSJ327521 LCF327517:LCF327521 LMB327517:LMB327521 LVX327517:LVX327521 MFT327517:MFT327521 MPP327517:MPP327521 MZL327517:MZL327521 NJH327517:NJH327521 NTD327517:NTD327521 OCZ327517:OCZ327521 OMV327517:OMV327521 OWR327517:OWR327521 PGN327517:PGN327521 PQJ327517:PQJ327521 QAF327517:QAF327521 QKB327517:QKB327521 QTX327517:QTX327521 RDT327517:RDT327521 RNP327517:RNP327521 RXL327517:RXL327521 SHH327517:SHH327521 SRD327517:SRD327521 TAZ327517:TAZ327521 TKV327517:TKV327521 TUR327517:TUR327521 UEN327517:UEN327521 UOJ327517:UOJ327521 UYF327517:UYF327521 VIB327517:VIB327521 VRX327517:VRX327521 WBT327517:WBT327521 WLP327517:WLP327521 WVL327517:WVL327521 IZ393053:IZ393057 SV393053:SV393057 ACR393053:ACR393057 AMN393053:AMN393057 AWJ393053:AWJ393057 BGF393053:BGF393057 BQB393053:BQB393057 BZX393053:BZX393057 CJT393053:CJT393057 CTP393053:CTP393057 DDL393053:DDL393057 DNH393053:DNH393057 DXD393053:DXD393057 EGZ393053:EGZ393057 EQV393053:EQV393057 FAR393053:FAR393057 FKN393053:FKN393057 FUJ393053:FUJ393057 GEF393053:GEF393057 GOB393053:GOB393057 GXX393053:GXX393057 HHT393053:HHT393057 HRP393053:HRP393057 IBL393053:IBL393057 ILH393053:ILH393057 IVD393053:IVD393057 JEZ393053:JEZ393057 JOV393053:JOV393057 JYR393053:JYR393057 KIN393053:KIN393057 KSJ393053:KSJ393057 LCF393053:LCF393057 LMB393053:LMB393057 LVX393053:LVX393057 MFT393053:MFT393057 MPP393053:MPP393057 MZL393053:MZL393057 NJH393053:NJH393057 NTD393053:NTD393057 OCZ393053:OCZ393057 OMV393053:OMV393057 OWR393053:OWR393057 PGN393053:PGN393057 PQJ393053:PQJ393057 QAF393053:QAF393057 QKB393053:QKB393057 QTX393053:QTX393057 RDT393053:RDT393057 RNP393053:RNP393057 RXL393053:RXL393057 SHH393053:SHH393057 SRD393053:SRD393057 TAZ393053:TAZ393057 TKV393053:TKV393057 TUR393053:TUR393057 UEN393053:UEN393057 UOJ393053:UOJ393057 UYF393053:UYF393057 VIB393053:VIB393057 VRX393053:VRX393057 WBT393053:WBT393057 WLP393053:WLP393057 WVL393053:WVL393057 IZ458589:IZ458593 SV458589:SV458593 ACR458589:ACR458593 AMN458589:AMN458593 AWJ458589:AWJ458593 BGF458589:BGF458593 BQB458589:BQB458593 BZX458589:BZX458593 CJT458589:CJT458593 CTP458589:CTP458593 DDL458589:DDL458593 DNH458589:DNH458593 DXD458589:DXD458593 EGZ458589:EGZ458593 EQV458589:EQV458593 FAR458589:FAR458593 FKN458589:FKN458593 FUJ458589:FUJ458593 GEF458589:GEF458593 GOB458589:GOB458593 GXX458589:GXX458593 HHT458589:HHT458593 HRP458589:HRP458593 IBL458589:IBL458593 ILH458589:ILH458593 IVD458589:IVD458593 JEZ458589:JEZ458593 JOV458589:JOV458593 JYR458589:JYR458593 KIN458589:KIN458593 KSJ458589:KSJ458593 LCF458589:LCF458593 LMB458589:LMB458593 LVX458589:LVX458593 MFT458589:MFT458593 MPP458589:MPP458593 MZL458589:MZL458593 NJH458589:NJH458593 NTD458589:NTD458593 OCZ458589:OCZ458593 OMV458589:OMV458593 OWR458589:OWR458593 PGN458589:PGN458593 PQJ458589:PQJ458593 QAF458589:QAF458593 QKB458589:QKB458593 QTX458589:QTX458593 RDT458589:RDT458593 RNP458589:RNP458593 RXL458589:RXL458593 SHH458589:SHH458593 SRD458589:SRD458593 TAZ458589:TAZ458593 TKV458589:TKV458593 TUR458589:TUR458593 UEN458589:UEN458593 UOJ458589:UOJ458593 UYF458589:UYF458593 VIB458589:VIB458593 VRX458589:VRX458593 WBT458589:WBT458593 WLP458589:WLP458593 WVL458589:WVL458593 IZ524125:IZ524129 SV524125:SV524129 ACR524125:ACR524129 AMN524125:AMN524129 AWJ524125:AWJ524129 BGF524125:BGF524129 BQB524125:BQB524129 BZX524125:BZX524129 CJT524125:CJT524129 CTP524125:CTP524129 DDL524125:DDL524129 DNH524125:DNH524129 DXD524125:DXD524129 EGZ524125:EGZ524129 EQV524125:EQV524129 FAR524125:FAR524129 FKN524125:FKN524129 FUJ524125:FUJ524129 GEF524125:GEF524129 GOB524125:GOB524129 GXX524125:GXX524129 HHT524125:HHT524129 HRP524125:HRP524129 IBL524125:IBL524129 ILH524125:ILH524129 IVD524125:IVD524129 JEZ524125:JEZ524129 JOV524125:JOV524129 JYR524125:JYR524129 KIN524125:KIN524129 KSJ524125:KSJ524129 LCF524125:LCF524129 LMB524125:LMB524129 LVX524125:LVX524129 MFT524125:MFT524129 MPP524125:MPP524129 MZL524125:MZL524129 NJH524125:NJH524129 NTD524125:NTD524129 OCZ524125:OCZ524129 OMV524125:OMV524129 OWR524125:OWR524129 PGN524125:PGN524129 PQJ524125:PQJ524129 QAF524125:QAF524129 QKB524125:QKB524129 QTX524125:QTX524129 RDT524125:RDT524129 RNP524125:RNP524129 RXL524125:RXL524129 SHH524125:SHH524129 SRD524125:SRD524129 TAZ524125:TAZ524129 TKV524125:TKV524129 TUR524125:TUR524129 UEN524125:UEN524129 UOJ524125:UOJ524129 UYF524125:UYF524129 VIB524125:VIB524129 VRX524125:VRX524129 WBT524125:WBT524129 WLP524125:WLP524129 WVL524125:WVL524129 IZ589661:IZ589665 SV589661:SV589665 ACR589661:ACR589665 AMN589661:AMN589665 AWJ589661:AWJ589665 BGF589661:BGF589665 BQB589661:BQB589665 BZX589661:BZX589665 CJT589661:CJT589665 CTP589661:CTP589665 DDL589661:DDL589665 DNH589661:DNH589665 DXD589661:DXD589665 EGZ589661:EGZ589665 EQV589661:EQV589665 FAR589661:FAR589665 FKN589661:FKN589665 FUJ589661:FUJ589665 GEF589661:GEF589665 GOB589661:GOB589665 GXX589661:GXX589665 HHT589661:HHT589665 HRP589661:HRP589665 IBL589661:IBL589665 ILH589661:ILH589665 IVD589661:IVD589665 JEZ589661:JEZ589665 JOV589661:JOV589665 JYR589661:JYR589665 KIN589661:KIN589665 KSJ589661:KSJ589665 LCF589661:LCF589665 LMB589661:LMB589665 LVX589661:LVX589665 MFT589661:MFT589665 MPP589661:MPP589665 MZL589661:MZL589665 NJH589661:NJH589665 NTD589661:NTD589665 OCZ589661:OCZ589665 OMV589661:OMV589665 OWR589661:OWR589665 PGN589661:PGN589665 PQJ589661:PQJ589665 QAF589661:QAF589665 QKB589661:QKB589665 QTX589661:QTX589665 RDT589661:RDT589665 RNP589661:RNP589665 RXL589661:RXL589665 SHH589661:SHH589665 SRD589661:SRD589665 TAZ589661:TAZ589665 TKV589661:TKV589665 TUR589661:TUR589665 UEN589661:UEN589665 UOJ589661:UOJ589665 UYF589661:UYF589665 VIB589661:VIB589665 VRX589661:VRX589665 WBT589661:WBT589665 WLP589661:WLP589665 WVL589661:WVL589665 IZ655197:IZ655201 SV655197:SV655201 ACR655197:ACR655201 AMN655197:AMN655201 AWJ655197:AWJ655201 BGF655197:BGF655201 BQB655197:BQB655201 BZX655197:BZX655201 CJT655197:CJT655201 CTP655197:CTP655201 DDL655197:DDL655201 DNH655197:DNH655201 DXD655197:DXD655201 EGZ655197:EGZ655201 EQV655197:EQV655201 FAR655197:FAR655201 FKN655197:FKN655201 FUJ655197:FUJ655201 GEF655197:GEF655201 GOB655197:GOB655201 GXX655197:GXX655201 HHT655197:HHT655201 HRP655197:HRP655201 IBL655197:IBL655201 ILH655197:ILH655201 IVD655197:IVD655201 JEZ655197:JEZ655201 JOV655197:JOV655201 JYR655197:JYR655201 KIN655197:KIN655201 KSJ655197:KSJ655201 LCF655197:LCF655201 LMB655197:LMB655201 LVX655197:LVX655201 MFT655197:MFT655201 MPP655197:MPP655201 MZL655197:MZL655201 NJH655197:NJH655201 NTD655197:NTD655201 OCZ655197:OCZ655201 OMV655197:OMV655201 OWR655197:OWR655201 PGN655197:PGN655201 PQJ655197:PQJ655201 QAF655197:QAF655201 QKB655197:QKB655201 QTX655197:QTX655201 RDT655197:RDT655201 RNP655197:RNP655201 RXL655197:RXL655201 SHH655197:SHH655201 SRD655197:SRD655201 TAZ655197:TAZ655201 TKV655197:TKV655201 TUR655197:TUR655201 UEN655197:UEN655201 UOJ655197:UOJ655201 UYF655197:UYF655201 VIB655197:VIB655201 VRX655197:VRX655201 WBT655197:WBT655201 WLP655197:WLP655201 WVL655197:WVL655201 IZ720733:IZ720737 SV720733:SV720737 ACR720733:ACR720737 AMN720733:AMN720737 AWJ720733:AWJ720737 BGF720733:BGF720737 BQB720733:BQB720737 BZX720733:BZX720737 CJT720733:CJT720737 CTP720733:CTP720737 DDL720733:DDL720737 DNH720733:DNH720737 DXD720733:DXD720737 EGZ720733:EGZ720737 EQV720733:EQV720737 FAR720733:FAR720737 FKN720733:FKN720737 FUJ720733:FUJ720737 GEF720733:GEF720737 GOB720733:GOB720737 GXX720733:GXX720737 HHT720733:HHT720737 HRP720733:HRP720737 IBL720733:IBL720737 ILH720733:ILH720737 IVD720733:IVD720737 JEZ720733:JEZ720737 JOV720733:JOV720737 JYR720733:JYR720737 KIN720733:KIN720737 KSJ720733:KSJ720737 LCF720733:LCF720737 LMB720733:LMB720737 LVX720733:LVX720737 MFT720733:MFT720737 MPP720733:MPP720737 MZL720733:MZL720737 NJH720733:NJH720737 NTD720733:NTD720737 OCZ720733:OCZ720737 OMV720733:OMV720737 OWR720733:OWR720737 PGN720733:PGN720737 PQJ720733:PQJ720737 QAF720733:QAF720737 QKB720733:QKB720737 QTX720733:QTX720737 RDT720733:RDT720737 RNP720733:RNP720737 RXL720733:RXL720737 SHH720733:SHH720737 SRD720733:SRD720737 TAZ720733:TAZ720737 TKV720733:TKV720737 TUR720733:TUR720737 UEN720733:UEN720737 UOJ720733:UOJ720737 UYF720733:UYF720737 VIB720733:VIB720737 VRX720733:VRX720737 WBT720733:WBT720737 WLP720733:WLP720737 WVL720733:WVL720737 IZ786269:IZ786273 SV786269:SV786273 ACR786269:ACR786273 AMN786269:AMN786273 AWJ786269:AWJ786273 BGF786269:BGF786273 BQB786269:BQB786273 BZX786269:BZX786273 CJT786269:CJT786273 CTP786269:CTP786273 DDL786269:DDL786273 DNH786269:DNH786273 DXD786269:DXD786273 EGZ786269:EGZ786273 EQV786269:EQV786273 FAR786269:FAR786273 FKN786269:FKN786273 FUJ786269:FUJ786273 GEF786269:GEF786273 GOB786269:GOB786273 GXX786269:GXX786273 HHT786269:HHT786273 HRP786269:HRP786273 IBL786269:IBL786273 ILH786269:ILH786273 IVD786269:IVD786273 JEZ786269:JEZ786273 JOV786269:JOV786273 JYR786269:JYR786273 KIN786269:KIN786273 KSJ786269:KSJ786273 LCF786269:LCF786273 LMB786269:LMB786273 LVX786269:LVX786273 MFT786269:MFT786273 MPP786269:MPP786273 MZL786269:MZL786273 NJH786269:NJH786273 NTD786269:NTD786273 OCZ786269:OCZ786273 OMV786269:OMV786273 OWR786269:OWR786273 PGN786269:PGN786273 PQJ786269:PQJ786273 QAF786269:QAF786273 QKB786269:QKB786273 QTX786269:QTX786273 RDT786269:RDT786273 RNP786269:RNP786273 RXL786269:RXL786273 SHH786269:SHH786273 SRD786269:SRD786273 TAZ786269:TAZ786273 TKV786269:TKV786273 TUR786269:TUR786273 UEN786269:UEN786273 UOJ786269:UOJ786273 UYF786269:UYF786273 VIB786269:VIB786273 VRX786269:VRX786273 WBT786269:WBT786273 WLP786269:WLP786273 WVL786269:WVL786273 IZ851805:IZ851809 SV851805:SV851809 ACR851805:ACR851809 AMN851805:AMN851809 AWJ851805:AWJ851809 BGF851805:BGF851809 BQB851805:BQB851809 BZX851805:BZX851809 CJT851805:CJT851809 CTP851805:CTP851809 DDL851805:DDL851809 DNH851805:DNH851809 DXD851805:DXD851809 EGZ851805:EGZ851809 EQV851805:EQV851809 FAR851805:FAR851809 FKN851805:FKN851809 FUJ851805:FUJ851809 GEF851805:GEF851809 GOB851805:GOB851809 GXX851805:GXX851809 HHT851805:HHT851809 HRP851805:HRP851809 IBL851805:IBL851809 ILH851805:ILH851809 IVD851805:IVD851809 JEZ851805:JEZ851809 JOV851805:JOV851809 JYR851805:JYR851809 KIN851805:KIN851809 KSJ851805:KSJ851809 LCF851805:LCF851809 LMB851805:LMB851809 LVX851805:LVX851809 MFT851805:MFT851809 MPP851805:MPP851809 MZL851805:MZL851809 NJH851805:NJH851809 NTD851805:NTD851809 OCZ851805:OCZ851809 OMV851805:OMV851809 OWR851805:OWR851809 PGN851805:PGN851809 PQJ851805:PQJ851809 QAF851805:QAF851809 QKB851805:QKB851809 QTX851805:QTX851809 RDT851805:RDT851809 RNP851805:RNP851809 RXL851805:RXL851809 SHH851805:SHH851809 SRD851805:SRD851809 TAZ851805:TAZ851809 TKV851805:TKV851809 TUR851805:TUR851809 UEN851805:UEN851809 UOJ851805:UOJ851809 UYF851805:UYF851809 VIB851805:VIB851809 VRX851805:VRX851809 WBT851805:WBT851809 WLP851805:WLP851809 WVL851805:WVL851809 IZ917341:IZ917345 SV917341:SV917345 ACR917341:ACR917345 AMN917341:AMN917345 AWJ917341:AWJ917345 BGF917341:BGF917345 BQB917341:BQB917345 BZX917341:BZX917345 CJT917341:CJT917345 CTP917341:CTP917345 DDL917341:DDL917345 DNH917341:DNH917345 DXD917341:DXD917345 EGZ917341:EGZ917345 EQV917341:EQV917345 FAR917341:FAR917345 FKN917341:FKN917345 FUJ917341:FUJ917345 GEF917341:GEF917345 GOB917341:GOB917345 GXX917341:GXX917345 HHT917341:HHT917345 HRP917341:HRP917345 IBL917341:IBL917345 ILH917341:ILH917345 IVD917341:IVD917345 JEZ917341:JEZ917345 JOV917341:JOV917345 JYR917341:JYR917345 KIN917341:KIN917345 KSJ917341:KSJ917345 LCF917341:LCF917345 LMB917341:LMB917345 LVX917341:LVX917345 MFT917341:MFT917345 MPP917341:MPP917345 MZL917341:MZL917345 NJH917341:NJH917345 NTD917341:NTD917345 OCZ917341:OCZ917345 OMV917341:OMV917345 OWR917341:OWR917345 PGN917341:PGN917345 PQJ917341:PQJ917345 QAF917341:QAF917345 QKB917341:QKB917345 QTX917341:QTX917345 RDT917341:RDT917345 RNP917341:RNP917345 RXL917341:RXL917345 SHH917341:SHH917345 SRD917341:SRD917345 TAZ917341:TAZ917345 TKV917341:TKV917345 TUR917341:TUR917345 UEN917341:UEN917345 UOJ917341:UOJ917345 UYF917341:UYF917345 VIB917341:VIB917345 VRX917341:VRX917345 WBT917341:WBT917345 WLP917341:WLP917345 WVL917341:WVL917345 IZ982877:IZ982881 SV982877:SV982881 ACR982877:ACR982881 AMN982877:AMN982881 AWJ982877:AWJ982881 BGF982877:BGF982881 BQB982877:BQB982881 BZX982877:BZX982881 CJT982877:CJT982881 CTP982877:CTP982881 DDL982877:DDL982881 DNH982877:DNH982881 DXD982877:DXD982881 EGZ982877:EGZ982881 EQV982877:EQV982881 FAR982877:FAR982881 FKN982877:FKN982881 FUJ982877:FUJ982881 GEF982877:GEF982881 GOB982877:GOB982881 GXX982877:GXX982881 HHT982877:HHT982881 HRP982877:HRP982881 IBL982877:IBL982881 ILH982877:ILH982881 IVD982877:IVD982881 JEZ982877:JEZ982881 JOV982877:JOV982881 JYR982877:JYR982881 KIN982877:KIN982881 KSJ982877:KSJ982881 LCF982877:LCF982881 LMB982877:LMB982881 LVX982877:LVX982881 MFT982877:MFT982881 MPP982877:MPP982881 MZL982877:MZL982881 NJH982877:NJH982881 NTD982877:NTD982881 OCZ982877:OCZ982881 OMV982877:OMV982881 OWR982877:OWR982881 PGN982877:PGN982881 PQJ982877:PQJ982881 QAF982877:QAF982881 QKB982877:QKB982881 QTX982877:QTX982881 RDT982877:RDT982881 RNP982877:RNP982881 RXL982877:RXL982881 SHH982877:SHH982881 SRD982877:SRD982881 TAZ982877:TAZ982881 TKV982877:TKV982881 TUR982877:TUR982881 UEN982877:UEN982881 UOJ982877:UOJ982881 UYF982877:UYF982881 VIB982877:VIB982881 VRX982877:VRX982881 WBT982877:WBT982881 WLP982877:WLP982881 WVL982877:WVL982881 IZ65400:IZ65414 SV65400:SV65414 ACR65400:ACR65414 AMN65400:AMN65414 AWJ65400:AWJ65414 BGF65400:BGF65414 BQB65400:BQB65414 BZX65400:BZX65414 CJT65400:CJT65414 CTP65400:CTP65414 DDL65400:DDL65414 DNH65400:DNH65414 DXD65400:DXD65414 EGZ65400:EGZ65414 EQV65400:EQV65414 FAR65400:FAR65414 FKN65400:FKN65414 FUJ65400:FUJ65414 GEF65400:GEF65414 GOB65400:GOB65414 GXX65400:GXX65414 HHT65400:HHT65414 HRP65400:HRP65414 IBL65400:IBL65414 ILH65400:ILH65414 IVD65400:IVD65414 JEZ65400:JEZ65414 JOV65400:JOV65414 JYR65400:JYR65414 KIN65400:KIN65414 KSJ65400:KSJ65414 LCF65400:LCF65414 LMB65400:LMB65414 LVX65400:LVX65414 MFT65400:MFT65414 MPP65400:MPP65414 MZL65400:MZL65414 NJH65400:NJH65414 NTD65400:NTD65414 OCZ65400:OCZ65414 OMV65400:OMV65414 OWR65400:OWR65414 PGN65400:PGN65414 PQJ65400:PQJ65414 QAF65400:QAF65414 QKB65400:QKB65414 QTX65400:QTX65414 RDT65400:RDT65414 RNP65400:RNP65414 RXL65400:RXL65414 SHH65400:SHH65414 SRD65400:SRD65414 TAZ65400:TAZ65414 TKV65400:TKV65414 TUR65400:TUR65414 UEN65400:UEN65414 UOJ65400:UOJ65414 UYF65400:UYF65414 VIB65400:VIB65414 VRX65400:VRX65414 WBT65400:WBT65414 WLP65400:WLP65414 WVL65400:WVL65414 IZ130936:IZ130950 SV130936:SV130950 ACR130936:ACR130950 AMN130936:AMN130950 AWJ130936:AWJ130950 BGF130936:BGF130950 BQB130936:BQB130950 BZX130936:BZX130950 CJT130936:CJT130950 CTP130936:CTP130950 DDL130936:DDL130950 DNH130936:DNH130950 DXD130936:DXD130950 EGZ130936:EGZ130950 EQV130936:EQV130950 FAR130936:FAR130950 FKN130936:FKN130950 FUJ130936:FUJ130950 GEF130936:GEF130950 GOB130936:GOB130950 GXX130936:GXX130950 HHT130936:HHT130950 HRP130936:HRP130950 IBL130936:IBL130950 ILH130936:ILH130950 IVD130936:IVD130950 JEZ130936:JEZ130950 JOV130936:JOV130950 JYR130936:JYR130950 KIN130936:KIN130950 KSJ130936:KSJ130950 LCF130936:LCF130950 LMB130936:LMB130950 LVX130936:LVX130950 MFT130936:MFT130950 MPP130936:MPP130950 MZL130936:MZL130950 NJH130936:NJH130950 NTD130936:NTD130950 OCZ130936:OCZ130950 OMV130936:OMV130950 OWR130936:OWR130950 PGN130936:PGN130950 PQJ130936:PQJ130950 QAF130936:QAF130950 QKB130936:QKB130950 QTX130936:QTX130950 RDT130936:RDT130950 RNP130936:RNP130950 RXL130936:RXL130950 SHH130936:SHH130950 SRD130936:SRD130950 TAZ130936:TAZ130950 TKV130936:TKV130950 TUR130936:TUR130950 UEN130936:UEN130950 UOJ130936:UOJ130950 UYF130936:UYF130950 VIB130936:VIB130950 VRX130936:VRX130950 WBT130936:WBT130950 WLP130936:WLP130950 WVL130936:WVL130950 IZ196472:IZ196486 SV196472:SV196486 ACR196472:ACR196486 AMN196472:AMN196486 AWJ196472:AWJ196486 BGF196472:BGF196486 BQB196472:BQB196486 BZX196472:BZX196486 CJT196472:CJT196486 CTP196472:CTP196486 DDL196472:DDL196486 DNH196472:DNH196486 DXD196472:DXD196486 EGZ196472:EGZ196486 EQV196472:EQV196486 FAR196472:FAR196486 FKN196472:FKN196486 FUJ196472:FUJ196486 GEF196472:GEF196486 GOB196472:GOB196486 GXX196472:GXX196486 HHT196472:HHT196486 HRP196472:HRP196486 IBL196472:IBL196486 ILH196472:ILH196486 IVD196472:IVD196486 JEZ196472:JEZ196486 JOV196472:JOV196486 JYR196472:JYR196486 KIN196472:KIN196486 KSJ196472:KSJ196486 LCF196472:LCF196486 LMB196472:LMB196486 LVX196472:LVX196486 MFT196472:MFT196486 MPP196472:MPP196486 MZL196472:MZL196486 NJH196472:NJH196486 NTD196472:NTD196486 OCZ196472:OCZ196486 OMV196472:OMV196486 OWR196472:OWR196486 PGN196472:PGN196486 PQJ196472:PQJ196486 QAF196472:QAF196486 QKB196472:QKB196486 QTX196472:QTX196486 RDT196472:RDT196486 RNP196472:RNP196486 RXL196472:RXL196486 SHH196472:SHH196486 SRD196472:SRD196486 TAZ196472:TAZ196486 TKV196472:TKV196486 TUR196472:TUR196486 UEN196472:UEN196486 UOJ196472:UOJ196486 UYF196472:UYF196486 VIB196472:VIB196486 VRX196472:VRX196486 WBT196472:WBT196486 WLP196472:WLP196486 WVL196472:WVL196486 IZ262008:IZ262022 SV262008:SV262022 ACR262008:ACR262022 AMN262008:AMN262022 AWJ262008:AWJ262022 BGF262008:BGF262022 BQB262008:BQB262022 BZX262008:BZX262022 CJT262008:CJT262022 CTP262008:CTP262022 DDL262008:DDL262022 DNH262008:DNH262022 DXD262008:DXD262022 EGZ262008:EGZ262022 EQV262008:EQV262022 FAR262008:FAR262022 FKN262008:FKN262022 FUJ262008:FUJ262022 GEF262008:GEF262022 GOB262008:GOB262022 GXX262008:GXX262022 HHT262008:HHT262022 HRP262008:HRP262022 IBL262008:IBL262022 ILH262008:ILH262022 IVD262008:IVD262022 JEZ262008:JEZ262022 JOV262008:JOV262022 JYR262008:JYR262022 KIN262008:KIN262022 KSJ262008:KSJ262022 LCF262008:LCF262022 LMB262008:LMB262022 LVX262008:LVX262022 MFT262008:MFT262022 MPP262008:MPP262022 MZL262008:MZL262022 NJH262008:NJH262022 NTD262008:NTD262022 OCZ262008:OCZ262022 OMV262008:OMV262022 OWR262008:OWR262022 PGN262008:PGN262022 PQJ262008:PQJ262022 QAF262008:QAF262022 QKB262008:QKB262022 QTX262008:QTX262022 RDT262008:RDT262022 RNP262008:RNP262022 RXL262008:RXL262022 SHH262008:SHH262022 SRD262008:SRD262022 TAZ262008:TAZ262022 TKV262008:TKV262022 TUR262008:TUR262022 UEN262008:UEN262022 UOJ262008:UOJ262022 UYF262008:UYF262022 VIB262008:VIB262022 VRX262008:VRX262022 WBT262008:WBT262022 WLP262008:WLP262022 WVL262008:WVL262022 IZ327544:IZ327558 SV327544:SV327558 ACR327544:ACR327558 AMN327544:AMN327558 AWJ327544:AWJ327558 BGF327544:BGF327558 BQB327544:BQB327558 BZX327544:BZX327558 CJT327544:CJT327558 CTP327544:CTP327558 DDL327544:DDL327558 DNH327544:DNH327558 DXD327544:DXD327558 EGZ327544:EGZ327558 EQV327544:EQV327558 FAR327544:FAR327558 FKN327544:FKN327558 FUJ327544:FUJ327558 GEF327544:GEF327558 GOB327544:GOB327558 GXX327544:GXX327558 HHT327544:HHT327558 HRP327544:HRP327558 IBL327544:IBL327558 ILH327544:ILH327558 IVD327544:IVD327558 JEZ327544:JEZ327558 JOV327544:JOV327558 JYR327544:JYR327558 KIN327544:KIN327558 KSJ327544:KSJ327558 LCF327544:LCF327558 LMB327544:LMB327558 LVX327544:LVX327558 MFT327544:MFT327558 MPP327544:MPP327558 MZL327544:MZL327558 NJH327544:NJH327558 NTD327544:NTD327558 OCZ327544:OCZ327558 OMV327544:OMV327558 OWR327544:OWR327558 PGN327544:PGN327558 PQJ327544:PQJ327558 QAF327544:QAF327558 QKB327544:QKB327558 QTX327544:QTX327558 RDT327544:RDT327558 RNP327544:RNP327558 RXL327544:RXL327558 SHH327544:SHH327558 SRD327544:SRD327558 TAZ327544:TAZ327558 TKV327544:TKV327558 TUR327544:TUR327558 UEN327544:UEN327558 UOJ327544:UOJ327558 UYF327544:UYF327558 VIB327544:VIB327558 VRX327544:VRX327558 WBT327544:WBT327558 WLP327544:WLP327558 WVL327544:WVL327558 IZ393080:IZ393094 SV393080:SV393094 ACR393080:ACR393094 AMN393080:AMN393094 AWJ393080:AWJ393094 BGF393080:BGF393094 BQB393080:BQB393094 BZX393080:BZX393094 CJT393080:CJT393094 CTP393080:CTP393094 DDL393080:DDL393094 DNH393080:DNH393094 DXD393080:DXD393094 EGZ393080:EGZ393094 EQV393080:EQV393094 FAR393080:FAR393094 FKN393080:FKN393094 FUJ393080:FUJ393094 GEF393080:GEF393094 GOB393080:GOB393094 GXX393080:GXX393094 HHT393080:HHT393094 HRP393080:HRP393094 IBL393080:IBL393094 ILH393080:ILH393094 IVD393080:IVD393094 JEZ393080:JEZ393094 JOV393080:JOV393094 JYR393080:JYR393094 KIN393080:KIN393094 KSJ393080:KSJ393094 LCF393080:LCF393094 LMB393080:LMB393094 LVX393080:LVX393094 MFT393080:MFT393094 MPP393080:MPP393094 MZL393080:MZL393094 NJH393080:NJH393094 NTD393080:NTD393094 OCZ393080:OCZ393094 OMV393080:OMV393094 OWR393080:OWR393094 PGN393080:PGN393094 PQJ393080:PQJ393094 QAF393080:QAF393094 QKB393080:QKB393094 QTX393080:QTX393094 RDT393080:RDT393094 RNP393080:RNP393094 RXL393080:RXL393094 SHH393080:SHH393094 SRD393080:SRD393094 TAZ393080:TAZ393094 TKV393080:TKV393094 TUR393080:TUR393094 UEN393080:UEN393094 UOJ393080:UOJ393094 UYF393080:UYF393094 VIB393080:VIB393094 VRX393080:VRX393094 WBT393080:WBT393094 WLP393080:WLP393094 WVL393080:WVL393094 IZ458616:IZ458630 SV458616:SV458630 ACR458616:ACR458630 AMN458616:AMN458630 AWJ458616:AWJ458630 BGF458616:BGF458630 BQB458616:BQB458630 BZX458616:BZX458630 CJT458616:CJT458630 CTP458616:CTP458630 DDL458616:DDL458630 DNH458616:DNH458630 DXD458616:DXD458630 EGZ458616:EGZ458630 EQV458616:EQV458630 FAR458616:FAR458630 FKN458616:FKN458630 FUJ458616:FUJ458630 GEF458616:GEF458630 GOB458616:GOB458630 GXX458616:GXX458630 HHT458616:HHT458630 HRP458616:HRP458630 IBL458616:IBL458630 ILH458616:ILH458630 IVD458616:IVD458630 JEZ458616:JEZ458630 JOV458616:JOV458630 JYR458616:JYR458630 KIN458616:KIN458630 KSJ458616:KSJ458630 LCF458616:LCF458630 LMB458616:LMB458630 LVX458616:LVX458630 MFT458616:MFT458630 MPP458616:MPP458630 MZL458616:MZL458630 NJH458616:NJH458630 NTD458616:NTD458630 OCZ458616:OCZ458630 OMV458616:OMV458630 OWR458616:OWR458630 PGN458616:PGN458630 PQJ458616:PQJ458630 QAF458616:QAF458630 QKB458616:QKB458630 QTX458616:QTX458630 RDT458616:RDT458630 RNP458616:RNP458630 RXL458616:RXL458630 SHH458616:SHH458630 SRD458616:SRD458630 TAZ458616:TAZ458630 TKV458616:TKV458630 TUR458616:TUR458630 UEN458616:UEN458630 UOJ458616:UOJ458630 UYF458616:UYF458630 VIB458616:VIB458630 VRX458616:VRX458630 WBT458616:WBT458630 WLP458616:WLP458630 WVL458616:WVL458630 IZ524152:IZ524166 SV524152:SV524166 ACR524152:ACR524166 AMN524152:AMN524166 AWJ524152:AWJ524166 BGF524152:BGF524166 BQB524152:BQB524166 BZX524152:BZX524166 CJT524152:CJT524166 CTP524152:CTP524166 DDL524152:DDL524166 DNH524152:DNH524166 DXD524152:DXD524166 EGZ524152:EGZ524166 EQV524152:EQV524166 FAR524152:FAR524166 FKN524152:FKN524166 FUJ524152:FUJ524166 GEF524152:GEF524166 GOB524152:GOB524166 GXX524152:GXX524166 HHT524152:HHT524166 HRP524152:HRP524166 IBL524152:IBL524166 ILH524152:ILH524166 IVD524152:IVD524166 JEZ524152:JEZ524166 JOV524152:JOV524166 JYR524152:JYR524166 KIN524152:KIN524166 KSJ524152:KSJ524166 LCF524152:LCF524166 LMB524152:LMB524166 LVX524152:LVX524166 MFT524152:MFT524166 MPP524152:MPP524166 MZL524152:MZL524166 NJH524152:NJH524166 NTD524152:NTD524166 OCZ524152:OCZ524166 OMV524152:OMV524166 OWR524152:OWR524166 PGN524152:PGN524166 PQJ524152:PQJ524166 QAF524152:QAF524166 QKB524152:QKB524166 QTX524152:QTX524166 RDT524152:RDT524166 RNP524152:RNP524166 RXL524152:RXL524166 SHH524152:SHH524166 SRD524152:SRD524166 TAZ524152:TAZ524166 TKV524152:TKV524166 TUR524152:TUR524166 UEN524152:UEN524166 UOJ524152:UOJ524166 UYF524152:UYF524166 VIB524152:VIB524166 VRX524152:VRX524166 WBT524152:WBT524166 WLP524152:WLP524166 WVL524152:WVL524166 IZ589688:IZ589702 SV589688:SV589702 ACR589688:ACR589702 AMN589688:AMN589702 AWJ589688:AWJ589702 BGF589688:BGF589702 BQB589688:BQB589702 BZX589688:BZX589702 CJT589688:CJT589702 CTP589688:CTP589702 DDL589688:DDL589702 DNH589688:DNH589702 DXD589688:DXD589702 EGZ589688:EGZ589702 EQV589688:EQV589702 FAR589688:FAR589702 FKN589688:FKN589702 FUJ589688:FUJ589702 GEF589688:GEF589702 GOB589688:GOB589702 GXX589688:GXX589702 HHT589688:HHT589702 HRP589688:HRP589702 IBL589688:IBL589702 ILH589688:ILH589702 IVD589688:IVD589702 JEZ589688:JEZ589702 JOV589688:JOV589702 JYR589688:JYR589702 KIN589688:KIN589702 KSJ589688:KSJ589702 LCF589688:LCF589702 LMB589688:LMB589702 LVX589688:LVX589702 MFT589688:MFT589702 MPP589688:MPP589702 MZL589688:MZL589702 NJH589688:NJH589702 NTD589688:NTD589702 OCZ589688:OCZ589702 OMV589688:OMV589702 OWR589688:OWR589702 PGN589688:PGN589702 PQJ589688:PQJ589702 QAF589688:QAF589702 QKB589688:QKB589702 QTX589688:QTX589702 RDT589688:RDT589702 RNP589688:RNP589702 RXL589688:RXL589702 SHH589688:SHH589702 SRD589688:SRD589702 TAZ589688:TAZ589702 TKV589688:TKV589702 TUR589688:TUR589702 UEN589688:UEN589702 UOJ589688:UOJ589702 UYF589688:UYF589702 VIB589688:VIB589702 VRX589688:VRX589702 WBT589688:WBT589702 WLP589688:WLP589702 WVL589688:WVL589702 IZ655224:IZ655238 SV655224:SV655238 ACR655224:ACR655238 AMN655224:AMN655238 AWJ655224:AWJ655238 BGF655224:BGF655238 BQB655224:BQB655238 BZX655224:BZX655238 CJT655224:CJT655238 CTP655224:CTP655238 DDL655224:DDL655238 DNH655224:DNH655238 DXD655224:DXD655238 EGZ655224:EGZ655238 EQV655224:EQV655238 FAR655224:FAR655238 FKN655224:FKN655238 FUJ655224:FUJ655238 GEF655224:GEF655238 GOB655224:GOB655238 GXX655224:GXX655238 HHT655224:HHT655238 HRP655224:HRP655238 IBL655224:IBL655238 ILH655224:ILH655238 IVD655224:IVD655238 JEZ655224:JEZ655238 JOV655224:JOV655238 JYR655224:JYR655238 KIN655224:KIN655238 KSJ655224:KSJ655238 LCF655224:LCF655238 LMB655224:LMB655238 LVX655224:LVX655238 MFT655224:MFT655238 MPP655224:MPP655238 MZL655224:MZL655238 NJH655224:NJH655238 NTD655224:NTD655238 OCZ655224:OCZ655238 OMV655224:OMV655238 OWR655224:OWR655238 PGN655224:PGN655238 PQJ655224:PQJ655238 QAF655224:QAF655238 QKB655224:QKB655238 QTX655224:QTX655238 RDT655224:RDT655238 RNP655224:RNP655238 RXL655224:RXL655238 SHH655224:SHH655238 SRD655224:SRD655238 TAZ655224:TAZ655238 TKV655224:TKV655238 TUR655224:TUR655238 UEN655224:UEN655238 UOJ655224:UOJ655238 UYF655224:UYF655238 VIB655224:VIB655238 VRX655224:VRX655238 WBT655224:WBT655238 WLP655224:WLP655238 WVL655224:WVL655238 IZ720760:IZ720774 SV720760:SV720774 ACR720760:ACR720774 AMN720760:AMN720774 AWJ720760:AWJ720774 BGF720760:BGF720774 BQB720760:BQB720774 BZX720760:BZX720774 CJT720760:CJT720774 CTP720760:CTP720774 DDL720760:DDL720774 DNH720760:DNH720774 DXD720760:DXD720774 EGZ720760:EGZ720774 EQV720760:EQV720774 FAR720760:FAR720774 FKN720760:FKN720774 FUJ720760:FUJ720774 GEF720760:GEF720774 GOB720760:GOB720774 GXX720760:GXX720774 HHT720760:HHT720774 HRP720760:HRP720774 IBL720760:IBL720774 ILH720760:ILH720774 IVD720760:IVD720774 JEZ720760:JEZ720774 JOV720760:JOV720774 JYR720760:JYR720774 KIN720760:KIN720774 KSJ720760:KSJ720774 LCF720760:LCF720774 LMB720760:LMB720774 LVX720760:LVX720774 MFT720760:MFT720774 MPP720760:MPP720774 MZL720760:MZL720774 NJH720760:NJH720774 NTD720760:NTD720774 OCZ720760:OCZ720774 OMV720760:OMV720774 OWR720760:OWR720774 PGN720760:PGN720774 PQJ720760:PQJ720774 QAF720760:QAF720774 QKB720760:QKB720774 QTX720760:QTX720774 RDT720760:RDT720774 RNP720760:RNP720774 RXL720760:RXL720774 SHH720760:SHH720774 SRD720760:SRD720774 TAZ720760:TAZ720774 TKV720760:TKV720774 TUR720760:TUR720774 UEN720760:UEN720774 UOJ720760:UOJ720774 UYF720760:UYF720774 VIB720760:VIB720774 VRX720760:VRX720774 WBT720760:WBT720774 WLP720760:WLP720774 WVL720760:WVL720774 IZ786296:IZ786310 SV786296:SV786310 ACR786296:ACR786310 AMN786296:AMN786310 AWJ786296:AWJ786310 BGF786296:BGF786310 BQB786296:BQB786310 BZX786296:BZX786310 CJT786296:CJT786310 CTP786296:CTP786310 DDL786296:DDL786310 DNH786296:DNH786310 DXD786296:DXD786310 EGZ786296:EGZ786310 EQV786296:EQV786310 FAR786296:FAR786310 FKN786296:FKN786310 FUJ786296:FUJ786310 GEF786296:GEF786310 GOB786296:GOB786310 GXX786296:GXX786310 HHT786296:HHT786310 HRP786296:HRP786310 IBL786296:IBL786310 ILH786296:ILH786310 IVD786296:IVD786310 JEZ786296:JEZ786310 JOV786296:JOV786310 JYR786296:JYR786310 KIN786296:KIN786310 KSJ786296:KSJ786310 LCF786296:LCF786310 LMB786296:LMB786310 LVX786296:LVX786310 MFT786296:MFT786310 MPP786296:MPP786310 MZL786296:MZL786310 NJH786296:NJH786310 NTD786296:NTD786310 OCZ786296:OCZ786310 OMV786296:OMV786310 OWR786296:OWR786310 PGN786296:PGN786310 PQJ786296:PQJ786310 QAF786296:QAF786310 QKB786296:QKB786310 QTX786296:QTX786310 RDT786296:RDT786310 RNP786296:RNP786310 RXL786296:RXL786310 SHH786296:SHH786310 SRD786296:SRD786310 TAZ786296:TAZ786310 TKV786296:TKV786310 TUR786296:TUR786310 UEN786296:UEN786310 UOJ786296:UOJ786310 UYF786296:UYF786310 VIB786296:VIB786310 VRX786296:VRX786310 WBT786296:WBT786310 WLP786296:WLP786310 WVL786296:WVL786310 IZ851832:IZ851846 SV851832:SV851846 ACR851832:ACR851846 AMN851832:AMN851846 AWJ851832:AWJ851846 BGF851832:BGF851846 BQB851832:BQB851846 BZX851832:BZX851846 CJT851832:CJT851846 CTP851832:CTP851846 DDL851832:DDL851846 DNH851832:DNH851846 DXD851832:DXD851846 EGZ851832:EGZ851846 EQV851832:EQV851846 FAR851832:FAR851846 FKN851832:FKN851846 FUJ851832:FUJ851846 GEF851832:GEF851846 GOB851832:GOB851846 GXX851832:GXX851846 HHT851832:HHT851846 HRP851832:HRP851846 IBL851832:IBL851846 ILH851832:ILH851846 IVD851832:IVD851846 JEZ851832:JEZ851846 JOV851832:JOV851846 JYR851832:JYR851846 KIN851832:KIN851846 KSJ851832:KSJ851846 LCF851832:LCF851846 LMB851832:LMB851846 LVX851832:LVX851846 MFT851832:MFT851846 MPP851832:MPP851846 MZL851832:MZL851846 NJH851832:NJH851846 NTD851832:NTD851846 OCZ851832:OCZ851846 OMV851832:OMV851846 OWR851832:OWR851846 PGN851832:PGN851846 PQJ851832:PQJ851846 QAF851832:QAF851846 QKB851832:QKB851846 QTX851832:QTX851846 RDT851832:RDT851846 RNP851832:RNP851846 RXL851832:RXL851846 SHH851832:SHH851846 SRD851832:SRD851846 TAZ851832:TAZ851846 TKV851832:TKV851846 TUR851832:TUR851846 UEN851832:UEN851846 UOJ851832:UOJ851846 UYF851832:UYF851846 VIB851832:VIB851846 VRX851832:VRX851846 WBT851832:WBT851846 WLP851832:WLP851846 WVL851832:WVL851846 IZ917368:IZ917382 SV917368:SV917382 ACR917368:ACR917382 AMN917368:AMN917382 AWJ917368:AWJ917382 BGF917368:BGF917382 BQB917368:BQB917382 BZX917368:BZX917382 CJT917368:CJT917382 CTP917368:CTP917382 DDL917368:DDL917382 DNH917368:DNH917382 DXD917368:DXD917382 EGZ917368:EGZ917382 EQV917368:EQV917382 FAR917368:FAR917382 FKN917368:FKN917382 FUJ917368:FUJ917382 GEF917368:GEF917382 GOB917368:GOB917382 GXX917368:GXX917382 HHT917368:HHT917382 HRP917368:HRP917382 IBL917368:IBL917382 ILH917368:ILH917382 IVD917368:IVD917382 JEZ917368:JEZ917382 JOV917368:JOV917382 JYR917368:JYR917382 KIN917368:KIN917382 KSJ917368:KSJ917382 LCF917368:LCF917382 LMB917368:LMB917382 LVX917368:LVX917382 MFT917368:MFT917382 MPP917368:MPP917382 MZL917368:MZL917382 NJH917368:NJH917382 NTD917368:NTD917382 OCZ917368:OCZ917382 OMV917368:OMV917382 OWR917368:OWR917382 PGN917368:PGN917382 PQJ917368:PQJ917382 QAF917368:QAF917382 QKB917368:QKB917382 QTX917368:QTX917382 RDT917368:RDT917382 RNP917368:RNP917382 RXL917368:RXL917382 SHH917368:SHH917382 SRD917368:SRD917382 TAZ917368:TAZ917382 TKV917368:TKV917382 TUR917368:TUR917382 UEN917368:UEN917382 UOJ917368:UOJ917382 UYF917368:UYF917382 VIB917368:VIB917382 VRX917368:VRX917382 WBT917368:WBT917382 WLP917368:WLP917382 WVL917368:WVL917382 IZ982904:IZ982918 SV982904:SV982918 ACR982904:ACR982918 AMN982904:AMN982918 AWJ982904:AWJ982918 BGF982904:BGF982918 BQB982904:BQB982918 BZX982904:BZX982918 CJT982904:CJT982918 CTP982904:CTP982918 DDL982904:DDL982918 DNH982904:DNH982918 DXD982904:DXD982918 EGZ982904:EGZ982918 EQV982904:EQV982918 FAR982904:FAR982918 FKN982904:FKN982918 FUJ982904:FUJ982918 GEF982904:GEF982918 GOB982904:GOB982918 GXX982904:GXX982918 HHT982904:HHT982918 HRP982904:HRP982918 IBL982904:IBL982918 ILH982904:ILH982918 IVD982904:IVD982918 JEZ982904:JEZ982918 JOV982904:JOV982918 JYR982904:JYR982918 KIN982904:KIN982918 KSJ982904:KSJ982918 LCF982904:LCF982918 LMB982904:LMB982918 LVX982904:LVX982918 MFT982904:MFT982918 MPP982904:MPP982918 MZL982904:MZL982918 NJH982904:NJH982918 NTD982904:NTD982918 OCZ982904:OCZ982918 OMV982904:OMV982918 OWR982904:OWR982918 PGN982904:PGN982918 PQJ982904:PQJ982918 QAF982904:QAF982918 QKB982904:QKB982918 QTX982904:QTX982918 RDT982904:RDT982918 RNP982904:RNP982918 RXL982904:RXL982918 SHH982904:SHH982918 SRD982904:SRD982918 TAZ982904:TAZ982918 TKV982904:TKV982918 TUR982904:TUR982918 UEN982904:UEN982918 UOJ982904:UOJ982918 UYF982904:UYF982918 VIB982904:VIB982918 VRX982904:VRX982918 WBT982904:WBT982918 WLP982904:WLP982918 WVL982904:WVL982918 IZ65421:IZ65429 SV65421:SV65429 ACR65421:ACR65429 AMN65421:AMN65429 AWJ65421:AWJ65429 BGF65421:BGF65429 BQB65421:BQB65429 BZX65421:BZX65429 CJT65421:CJT65429 CTP65421:CTP65429 DDL65421:DDL65429 DNH65421:DNH65429 DXD65421:DXD65429 EGZ65421:EGZ65429 EQV65421:EQV65429 FAR65421:FAR65429 FKN65421:FKN65429 FUJ65421:FUJ65429 GEF65421:GEF65429 GOB65421:GOB65429 GXX65421:GXX65429 HHT65421:HHT65429 HRP65421:HRP65429 IBL65421:IBL65429 ILH65421:ILH65429 IVD65421:IVD65429 JEZ65421:JEZ65429 JOV65421:JOV65429 JYR65421:JYR65429 KIN65421:KIN65429 KSJ65421:KSJ65429 LCF65421:LCF65429 LMB65421:LMB65429 LVX65421:LVX65429 MFT65421:MFT65429 MPP65421:MPP65429 MZL65421:MZL65429 NJH65421:NJH65429 NTD65421:NTD65429 OCZ65421:OCZ65429 OMV65421:OMV65429 OWR65421:OWR65429 PGN65421:PGN65429 PQJ65421:PQJ65429 QAF65421:QAF65429 QKB65421:QKB65429 QTX65421:QTX65429 RDT65421:RDT65429 RNP65421:RNP65429 RXL65421:RXL65429 SHH65421:SHH65429 SRD65421:SRD65429 TAZ65421:TAZ65429 TKV65421:TKV65429 TUR65421:TUR65429 UEN65421:UEN65429 UOJ65421:UOJ65429 UYF65421:UYF65429 VIB65421:VIB65429 VRX65421:VRX65429 WBT65421:WBT65429 WLP65421:WLP65429 WVL65421:WVL65429 IZ130957:IZ130965 SV130957:SV130965 ACR130957:ACR130965 AMN130957:AMN130965 AWJ130957:AWJ130965 BGF130957:BGF130965 BQB130957:BQB130965 BZX130957:BZX130965 CJT130957:CJT130965 CTP130957:CTP130965 DDL130957:DDL130965 DNH130957:DNH130965 DXD130957:DXD130965 EGZ130957:EGZ130965 EQV130957:EQV130965 FAR130957:FAR130965 FKN130957:FKN130965 FUJ130957:FUJ130965 GEF130957:GEF130965 GOB130957:GOB130965 GXX130957:GXX130965 HHT130957:HHT130965 HRP130957:HRP130965 IBL130957:IBL130965 ILH130957:ILH130965 IVD130957:IVD130965 JEZ130957:JEZ130965 JOV130957:JOV130965 JYR130957:JYR130965 KIN130957:KIN130965 KSJ130957:KSJ130965 LCF130957:LCF130965 LMB130957:LMB130965 LVX130957:LVX130965 MFT130957:MFT130965 MPP130957:MPP130965 MZL130957:MZL130965 NJH130957:NJH130965 NTD130957:NTD130965 OCZ130957:OCZ130965 OMV130957:OMV130965 OWR130957:OWR130965 PGN130957:PGN130965 PQJ130957:PQJ130965 QAF130957:QAF130965 QKB130957:QKB130965 QTX130957:QTX130965 RDT130957:RDT130965 RNP130957:RNP130965 RXL130957:RXL130965 SHH130957:SHH130965 SRD130957:SRD130965 TAZ130957:TAZ130965 TKV130957:TKV130965 TUR130957:TUR130965 UEN130957:UEN130965 UOJ130957:UOJ130965 UYF130957:UYF130965 VIB130957:VIB130965 VRX130957:VRX130965 WBT130957:WBT130965 WLP130957:WLP130965 WVL130957:WVL130965 IZ196493:IZ196501 SV196493:SV196501 ACR196493:ACR196501 AMN196493:AMN196501 AWJ196493:AWJ196501 BGF196493:BGF196501 BQB196493:BQB196501 BZX196493:BZX196501 CJT196493:CJT196501 CTP196493:CTP196501 DDL196493:DDL196501 DNH196493:DNH196501 DXD196493:DXD196501 EGZ196493:EGZ196501 EQV196493:EQV196501 FAR196493:FAR196501 FKN196493:FKN196501 FUJ196493:FUJ196501 GEF196493:GEF196501 GOB196493:GOB196501 GXX196493:GXX196501 HHT196493:HHT196501 HRP196493:HRP196501 IBL196493:IBL196501 ILH196493:ILH196501 IVD196493:IVD196501 JEZ196493:JEZ196501 JOV196493:JOV196501 JYR196493:JYR196501 KIN196493:KIN196501 KSJ196493:KSJ196501 LCF196493:LCF196501 LMB196493:LMB196501 LVX196493:LVX196501 MFT196493:MFT196501 MPP196493:MPP196501 MZL196493:MZL196501 NJH196493:NJH196501 NTD196493:NTD196501 OCZ196493:OCZ196501 OMV196493:OMV196501 OWR196493:OWR196501 PGN196493:PGN196501 PQJ196493:PQJ196501 QAF196493:QAF196501 QKB196493:QKB196501 QTX196493:QTX196501 RDT196493:RDT196501 RNP196493:RNP196501 RXL196493:RXL196501 SHH196493:SHH196501 SRD196493:SRD196501 TAZ196493:TAZ196501 TKV196493:TKV196501 TUR196493:TUR196501 UEN196493:UEN196501 UOJ196493:UOJ196501 UYF196493:UYF196501 VIB196493:VIB196501 VRX196493:VRX196501 WBT196493:WBT196501 WLP196493:WLP196501 WVL196493:WVL196501 IZ262029:IZ262037 SV262029:SV262037 ACR262029:ACR262037 AMN262029:AMN262037 AWJ262029:AWJ262037 BGF262029:BGF262037 BQB262029:BQB262037 BZX262029:BZX262037 CJT262029:CJT262037 CTP262029:CTP262037 DDL262029:DDL262037 DNH262029:DNH262037 DXD262029:DXD262037 EGZ262029:EGZ262037 EQV262029:EQV262037 FAR262029:FAR262037 FKN262029:FKN262037 FUJ262029:FUJ262037 GEF262029:GEF262037 GOB262029:GOB262037 GXX262029:GXX262037 HHT262029:HHT262037 HRP262029:HRP262037 IBL262029:IBL262037 ILH262029:ILH262037 IVD262029:IVD262037 JEZ262029:JEZ262037 JOV262029:JOV262037 JYR262029:JYR262037 KIN262029:KIN262037 KSJ262029:KSJ262037 LCF262029:LCF262037 LMB262029:LMB262037 LVX262029:LVX262037 MFT262029:MFT262037 MPP262029:MPP262037 MZL262029:MZL262037 NJH262029:NJH262037 NTD262029:NTD262037 OCZ262029:OCZ262037 OMV262029:OMV262037 OWR262029:OWR262037 PGN262029:PGN262037 PQJ262029:PQJ262037 QAF262029:QAF262037 QKB262029:QKB262037 QTX262029:QTX262037 RDT262029:RDT262037 RNP262029:RNP262037 RXL262029:RXL262037 SHH262029:SHH262037 SRD262029:SRD262037 TAZ262029:TAZ262037 TKV262029:TKV262037 TUR262029:TUR262037 UEN262029:UEN262037 UOJ262029:UOJ262037 UYF262029:UYF262037 VIB262029:VIB262037 VRX262029:VRX262037 WBT262029:WBT262037 WLP262029:WLP262037 WVL262029:WVL262037 IZ327565:IZ327573 SV327565:SV327573 ACR327565:ACR327573 AMN327565:AMN327573 AWJ327565:AWJ327573 BGF327565:BGF327573 BQB327565:BQB327573 BZX327565:BZX327573 CJT327565:CJT327573 CTP327565:CTP327573 DDL327565:DDL327573 DNH327565:DNH327573 DXD327565:DXD327573 EGZ327565:EGZ327573 EQV327565:EQV327573 FAR327565:FAR327573 FKN327565:FKN327573 FUJ327565:FUJ327573 GEF327565:GEF327573 GOB327565:GOB327573 GXX327565:GXX327573 HHT327565:HHT327573 HRP327565:HRP327573 IBL327565:IBL327573 ILH327565:ILH327573 IVD327565:IVD327573 JEZ327565:JEZ327573 JOV327565:JOV327573 JYR327565:JYR327573 KIN327565:KIN327573 KSJ327565:KSJ327573 LCF327565:LCF327573 LMB327565:LMB327573 LVX327565:LVX327573 MFT327565:MFT327573 MPP327565:MPP327573 MZL327565:MZL327573 NJH327565:NJH327573 NTD327565:NTD327573 OCZ327565:OCZ327573 OMV327565:OMV327573 OWR327565:OWR327573 PGN327565:PGN327573 PQJ327565:PQJ327573 QAF327565:QAF327573 QKB327565:QKB327573 QTX327565:QTX327573 RDT327565:RDT327573 RNP327565:RNP327573 RXL327565:RXL327573 SHH327565:SHH327573 SRD327565:SRD327573 TAZ327565:TAZ327573 TKV327565:TKV327573 TUR327565:TUR327573 UEN327565:UEN327573 UOJ327565:UOJ327573 UYF327565:UYF327573 VIB327565:VIB327573 VRX327565:VRX327573 WBT327565:WBT327573 WLP327565:WLP327573 WVL327565:WVL327573 IZ393101:IZ393109 SV393101:SV393109 ACR393101:ACR393109 AMN393101:AMN393109 AWJ393101:AWJ393109 BGF393101:BGF393109 BQB393101:BQB393109 BZX393101:BZX393109 CJT393101:CJT393109 CTP393101:CTP393109 DDL393101:DDL393109 DNH393101:DNH393109 DXD393101:DXD393109 EGZ393101:EGZ393109 EQV393101:EQV393109 FAR393101:FAR393109 FKN393101:FKN393109 FUJ393101:FUJ393109 GEF393101:GEF393109 GOB393101:GOB393109 GXX393101:GXX393109 HHT393101:HHT393109 HRP393101:HRP393109 IBL393101:IBL393109 ILH393101:ILH393109 IVD393101:IVD393109 JEZ393101:JEZ393109 JOV393101:JOV393109 JYR393101:JYR393109 KIN393101:KIN393109 KSJ393101:KSJ393109 LCF393101:LCF393109 LMB393101:LMB393109 LVX393101:LVX393109 MFT393101:MFT393109 MPP393101:MPP393109 MZL393101:MZL393109 NJH393101:NJH393109 NTD393101:NTD393109 OCZ393101:OCZ393109 OMV393101:OMV393109 OWR393101:OWR393109 PGN393101:PGN393109 PQJ393101:PQJ393109 QAF393101:QAF393109 QKB393101:QKB393109 QTX393101:QTX393109 RDT393101:RDT393109 RNP393101:RNP393109 RXL393101:RXL393109 SHH393101:SHH393109 SRD393101:SRD393109 TAZ393101:TAZ393109 TKV393101:TKV393109 TUR393101:TUR393109 UEN393101:UEN393109 UOJ393101:UOJ393109 UYF393101:UYF393109 VIB393101:VIB393109 VRX393101:VRX393109 WBT393101:WBT393109 WLP393101:WLP393109 WVL393101:WVL393109 IZ458637:IZ458645 SV458637:SV458645 ACR458637:ACR458645 AMN458637:AMN458645 AWJ458637:AWJ458645 BGF458637:BGF458645 BQB458637:BQB458645 BZX458637:BZX458645 CJT458637:CJT458645 CTP458637:CTP458645 DDL458637:DDL458645 DNH458637:DNH458645 DXD458637:DXD458645 EGZ458637:EGZ458645 EQV458637:EQV458645 FAR458637:FAR458645 FKN458637:FKN458645 FUJ458637:FUJ458645 GEF458637:GEF458645 GOB458637:GOB458645 GXX458637:GXX458645 HHT458637:HHT458645 HRP458637:HRP458645 IBL458637:IBL458645 ILH458637:ILH458645 IVD458637:IVD458645 JEZ458637:JEZ458645 JOV458637:JOV458645 JYR458637:JYR458645 KIN458637:KIN458645 KSJ458637:KSJ458645 LCF458637:LCF458645 LMB458637:LMB458645 LVX458637:LVX458645 MFT458637:MFT458645 MPP458637:MPP458645 MZL458637:MZL458645 NJH458637:NJH458645 NTD458637:NTD458645 OCZ458637:OCZ458645 OMV458637:OMV458645 OWR458637:OWR458645 PGN458637:PGN458645 PQJ458637:PQJ458645 QAF458637:QAF458645 QKB458637:QKB458645 QTX458637:QTX458645 RDT458637:RDT458645 RNP458637:RNP458645 RXL458637:RXL458645 SHH458637:SHH458645 SRD458637:SRD458645 TAZ458637:TAZ458645 TKV458637:TKV458645 TUR458637:TUR458645 UEN458637:UEN458645 UOJ458637:UOJ458645 UYF458637:UYF458645 VIB458637:VIB458645 VRX458637:VRX458645 WBT458637:WBT458645 WLP458637:WLP458645 WVL458637:WVL458645 IZ524173:IZ524181 SV524173:SV524181 ACR524173:ACR524181 AMN524173:AMN524181 AWJ524173:AWJ524181 BGF524173:BGF524181 BQB524173:BQB524181 BZX524173:BZX524181 CJT524173:CJT524181 CTP524173:CTP524181 DDL524173:DDL524181 DNH524173:DNH524181 DXD524173:DXD524181 EGZ524173:EGZ524181 EQV524173:EQV524181 FAR524173:FAR524181 FKN524173:FKN524181 FUJ524173:FUJ524181 GEF524173:GEF524181 GOB524173:GOB524181 GXX524173:GXX524181 HHT524173:HHT524181 HRP524173:HRP524181 IBL524173:IBL524181 ILH524173:ILH524181 IVD524173:IVD524181 JEZ524173:JEZ524181 JOV524173:JOV524181 JYR524173:JYR524181 KIN524173:KIN524181 KSJ524173:KSJ524181 LCF524173:LCF524181 LMB524173:LMB524181 LVX524173:LVX524181 MFT524173:MFT524181 MPP524173:MPP524181 MZL524173:MZL524181 NJH524173:NJH524181 NTD524173:NTD524181 OCZ524173:OCZ524181 OMV524173:OMV524181 OWR524173:OWR524181 PGN524173:PGN524181 PQJ524173:PQJ524181 QAF524173:QAF524181 QKB524173:QKB524181 QTX524173:QTX524181 RDT524173:RDT524181 RNP524173:RNP524181 RXL524173:RXL524181 SHH524173:SHH524181 SRD524173:SRD524181 TAZ524173:TAZ524181 TKV524173:TKV524181 TUR524173:TUR524181 UEN524173:UEN524181 UOJ524173:UOJ524181 UYF524173:UYF524181 VIB524173:VIB524181 VRX524173:VRX524181 WBT524173:WBT524181 WLP524173:WLP524181 WVL524173:WVL524181 IZ589709:IZ589717 SV589709:SV589717 ACR589709:ACR589717 AMN589709:AMN589717 AWJ589709:AWJ589717 BGF589709:BGF589717 BQB589709:BQB589717 BZX589709:BZX589717 CJT589709:CJT589717 CTP589709:CTP589717 DDL589709:DDL589717 DNH589709:DNH589717 DXD589709:DXD589717 EGZ589709:EGZ589717 EQV589709:EQV589717 FAR589709:FAR589717 FKN589709:FKN589717 FUJ589709:FUJ589717 GEF589709:GEF589717 GOB589709:GOB589717 GXX589709:GXX589717 HHT589709:HHT589717 HRP589709:HRP589717 IBL589709:IBL589717 ILH589709:ILH589717 IVD589709:IVD589717 JEZ589709:JEZ589717 JOV589709:JOV589717 JYR589709:JYR589717 KIN589709:KIN589717 KSJ589709:KSJ589717 LCF589709:LCF589717 LMB589709:LMB589717 LVX589709:LVX589717 MFT589709:MFT589717 MPP589709:MPP589717 MZL589709:MZL589717 NJH589709:NJH589717 NTD589709:NTD589717 OCZ589709:OCZ589717 OMV589709:OMV589717 OWR589709:OWR589717 PGN589709:PGN589717 PQJ589709:PQJ589717 QAF589709:QAF589717 QKB589709:QKB589717 QTX589709:QTX589717 RDT589709:RDT589717 RNP589709:RNP589717 RXL589709:RXL589717 SHH589709:SHH589717 SRD589709:SRD589717 TAZ589709:TAZ589717 TKV589709:TKV589717 TUR589709:TUR589717 UEN589709:UEN589717 UOJ589709:UOJ589717 UYF589709:UYF589717 VIB589709:VIB589717 VRX589709:VRX589717 WBT589709:WBT589717 WLP589709:WLP589717 WVL589709:WVL589717 IZ655245:IZ655253 SV655245:SV655253 ACR655245:ACR655253 AMN655245:AMN655253 AWJ655245:AWJ655253 BGF655245:BGF655253 BQB655245:BQB655253 BZX655245:BZX655253 CJT655245:CJT655253 CTP655245:CTP655253 DDL655245:DDL655253 DNH655245:DNH655253 DXD655245:DXD655253 EGZ655245:EGZ655253 EQV655245:EQV655253 FAR655245:FAR655253 FKN655245:FKN655253 FUJ655245:FUJ655253 GEF655245:GEF655253 GOB655245:GOB655253 GXX655245:GXX655253 HHT655245:HHT655253 HRP655245:HRP655253 IBL655245:IBL655253 ILH655245:ILH655253 IVD655245:IVD655253 JEZ655245:JEZ655253 JOV655245:JOV655253 JYR655245:JYR655253 KIN655245:KIN655253 KSJ655245:KSJ655253 LCF655245:LCF655253 LMB655245:LMB655253 LVX655245:LVX655253 MFT655245:MFT655253 MPP655245:MPP655253 MZL655245:MZL655253 NJH655245:NJH655253 NTD655245:NTD655253 OCZ655245:OCZ655253 OMV655245:OMV655253 OWR655245:OWR655253 PGN655245:PGN655253 PQJ655245:PQJ655253 QAF655245:QAF655253 QKB655245:QKB655253 QTX655245:QTX655253 RDT655245:RDT655253 RNP655245:RNP655253 RXL655245:RXL655253 SHH655245:SHH655253 SRD655245:SRD655253 TAZ655245:TAZ655253 TKV655245:TKV655253 TUR655245:TUR655253 UEN655245:UEN655253 UOJ655245:UOJ655253 UYF655245:UYF655253 VIB655245:VIB655253 VRX655245:VRX655253 WBT655245:WBT655253 WLP655245:WLP655253 WVL655245:WVL655253 IZ720781:IZ720789 SV720781:SV720789 ACR720781:ACR720789 AMN720781:AMN720789 AWJ720781:AWJ720789 BGF720781:BGF720789 BQB720781:BQB720789 BZX720781:BZX720789 CJT720781:CJT720789 CTP720781:CTP720789 DDL720781:DDL720789 DNH720781:DNH720789 DXD720781:DXD720789 EGZ720781:EGZ720789 EQV720781:EQV720789 FAR720781:FAR720789 FKN720781:FKN720789 FUJ720781:FUJ720789 GEF720781:GEF720789 GOB720781:GOB720789 GXX720781:GXX720789 HHT720781:HHT720789 HRP720781:HRP720789 IBL720781:IBL720789 ILH720781:ILH720789 IVD720781:IVD720789 JEZ720781:JEZ720789 JOV720781:JOV720789 JYR720781:JYR720789 KIN720781:KIN720789 KSJ720781:KSJ720789 LCF720781:LCF720789 LMB720781:LMB720789 LVX720781:LVX720789 MFT720781:MFT720789 MPP720781:MPP720789 MZL720781:MZL720789 NJH720781:NJH720789 NTD720781:NTD720789 OCZ720781:OCZ720789 OMV720781:OMV720789 OWR720781:OWR720789 PGN720781:PGN720789 PQJ720781:PQJ720789 QAF720781:QAF720789 QKB720781:QKB720789 QTX720781:QTX720789 RDT720781:RDT720789 RNP720781:RNP720789 RXL720781:RXL720789 SHH720781:SHH720789 SRD720781:SRD720789 TAZ720781:TAZ720789 TKV720781:TKV720789 TUR720781:TUR720789 UEN720781:UEN720789 UOJ720781:UOJ720789 UYF720781:UYF720789 VIB720781:VIB720789 VRX720781:VRX720789 WBT720781:WBT720789 WLP720781:WLP720789 WVL720781:WVL720789 IZ786317:IZ786325 SV786317:SV786325 ACR786317:ACR786325 AMN786317:AMN786325 AWJ786317:AWJ786325 BGF786317:BGF786325 BQB786317:BQB786325 BZX786317:BZX786325 CJT786317:CJT786325 CTP786317:CTP786325 DDL786317:DDL786325 DNH786317:DNH786325 DXD786317:DXD786325 EGZ786317:EGZ786325 EQV786317:EQV786325 FAR786317:FAR786325 FKN786317:FKN786325 FUJ786317:FUJ786325 GEF786317:GEF786325 GOB786317:GOB786325 GXX786317:GXX786325 HHT786317:HHT786325 HRP786317:HRP786325 IBL786317:IBL786325 ILH786317:ILH786325 IVD786317:IVD786325 JEZ786317:JEZ786325 JOV786317:JOV786325 JYR786317:JYR786325 KIN786317:KIN786325 KSJ786317:KSJ786325 LCF786317:LCF786325 LMB786317:LMB786325 LVX786317:LVX786325 MFT786317:MFT786325 MPP786317:MPP786325 MZL786317:MZL786325 NJH786317:NJH786325 NTD786317:NTD786325 OCZ786317:OCZ786325 OMV786317:OMV786325 OWR786317:OWR786325 PGN786317:PGN786325 PQJ786317:PQJ786325 QAF786317:QAF786325 QKB786317:QKB786325 QTX786317:QTX786325 RDT786317:RDT786325 RNP786317:RNP786325 RXL786317:RXL786325 SHH786317:SHH786325 SRD786317:SRD786325 TAZ786317:TAZ786325 TKV786317:TKV786325 TUR786317:TUR786325 UEN786317:UEN786325 UOJ786317:UOJ786325 UYF786317:UYF786325 VIB786317:VIB786325 VRX786317:VRX786325 WBT786317:WBT786325 WLP786317:WLP786325 WVL786317:WVL786325 IZ851853:IZ851861 SV851853:SV851861 ACR851853:ACR851861 AMN851853:AMN851861 AWJ851853:AWJ851861 BGF851853:BGF851861 BQB851853:BQB851861 BZX851853:BZX851861 CJT851853:CJT851861 CTP851853:CTP851861 DDL851853:DDL851861 DNH851853:DNH851861 DXD851853:DXD851861 EGZ851853:EGZ851861 EQV851853:EQV851861 FAR851853:FAR851861 FKN851853:FKN851861 FUJ851853:FUJ851861 GEF851853:GEF851861 GOB851853:GOB851861 GXX851853:GXX851861 HHT851853:HHT851861 HRP851853:HRP851861 IBL851853:IBL851861 ILH851853:ILH851861 IVD851853:IVD851861 JEZ851853:JEZ851861 JOV851853:JOV851861 JYR851853:JYR851861 KIN851853:KIN851861 KSJ851853:KSJ851861 LCF851853:LCF851861 LMB851853:LMB851861 LVX851853:LVX851861 MFT851853:MFT851861 MPP851853:MPP851861 MZL851853:MZL851861 NJH851853:NJH851861 NTD851853:NTD851861 OCZ851853:OCZ851861 OMV851853:OMV851861 OWR851853:OWR851861 PGN851853:PGN851861 PQJ851853:PQJ851861 QAF851853:QAF851861 QKB851853:QKB851861 QTX851853:QTX851861 RDT851853:RDT851861 RNP851853:RNP851861 RXL851853:RXL851861 SHH851853:SHH851861 SRD851853:SRD851861 TAZ851853:TAZ851861 TKV851853:TKV851861 TUR851853:TUR851861 UEN851853:UEN851861 UOJ851853:UOJ851861 UYF851853:UYF851861 VIB851853:VIB851861 VRX851853:VRX851861 WBT851853:WBT851861 WLP851853:WLP851861 WVL851853:WVL851861 IZ917389:IZ917397 SV917389:SV917397 ACR917389:ACR917397 AMN917389:AMN917397 AWJ917389:AWJ917397 BGF917389:BGF917397 BQB917389:BQB917397 BZX917389:BZX917397 CJT917389:CJT917397 CTP917389:CTP917397 DDL917389:DDL917397 DNH917389:DNH917397 DXD917389:DXD917397 EGZ917389:EGZ917397 EQV917389:EQV917397 FAR917389:FAR917397 FKN917389:FKN917397 FUJ917389:FUJ917397 GEF917389:GEF917397 GOB917389:GOB917397 GXX917389:GXX917397 HHT917389:HHT917397 HRP917389:HRP917397 IBL917389:IBL917397 ILH917389:ILH917397 IVD917389:IVD917397 JEZ917389:JEZ917397 JOV917389:JOV917397 JYR917389:JYR917397 KIN917389:KIN917397 KSJ917389:KSJ917397 LCF917389:LCF917397 LMB917389:LMB917397 LVX917389:LVX917397 MFT917389:MFT917397 MPP917389:MPP917397 MZL917389:MZL917397 NJH917389:NJH917397 NTD917389:NTD917397 OCZ917389:OCZ917397 OMV917389:OMV917397 OWR917389:OWR917397 PGN917389:PGN917397 PQJ917389:PQJ917397 QAF917389:QAF917397 QKB917389:QKB917397 QTX917389:QTX917397 RDT917389:RDT917397 RNP917389:RNP917397 RXL917389:RXL917397 SHH917389:SHH917397 SRD917389:SRD917397 TAZ917389:TAZ917397 TKV917389:TKV917397 TUR917389:TUR917397 UEN917389:UEN917397 UOJ917389:UOJ917397 UYF917389:UYF917397 VIB917389:VIB917397 VRX917389:VRX917397 WBT917389:WBT917397 WLP917389:WLP917397 WVL917389:WVL917397 IZ982925:IZ982933 SV982925:SV982933 ACR982925:ACR982933 AMN982925:AMN982933 AWJ982925:AWJ982933 BGF982925:BGF982933 BQB982925:BQB982933 BZX982925:BZX982933 CJT982925:CJT982933 CTP982925:CTP982933 DDL982925:DDL982933 DNH982925:DNH982933 DXD982925:DXD982933 EGZ982925:EGZ982933 EQV982925:EQV982933 FAR982925:FAR982933 FKN982925:FKN982933 FUJ982925:FUJ982933 GEF982925:GEF982933 GOB982925:GOB982933 GXX982925:GXX982933 HHT982925:HHT982933 HRP982925:HRP982933 IBL982925:IBL982933 ILH982925:ILH982933 IVD982925:IVD982933 JEZ982925:JEZ982933 JOV982925:JOV982933 JYR982925:JYR982933 KIN982925:KIN982933 KSJ982925:KSJ982933 LCF982925:LCF982933 LMB982925:LMB982933 LVX982925:LVX982933 MFT982925:MFT982933 MPP982925:MPP982933 MZL982925:MZL982933 NJH982925:NJH982933 NTD982925:NTD982933 OCZ982925:OCZ982933 OMV982925:OMV982933 OWR982925:OWR982933 PGN982925:PGN982933 PQJ982925:PQJ982933 QAF982925:QAF982933 QKB982925:QKB982933 QTX982925:QTX982933 RDT982925:RDT982933 RNP982925:RNP982933 RXL982925:RXL982933 SHH982925:SHH982933 SRD982925:SRD982933 TAZ982925:TAZ982933 TKV982925:TKV982933 TUR982925:TUR982933 UEN982925:UEN982933 UOJ982925:UOJ982933 UYF982925:UYF982933 VIB982925:VIB982933 VRX982925:VRX982933 WBT982925:WBT982933 WLP982925:WLP982933 WVL982925:WVL982933 IZ65416:IZ65419 SV65416:SV65419 ACR65416:ACR65419 AMN65416:AMN65419 AWJ65416:AWJ65419 BGF65416:BGF65419 BQB65416:BQB65419 BZX65416:BZX65419 CJT65416:CJT65419 CTP65416:CTP65419 DDL65416:DDL65419 DNH65416:DNH65419 DXD65416:DXD65419 EGZ65416:EGZ65419 EQV65416:EQV65419 FAR65416:FAR65419 FKN65416:FKN65419 FUJ65416:FUJ65419 GEF65416:GEF65419 GOB65416:GOB65419 GXX65416:GXX65419 HHT65416:HHT65419 HRP65416:HRP65419 IBL65416:IBL65419 ILH65416:ILH65419 IVD65416:IVD65419 JEZ65416:JEZ65419 JOV65416:JOV65419 JYR65416:JYR65419 KIN65416:KIN65419 KSJ65416:KSJ65419 LCF65416:LCF65419 LMB65416:LMB65419 LVX65416:LVX65419 MFT65416:MFT65419 MPP65416:MPP65419 MZL65416:MZL65419 NJH65416:NJH65419 NTD65416:NTD65419 OCZ65416:OCZ65419 OMV65416:OMV65419 OWR65416:OWR65419 PGN65416:PGN65419 PQJ65416:PQJ65419 QAF65416:QAF65419 QKB65416:QKB65419 QTX65416:QTX65419 RDT65416:RDT65419 RNP65416:RNP65419 RXL65416:RXL65419 SHH65416:SHH65419 SRD65416:SRD65419 TAZ65416:TAZ65419 TKV65416:TKV65419 TUR65416:TUR65419 UEN65416:UEN65419 UOJ65416:UOJ65419 UYF65416:UYF65419 VIB65416:VIB65419 VRX65416:VRX65419 WBT65416:WBT65419 WLP65416:WLP65419 WVL65416:WVL65419 IZ130952:IZ130955 SV130952:SV130955 ACR130952:ACR130955 AMN130952:AMN130955 AWJ130952:AWJ130955 BGF130952:BGF130955 BQB130952:BQB130955 BZX130952:BZX130955 CJT130952:CJT130955 CTP130952:CTP130955 DDL130952:DDL130955 DNH130952:DNH130955 DXD130952:DXD130955 EGZ130952:EGZ130955 EQV130952:EQV130955 FAR130952:FAR130955 FKN130952:FKN130955 FUJ130952:FUJ130955 GEF130952:GEF130955 GOB130952:GOB130955 GXX130952:GXX130955 HHT130952:HHT130955 HRP130952:HRP130955 IBL130952:IBL130955 ILH130952:ILH130955 IVD130952:IVD130955 JEZ130952:JEZ130955 JOV130952:JOV130955 JYR130952:JYR130955 KIN130952:KIN130955 KSJ130952:KSJ130955 LCF130952:LCF130955 LMB130952:LMB130955 LVX130952:LVX130955 MFT130952:MFT130955 MPP130952:MPP130955 MZL130952:MZL130955 NJH130952:NJH130955 NTD130952:NTD130955 OCZ130952:OCZ130955 OMV130952:OMV130955 OWR130952:OWR130955 PGN130952:PGN130955 PQJ130952:PQJ130955 QAF130952:QAF130955 QKB130952:QKB130955 QTX130952:QTX130955 RDT130952:RDT130955 RNP130952:RNP130955 RXL130952:RXL130955 SHH130952:SHH130955 SRD130952:SRD130955 TAZ130952:TAZ130955 TKV130952:TKV130955 TUR130952:TUR130955 UEN130952:UEN130955 UOJ130952:UOJ130955 UYF130952:UYF130955 VIB130952:VIB130955 VRX130952:VRX130955 WBT130952:WBT130955 WLP130952:WLP130955 WVL130952:WVL130955 IZ196488:IZ196491 SV196488:SV196491 ACR196488:ACR196491 AMN196488:AMN196491 AWJ196488:AWJ196491 BGF196488:BGF196491 BQB196488:BQB196491 BZX196488:BZX196491 CJT196488:CJT196491 CTP196488:CTP196491 DDL196488:DDL196491 DNH196488:DNH196491 DXD196488:DXD196491 EGZ196488:EGZ196491 EQV196488:EQV196491 FAR196488:FAR196491 FKN196488:FKN196491 FUJ196488:FUJ196491 GEF196488:GEF196491 GOB196488:GOB196491 GXX196488:GXX196491 HHT196488:HHT196491 HRP196488:HRP196491 IBL196488:IBL196491 ILH196488:ILH196491 IVD196488:IVD196491 JEZ196488:JEZ196491 JOV196488:JOV196491 JYR196488:JYR196491 KIN196488:KIN196491 KSJ196488:KSJ196491 LCF196488:LCF196491 LMB196488:LMB196491 LVX196488:LVX196491 MFT196488:MFT196491 MPP196488:MPP196491 MZL196488:MZL196491 NJH196488:NJH196491 NTD196488:NTD196491 OCZ196488:OCZ196491 OMV196488:OMV196491 OWR196488:OWR196491 PGN196488:PGN196491 PQJ196488:PQJ196491 QAF196488:QAF196491 QKB196488:QKB196491 QTX196488:QTX196491 RDT196488:RDT196491 RNP196488:RNP196491 RXL196488:RXL196491 SHH196488:SHH196491 SRD196488:SRD196491 TAZ196488:TAZ196491 TKV196488:TKV196491 TUR196488:TUR196491 UEN196488:UEN196491 UOJ196488:UOJ196491 UYF196488:UYF196491 VIB196488:VIB196491 VRX196488:VRX196491 WBT196488:WBT196491 WLP196488:WLP196491 WVL196488:WVL196491 IZ262024:IZ262027 SV262024:SV262027 ACR262024:ACR262027 AMN262024:AMN262027 AWJ262024:AWJ262027 BGF262024:BGF262027 BQB262024:BQB262027 BZX262024:BZX262027 CJT262024:CJT262027 CTP262024:CTP262027 DDL262024:DDL262027 DNH262024:DNH262027 DXD262024:DXD262027 EGZ262024:EGZ262027 EQV262024:EQV262027 FAR262024:FAR262027 FKN262024:FKN262027 FUJ262024:FUJ262027 GEF262024:GEF262027 GOB262024:GOB262027 GXX262024:GXX262027 HHT262024:HHT262027 HRP262024:HRP262027 IBL262024:IBL262027 ILH262024:ILH262027 IVD262024:IVD262027 JEZ262024:JEZ262027 JOV262024:JOV262027 JYR262024:JYR262027 KIN262024:KIN262027 KSJ262024:KSJ262027 LCF262024:LCF262027 LMB262024:LMB262027 LVX262024:LVX262027 MFT262024:MFT262027 MPP262024:MPP262027 MZL262024:MZL262027 NJH262024:NJH262027 NTD262024:NTD262027 OCZ262024:OCZ262027 OMV262024:OMV262027 OWR262024:OWR262027 PGN262024:PGN262027 PQJ262024:PQJ262027 QAF262024:QAF262027 QKB262024:QKB262027 QTX262024:QTX262027 RDT262024:RDT262027 RNP262024:RNP262027 RXL262024:RXL262027 SHH262024:SHH262027 SRD262024:SRD262027 TAZ262024:TAZ262027 TKV262024:TKV262027 TUR262024:TUR262027 UEN262024:UEN262027 UOJ262024:UOJ262027 UYF262024:UYF262027 VIB262024:VIB262027 VRX262024:VRX262027 WBT262024:WBT262027 WLP262024:WLP262027 WVL262024:WVL262027 IZ327560:IZ327563 SV327560:SV327563 ACR327560:ACR327563 AMN327560:AMN327563 AWJ327560:AWJ327563 BGF327560:BGF327563 BQB327560:BQB327563 BZX327560:BZX327563 CJT327560:CJT327563 CTP327560:CTP327563 DDL327560:DDL327563 DNH327560:DNH327563 DXD327560:DXD327563 EGZ327560:EGZ327563 EQV327560:EQV327563 FAR327560:FAR327563 FKN327560:FKN327563 FUJ327560:FUJ327563 GEF327560:GEF327563 GOB327560:GOB327563 GXX327560:GXX327563 HHT327560:HHT327563 HRP327560:HRP327563 IBL327560:IBL327563 ILH327560:ILH327563 IVD327560:IVD327563 JEZ327560:JEZ327563 JOV327560:JOV327563 JYR327560:JYR327563 KIN327560:KIN327563 KSJ327560:KSJ327563 LCF327560:LCF327563 LMB327560:LMB327563 LVX327560:LVX327563 MFT327560:MFT327563 MPP327560:MPP327563 MZL327560:MZL327563 NJH327560:NJH327563 NTD327560:NTD327563 OCZ327560:OCZ327563 OMV327560:OMV327563 OWR327560:OWR327563 PGN327560:PGN327563 PQJ327560:PQJ327563 QAF327560:QAF327563 QKB327560:QKB327563 QTX327560:QTX327563 RDT327560:RDT327563 RNP327560:RNP327563 RXL327560:RXL327563 SHH327560:SHH327563 SRD327560:SRD327563 TAZ327560:TAZ327563 TKV327560:TKV327563 TUR327560:TUR327563 UEN327560:UEN327563 UOJ327560:UOJ327563 UYF327560:UYF327563 VIB327560:VIB327563 VRX327560:VRX327563 WBT327560:WBT327563 WLP327560:WLP327563 WVL327560:WVL327563 IZ393096:IZ393099 SV393096:SV393099 ACR393096:ACR393099 AMN393096:AMN393099 AWJ393096:AWJ393099 BGF393096:BGF393099 BQB393096:BQB393099 BZX393096:BZX393099 CJT393096:CJT393099 CTP393096:CTP393099 DDL393096:DDL393099 DNH393096:DNH393099 DXD393096:DXD393099 EGZ393096:EGZ393099 EQV393096:EQV393099 FAR393096:FAR393099 FKN393096:FKN393099 FUJ393096:FUJ393099 GEF393096:GEF393099 GOB393096:GOB393099 GXX393096:GXX393099 HHT393096:HHT393099 HRP393096:HRP393099 IBL393096:IBL393099 ILH393096:ILH393099 IVD393096:IVD393099 JEZ393096:JEZ393099 JOV393096:JOV393099 JYR393096:JYR393099 KIN393096:KIN393099 KSJ393096:KSJ393099 LCF393096:LCF393099 LMB393096:LMB393099 LVX393096:LVX393099 MFT393096:MFT393099 MPP393096:MPP393099 MZL393096:MZL393099 NJH393096:NJH393099 NTD393096:NTD393099 OCZ393096:OCZ393099 OMV393096:OMV393099 OWR393096:OWR393099 PGN393096:PGN393099 PQJ393096:PQJ393099 QAF393096:QAF393099 QKB393096:QKB393099 QTX393096:QTX393099 RDT393096:RDT393099 RNP393096:RNP393099 RXL393096:RXL393099 SHH393096:SHH393099 SRD393096:SRD393099 TAZ393096:TAZ393099 TKV393096:TKV393099 TUR393096:TUR393099 UEN393096:UEN393099 UOJ393096:UOJ393099 UYF393096:UYF393099 VIB393096:VIB393099 VRX393096:VRX393099 WBT393096:WBT393099 WLP393096:WLP393099 WVL393096:WVL393099 IZ458632:IZ458635 SV458632:SV458635 ACR458632:ACR458635 AMN458632:AMN458635 AWJ458632:AWJ458635 BGF458632:BGF458635 BQB458632:BQB458635 BZX458632:BZX458635 CJT458632:CJT458635 CTP458632:CTP458635 DDL458632:DDL458635 DNH458632:DNH458635 DXD458632:DXD458635 EGZ458632:EGZ458635 EQV458632:EQV458635 FAR458632:FAR458635 FKN458632:FKN458635 FUJ458632:FUJ458635 GEF458632:GEF458635 GOB458632:GOB458635 GXX458632:GXX458635 HHT458632:HHT458635 HRP458632:HRP458635 IBL458632:IBL458635 ILH458632:ILH458635 IVD458632:IVD458635 JEZ458632:JEZ458635 JOV458632:JOV458635 JYR458632:JYR458635 KIN458632:KIN458635 KSJ458632:KSJ458635 LCF458632:LCF458635 LMB458632:LMB458635 LVX458632:LVX458635 MFT458632:MFT458635 MPP458632:MPP458635 MZL458632:MZL458635 NJH458632:NJH458635 NTD458632:NTD458635 OCZ458632:OCZ458635 OMV458632:OMV458635 OWR458632:OWR458635 PGN458632:PGN458635 PQJ458632:PQJ458635 QAF458632:QAF458635 QKB458632:QKB458635 QTX458632:QTX458635 RDT458632:RDT458635 RNP458632:RNP458635 RXL458632:RXL458635 SHH458632:SHH458635 SRD458632:SRD458635 TAZ458632:TAZ458635 TKV458632:TKV458635 TUR458632:TUR458635 UEN458632:UEN458635 UOJ458632:UOJ458635 UYF458632:UYF458635 VIB458632:VIB458635 VRX458632:VRX458635 WBT458632:WBT458635 WLP458632:WLP458635 WVL458632:WVL458635 IZ524168:IZ524171 SV524168:SV524171 ACR524168:ACR524171 AMN524168:AMN524171 AWJ524168:AWJ524171 BGF524168:BGF524171 BQB524168:BQB524171 BZX524168:BZX524171 CJT524168:CJT524171 CTP524168:CTP524171 DDL524168:DDL524171 DNH524168:DNH524171 DXD524168:DXD524171 EGZ524168:EGZ524171 EQV524168:EQV524171 FAR524168:FAR524171 FKN524168:FKN524171 FUJ524168:FUJ524171 GEF524168:GEF524171 GOB524168:GOB524171 GXX524168:GXX524171 HHT524168:HHT524171 HRP524168:HRP524171 IBL524168:IBL524171 ILH524168:ILH524171 IVD524168:IVD524171 JEZ524168:JEZ524171 JOV524168:JOV524171 JYR524168:JYR524171 KIN524168:KIN524171 KSJ524168:KSJ524171 LCF524168:LCF524171 LMB524168:LMB524171 LVX524168:LVX524171 MFT524168:MFT524171 MPP524168:MPP524171 MZL524168:MZL524171 NJH524168:NJH524171 NTD524168:NTD524171 OCZ524168:OCZ524171 OMV524168:OMV524171 OWR524168:OWR524171 PGN524168:PGN524171 PQJ524168:PQJ524171 QAF524168:QAF524171 QKB524168:QKB524171 QTX524168:QTX524171 RDT524168:RDT524171 RNP524168:RNP524171 RXL524168:RXL524171 SHH524168:SHH524171 SRD524168:SRD524171 TAZ524168:TAZ524171 TKV524168:TKV524171 TUR524168:TUR524171 UEN524168:UEN524171 UOJ524168:UOJ524171 UYF524168:UYF524171 VIB524168:VIB524171 VRX524168:VRX524171 WBT524168:WBT524171 WLP524168:WLP524171 WVL524168:WVL524171 IZ589704:IZ589707 SV589704:SV589707 ACR589704:ACR589707 AMN589704:AMN589707 AWJ589704:AWJ589707 BGF589704:BGF589707 BQB589704:BQB589707 BZX589704:BZX589707 CJT589704:CJT589707 CTP589704:CTP589707 DDL589704:DDL589707 DNH589704:DNH589707 DXD589704:DXD589707 EGZ589704:EGZ589707 EQV589704:EQV589707 FAR589704:FAR589707 FKN589704:FKN589707 FUJ589704:FUJ589707 GEF589704:GEF589707 GOB589704:GOB589707 GXX589704:GXX589707 HHT589704:HHT589707 HRP589704:HRP589707 IBL589704:IBL589707 ILH589704:ILH589707 IVD589704:IVD589707 JEZ589704:JEZ589707 JOV589704:JOV589707 JYR589704:JYR589707 KIN589704:KIN589707 KSJ589704:KSJ589707 LCF589704:LCF589707 LMB589704:LMB589707 LVX589704:LVX589707 MFT589704:MFT589707 MPP589704:MPP589707 MZL589704:MZL589707 NJH589704:NJH589707 NTD589704:NTD589707 OCZ589704:OCZ589707 OMV589704:OMV589707 OWR589704:OWR589707 PGN589704:PGN589707 PQJ589704:PQJ589707 QAF589704:QAF589707 QKB589704:QKB589707 QTX589704:QTX589707 RDT589704:RDT589707 RNP589704:RNP589707 RXL589704:RXL589707 SHH589704:SHH589707 SRD589704:SRD589707 TAZ589704:TAZ589707 TKV589704:TKV589707 TUR589704:TUR589707 UEN589704:UEN589707 UOJ589704:UOJ589707 UYF589704:UYF589707 VIB589704:VIB589707 VRX589704:VRX589707 WBT589704:WBT589707 WLP589704:WLP589707 WVL589704:WVL589707 IZ655240:IZ655243 SV655240:SV655243 ACR655240:ACR655243 AMN655240:AMN655243 AWJ655240:AWJ655243 BGF655240:BGF655243 BQB655240:BQB655243 BZX655240:BZX655243 CJT655240:CJT655243 CTP655240:CTP655243 DDL655240:DDL655243 DNH655240:DNH655243 DXD655240:DXD655243 EGZ655240:EGZ655243 EQV655240:EQV655243 FAR655240:FAR655243 FKN655240:FKN655243 FUJ655240:FUJ655243 GEF655240:GEF655243 GOB655240:GOB655243 GXX655240:GXX655243 HHT655240:HHT655243 HRP655240:HRP655243 IBL655240:IBL655243 ILH655240:ILH655243 IVD655240:IVD655243 JEZ655240:JEZ655243 JOV655240:JOV655243 JYR655240:JYR655243 KIN655240:KIN655243 KSJ655240:KSJ655243 LCF655240:LCF655243 LMB655240:LMB655243 LVX655240:LVX655243 MFT655240:MFT655243 MPP655240:MPP655243 MZL655240:MZL655243 NJH655240:NJH655243 NTD655240:NTD655243 OCZ655240:OCZ655243 OMV655240:OMV655243 OWR655240:OWR655243 PGN655240:PGN655243 PQJ655240:PQJ655243 QAF655240:QAF655243 QKB655240:QKB655243 QTX655240:QTX655243 RDT655240:RDT655243 RNP655240:RNP655243 RXL655240:RXL655243 SHH655240:SHH655243 SRD655240:SRD655243 TAZ655240:TAZ655243 TKV655240:TKV655243 TUR655240:TUR655243 UEN655240:UEN655243 UOJ655240:UOJ655243 UYF655240:UYF655243 VIB655240:VIB655243 VRX655240:VRX655243 WBT655240:WBT655243 WLP655240:WLP655243 WVL655240:WVL655243 IZ720776:IZ720779 SV720776:SV720779 ACR720776:ACR720779 AMN720776:AMN720779 AWJ720776:AWJ720779 BGF720776:BGF720779 BQB720776:BQB720779 BZX720776:BZX720779 CJT720776:CJT720779 CTP720776:CTP720779 DDL720776:DDL720779 DNH720776:DNH720779 DXD720776:DXD720779 EGZ720776:EGZ720779 EQV720776:EQV720779 FAR720776:FAR720779 FKN720776:FKN720779 FUJ720776:FUJ720779 GEF720776:GEF720779 GOB720776:GOB720779 GXX720776:GXX720779 HHT720776:HHT720779 HRP720776:HRP720779 IBL720776:IBL720779 ILH720776:ILH720779 IVD720776:IVD720779 JEZ720776:JEZ720779 JOV720776:JOV720779 JYR720776:JYR720779 KIN720776:KIN720779 KSJ720776:KSJ720779 LCF720776:LCF720779 LMB720776:LMB720779 LVX720776:LVX720779 MFT720776:MFT720779 MPP720776:MPP720779 MZL720776:MZL720779 NJH720776:NJH720779 NTD720776:NTD720779 OCZ720776:OCZ720779 OMV720776:OMV720779 OWR720776:OWR720779 PGN720776:PGN720779 PQJ720776:PQJ720779 QAF720776:QAF720779 QKB720776:QKB720779 QTX720776:QTX720779 RDT720776:RDT720779 RNP720776:RNP720779 RXL720776:RXL720779 SHH720776:SHH720779 SRD720776:SRD720779 TAZ720776:TAZ720779 TKV720776:TKV720779 TUR720776:TUR720779 UEN720776:UEN720779 UOJ720776:UOJ720779 UYF720776:UYF720779 VIB720776:VIB720779 VRX720776:VRX720779 WBT720776:WBT720779 WLP720776:WLP720779 WVL720776:WVL720779 IZ786312:IZ786315 SV786312:SV786315 ACR786312:ACR786315 AMN786312:AMN786315 AWJ786312:AWJ786315 BGF786312:BGF786315 BQB786312:BQB786315 BZX786312:BZX786315 CJT786312:CJT786315 CTP786312:CTP786315 DDL786312:DDL786315 DNH786312:DNH786315 DXD786312:DXD786315 EGZ786312:EGZ786315 EQV786312:EQV786315 FAR786312:FAR786315 FKN786312:FKN786315 FUJ786312:FUJ786315 GEF786312:GEF786315 GOB786312:GOB786315 GXX786312:GXX786315 HHT786312:HHT786315 HRP786312:HRP786315 IBL786312:IBL786315 ILH786312:ILH786315 IVD786312:IVD786315 JEZ786312:JEZ786315 JOV786312:JOV786315 JYR786312:JYR786315 KIN786312:KIN786315 KSJ786312:KSJ786315 LCF786312:LCF786315 LMB786312:LMB786315 LVX786312:LVX786315 MFT786312:MFT786315 MPP786312:MPP786315 MZL786312:MZL786315 NJH786312:NJH786315 NTD786312:NTD786315 OCZ786312:OCZ786315 OMV786312:OMV786315 OWR786312:OWR786315 PGN786312:PGN786315 PQJ786312:PQJ786315 QAF786312:QAF786315 QKB786312:QKB786315 QTX786312:QTX786315 RDT786312:RDT786315 RNP786312:RNP786315 RXL786312:RXL786315 SHH786312:SHH786315 SRD786312:SRD786315 TAZ786312:TAZ786315 TKV786312:TKV786315 TUR786312:TUR786315 UEN786312:UEN786315 UOJ786312:UOJ786315 UYF786312:UYF786315 VIB786312:VIB786315 VRX786312:VRX786315 WBT786312:WBT786315 WLP786312:WLP786315 WVL786312:WVL786315 IZ851848:IZ851851 SV851848:SV851851 ACR851848:ACR851851 AMN851848:AMN851851 AWJ851848:AWJ851851 BGF851848:BGF851851 BQB851848:BQB851851 BZX851848:BZX851851 CJT851848:CJT851851 CTP851848:CTP851851 DDL851848:DDL851851 DNH851848:DNH851851 DXD851848:DXD851851 EGZ851848:EGZ851851 EQV851848:EQV851851 FAR851848:FAR851851 FKN851848:FKN851851 FUJ851848:FUJ851851 GEF851848:GEF851851 GOB851848:GOB851851 GXX851848:GXX851851 HHT851848:HHT851851 HRP851848:HRP851851 IBL851848:IBL851851 ILH851848:ILH851851 IVD851848:IVD851851 JEZ851848:JEZ851851 JOV851848:JOV851851 JYR851848:JYR851851 KIN851848:KIN851851 KSJ851848:KSJ851851 LCF851848:LCF851851 LMB851848:LMB851851 LVX851848:LVX851851 MFT851848:MFT851851 MPP851848:MPP851851 MZL851848:MZL851851 NJH851848:NJH851851 NTD851848:NTD851851 OCZ851848:OCZ851851 OMV851848:OMV851851 OWR851848:OWR851851 PGN851848:PGN851851 PQJ851848:PQJ851851 QAF851848:QAF851851 QKB851848:QKB851851 QTX851848:QTX851851 RDT851848:RDT851851 RNP851848:RNP851851 RXL851848:RXL851851 SHH851848:SHH851851 SRD851848:SRD851851 TAZ851848:TAZ851851 TKV851848:TKV851851 TUR851848:TUR851851 UEN851848:UEN851851 UOJ851848:UOJ851851 UYF851848:UYF851851 VIB851848:VIB851851 VRX851848:VRX851851 WBT851848:WBT851851 WLP851848:WLP851851 WVL851848:WVL851851 IZ917384:IZ917387 SV917384:SV917387 ACR917384:ACR917387 AMN917384:AMN917387 AWJ917384:AWJ917387 BGF917384:BGF917387 BQB917384:BQB917387 BZX917384:BZX917387 CJT917384:CJT917387 CTP917384:CTP917387 DDL917384:DDL917387 DNH917384:DNH917387 DXD917384:DXD917387 EGZ917384:EGZ917387 EQV917384:EQV917387 FAR917384:FAR917387 FKN917384:FKN917387 FUJ917384:FUJ917387 GEF917384:GEF917387 GOB917384:GOB917387 GXX917384:GXX917387 HHT917384:HHT917387 HRP917384:HRP917387 IBL917384:IBL917387 ILH917384:ILH917387 IVD917384:IVD917387 JEZ917384:JEZ917387 JOV917384:JOV917387 JYR917384:JYR917387 KIN917384:KIN917387 KSJ917384:KSJ917387 LCF917384:LCF917387 LMB917384:LMB917387 LVX917384:LVX917387 MFT917384:MFT917387 MPP917384:MPP917387 MZL917384:MZL917387 NJH917384:NJH917387 NTD917384:NTD917387 OCZ917384:OCZ917387 OMV917384:OMV917387 OWR917384:OWR917387 PGN917384:PGN917387 PQJ917384:PQJ917387 QAF917384:QAF917387 QKB917384:QKB917387 QTX917384:QTX917387 RDT917384:RDT917387 RNP917384:RNP917387 RXL917384:RXL917387 SHH917384:SHH917387 SRD917384:SRD917387 TAZ917384:TAZ917387 TKV917384:TKV917387 TUR917384:TUR917387 UEN917384:UEN917387 UOJ917384:UOJ917387 UYF917384:UYF917387 VIB917384:VIB917387 VRX917384:VRX917387 WBT917384:WBT917387 WLP917384:WLP917387 WVL917384:WVL917387 IZ982920:IZ982923 SV982920:SV982923 ACR982920:ACR982923 AMN982920:AMN982923 AWJ982920:AWJ982923 BGF982920:BGF982923 BQB982920:BQB982923 BZX982920:BZX982923 CJT982920:CJT982923 CTP982920:CTP982923 DDL982920:DDL982923 DNH982920:DNH982923 DXD982920:DXD982923 EGZ982920:EGZ982923 EQV982920:EQV982923 FAR982920:FAR982923 FKN982920:FKN982923 FUJ982920:FUJ982923 GEF982920:GEF982923 GOB982920:GOB982923 GXX982920:GXX982923 HHT982920:HHT982923 HRP982920:HRP982923 IBL982920:IBL982923 ILH982920:ILH982923 IVD982920:IVD982923 JEZ982920:JEZ982923 JOV982920:JOV982923 JYR982920:JYR982923 KIN982920:KIN982923 KSJ982920:KSJ982923 LCF982920:LCF982923 LMB982920:LMB982923 LVX982920:LVX982923 MFT982920:MFT982923 MPP982920:MPP982923 MZL982920:MZL982923 NJH982920:NJH982923 NTD982920:NTD982923 OCZ982920:OCZ982923 OMV982920:OMV982923 OWR982920:OWR982923 PGN982920:PGN982923 PQJ982920:PQJ982923 QAF982920:QAF982923 QKB982920:QKB982923 QTX982920:QTX982923 RDT982920:RDT982923 RNP982920:RNP982923 RXL982920:RXL982923 SHH982920:SHH982923 SRD982920:SRD982923 TAZ982920:TAZ982923 TKV982920:TKV982923 TUR982920:TUR982923 UEN982920:UEN982923 UOJ982920:UOJ982923 UYF982920:UYF982923 VIB982920:VIB982923 VRX982920:VRX982923 WBT982920:WBT982923 WLP982920:WLP982923 WVL982920:WVL982923 IZ65352:IZ65369 SV65352:SV65369 ACR65352:ACR65369 AMN65352:AMN65369 AWJ65352:AWJ65369 BGF65352:BGF65369 BQB65352:BQB65369 BZX65352:BZX65369 CJT65352:CJT65369 CTP65352:CTP65369 DDL65352:DDL65369 DNH65352:DNH65369 DXD65352:DXD65369 EGZ65352:EGZ65369 EQV65352:EQV65369 FAR65352:FAR65369 FKN65352:FKN65369 FUJ65352:FUJ65369 GEF65352:GEF65369 GOB65352:GOB65369 GXX65352:GXX65369 HHT65352:HHT65369 HRP65352:HRP65369 IBL65352:IBL65369 ILH65352:ILH65369 IVD65352:IVD65369 JEZ65352:JEZ65369 JOV65352:JOV65369 JYR65352:JYR65369 KIN65352:KIN65369 KSJ65352:KSJ65369 LCF65352:LCF65369 LMB65352:LMB65369 LVX65352:LVX65369 MFT65352:MFT65369 MPP65352:MPP65369 MZL65352:MZL65369 NJH65352:NJH65369 NTD65352:NTD65369 OCZ65352:OCZ65369 OMV65352:OMV65369 OWR65352:OWR65369 PGN65352:PGN65369 PQJ65352:PQJ65369 QAF65352:QAF65369 QKB65352:QKB65369 QTX65352:QTX65369 RDT65352:RDT65369 RNP65352:RNP65369 RXL65352:RXL65369 SHH65352:SHH65369 SRD65352:SRD65369 TAZ65352:TAZ65369 TKV65352:TKV65369 TUR65352:TUR65369 UEN65352:UEN65369 UOJ65352:UOJ65369 UYF65352:UYF65369 VIB65352:VIB65369 VRX65352:VRX65369 WBT65352:WBT65369 WLP65352:WLP65369 WVL65352:WVL65369 IZ130888:IZ130905 SV130888:SV130905 ACR130888:ACR130905 AMN130888:AMN130905 AWJ130888:AWJ130905 BGF130888:BGF130905 BQB130888:BQB130905 BZX130888:BZX130905 CJT130888:CJT130905 CTP130888:CTP130905 DDL130888:DDL130905 DNH130888:DNH130905 DXD130888:DXD130905 EGZ130888:EGZ130905 EQV130888:EQV130905 FAR130888:FAR130905 FKN130888:FKN130905 FUJ130888:FUJ130905 GEF130888:GEF130905 GOB130888:GOB130905 GXX130888:GXX130905 HHT130888:HHT130905 HRP130888:HRP130905 IBL130888:IBL130905 ILH130888:ILH130905 IVD130888:IVD130905 JEZ130888:JEZ130905 JOV130888:JOV130905 JYR130888:JYR130905 KIN130888:KIN130905 KSJ130888:KSJ130905 LCF130888:LCF130905 LMB130888:LMB130905 LVX130888:LVX130905 MFT130888:MFT130905 MPP130888:MPP130905 MZL130888:MZL130905 NJH130888:NJH130905 NTD130888:NTD130905 OCZ130888:OCZ130905 OMV130888:OMV130905 OWR130888:OWR130905 PGN130888:PGN130905 PQJ130888:PQJ130905 QAF130888:QAF130905 QKB130888:QKB130905 QTX130888:QTX130905 RDT130888:RDT130905 RNP130888:RNP130905 RXL130888:RXL130905 SHH130888:SHH130905 SRD130888:SRD130905 TAZ130888:TAZ130905 TKV130888:TKV130905 TUR130888:TUR130905 UEN130888:UEN130905 UOJ130888:UOJ130905 UYF130888:UYF130905 VIB130888:VIB130905 VRX130888:VRX130905 WBT130888:WBT130905 WLP130888:WLP130905 WVL130888:WVL130905 IZ196424:IZ196441 SV196424:SV196441 ACR196424:ACR196441 AMN196424:AMN196441 AWJ196424:AWJ196441 BGF196424:BGF196441 BQB196424:BQB196441 BZX196424:BZX196441 CJT196424:CJT196441 CTP196424:CTP196441 DDL196424:DDL196441 DNH196424:DNH196441 DXD196424:DXD196441 EGZ196424:EGZ196441 EQV196424:EQV196441 FAR196424:FAR196441 FKN196424:FKN196441 FUJ196424:FUJ196441 GEF196424:GEF196441 GOB196424:GOB196441 GXX196424:GXX196441 HHT196424:HHT196441 HRP196424:HRP196441 IBL196424:IBL196441 ILH196424:ILH196441 IVD196424:IVD196441 JEZ196424:JEZ196441 JOV196424:JOV196441 JYR196424:JYR196441 KIN196424:KIN196441 KSJ196424:KSJ196441 LCF196424:LCF196441 LMB196424:LMB196441 LVX196424:LVX196441 MFT196424:MFT196441 MPP196424:MPP196441 MZL196424:MZL196441 NJH196424:NJH196441 NTD196424:NTD196441 OCZ196424:OCZ196441 OMV196424:OMV196441 OWR196424:OWR196441 PGN196424:PGN196441 PQJ196424:PQJ196441 QAF196424:QAF196441 QKB196424:QKB196441 QTX196424:QTX196441 RDT196424:RDT196441 RNP196424:RNP196441 RXL196424:RXL196441 SHH196424:SHH196441 SRD196424:SRD196441 TAZ196424:TAZ196441 TKV196424:TKV196441 TUR196424:TUR196441 UEN196424:UEN196441 UOJ196424:UOJ196441 UYF196424:UYF196441 VIB196424:VIB196441 VRX196424:VRX196441 WBT196424:WBT196441 WLP196424:WLP196441 WVL196424:WVL196441 IZ261960:IZ261977 SV261960:SV261977 ACR261960:ACR261977 AMN261960:AMN261977 AWJ261960:AWJ261977 BGF261960:BGF261977 BQB261960:BQB261977 BZX261960:BZX261977 CJT261960:CJT261977 CTP261960:CTP261977 DDL261960:DDL261977 DNH261960:DNH261977 DXD261960:DXD261977 EGZ261960:EGZ261977 EQV261960:EQV261977 FAR261960:FAR261977 FKN261960:FKN261977 FUJ261960:FUJ261977 GEF261960:GEF261977 GOB261960:GOB261977 GXX261960:GXX261977 HHT261960:HHT261977 HRP261960:HRP261977 IBL261960:IBL261977 ILH261960:ILH261977 IVD261960:IVD261977 JEZ261960:JEZ261977 JOV261960:JOV261977 JYR261960:JYR261977 KIN261960:KIN261977 KSJ261960:KSJ261977 LCF261960:LCF261977 LMB261960:LMB261977 LVX261960:LVX261977 MFT261960:MFT261977 MPP261960:MPP261977 MZL261960:MZL261977 NJH261960:NJH261977 NTD261960:NTD261977 OCZ261960:OCZ261977 OMV261960:OMV261977 OWR261960:OWR261977 PGN261960:PGN261977 PQJ261960:PQJ261977 QAF261960:QAF261977 QKB261960:QKB261977 QTX261960:QTX261977 RDT261960:RDT261977 RNP261960:RNP261977 RXL261960:RXL261977 SHH261960:SHH261977 SRD261960:SRD261977 TAZ261960:TAZ261977 TKV261960:TKV261977 TUR261960:TUR261977 UEN261960:UEN261977 UOJ261960:UOJ261977 UYF261960:UYF261977 VIB261960:VIB261977 VRX261960:VRX261977 WBT261960:WBT261977 WLP261960:WLP261977 WVL261960:WVL261977 IZ327496:IZ327513 SV327496:SV327513 ACR327496:ACR327513 AMN327496:AMN327513 AWJ327496:AWJ327513 BGF327496:BGF327513 BQB327496:BQB327513 BZX327496:BZX327513 CJT327496:CJT327513 CTP327496:CTP327513 DDL327496:DDL327513 DNH327496:DNH327513 DXD327496:DXD327513 EGZ327496:EGZ327513 EQV327496:EQV327513 FAR327496:FAR327513 FKN327496:FKN327513 FUJ327496:FUJ327513 GEF327496:GEF327513 GOB327496:GOB327513 GXX327496:GXX327513 HHT327496:HHT327513 HRP327496:HRP327513 IBL327496:IBL327513 ILH327496:ILH327513 IVD327496:IVD327513 JEZ327496:JEZ327513 JOV327496:JOV327513 JYR327496:JYR327513 KIN327496:KIN327513 KSJ327496:KSJ327513 LCF327496:LCF327513 LMB327496:LMB327513 LVX327496:LVX327513 MFT327496:MFT327513 MPP327496:MPP327513 MZL327496:MZL327513 NJH327496:NJH327513 NTD327496:NTD327513 OCZ327496:OCZ327513 OMV327496:OMV327513 OWR327496:OWR327513 PGN327496:PGN327513 PQJ327496:PQJ327513 QAF327496:QAF327513 QKB327496:QKB327513 QTX327496:QTX327513 RDT327496:RDT327513 RNP327496:RNP327513 RXL327496:RXL327513 SHH327496:SHH327513 SRD327496:SRD327513 TAZ327496:TAZ327513 TKV327496:TKV327513 TUR327496:TUR327513 UEN327496:UEN327513 UOJ327496:UOJ327513 UYF327496:UYF327513 VIB327496:VIB327513 VRX327496:VRX327513 WBT327496:WBT327513 WLP327496:WLP327513 WVL327496:WVL327513 IZ393032:IZ393049 SV393032:SV393049 ACR393032:ACR393049 AMN393032:AMN393049 AWJ393032:AWJ393049 BGF393032:BGF393049 BQB393032:BQB393049 BZX393032:BZX393049 CJT393032:CJT393049 CTP393032:CTP393049 DDL393032:DDL393049 DNH393032:DNH393049 DXD393032:DXD393049 EGZ393032:EGZ393049 EQV393032:EQV393049 FAR393032:FAR393049 FKN393032:FKN393049 FUJ393032:FUJ393049 GEF393032:GEF393049 GOB393032:GOB393049 GXX393032:GXX393049 HHT393032:HHT393049 HRP393032:HRP393049 IBL393032:IBL393049 ILH393032:ILH393049 IVD393032:IVD393049 JEZ393032:JEZ393049 JOV393032:JOV393049 JYR393032:JYR393049 KIN393032:KIN393049 KSJ393032:KSJ393049 LCF393032:LCF393049 LMB393032:LMB393049 LVX393032:LVX393049 MFT393032:MFT393049 MPP393032:MPP393049 MZL393032:MZL393049 NJH393032:NJH393049 NTD393032:NTD393049 OCZ393032:OCZ393049 OMV393032:OMV393049 OWR393032:OWR393049 PGN393032:PGN393049 PQJ393032:PQJ393049 QAF393032:QAF393049 QKB393032:QKB393049 QTX393032:QTX393049 RDT393032:RDT393049 RNP393032:RNP393049 RXL393032:RXL393049 SHH393032:SHH393049 SRD393032:SRD393049 TAZ393032:TAZ393049 TKV393032:TKV393049 TUR393032:TUR393049 UEN393032:UEN393049 UOJ393032:UOJ393049 UYF393032:UYF393049 VIB393032:VIB393049 VRX393032:VRX393049 WBT393032:WBT393049 WLP393032:WLP393049 WVL393032:WVL393049 IZ458568:IZ458585 SV458568:SV458585 ACR458568:ACR458585 AMN458568:AMN458585 AWJ458568:AWJ458585 BGF458568:BGF458585 BQB458568:BQB458585 BZX458568:BZX458585 CJT458568:CJT458585 CTP458568:CTP458585 DDL458568:DDL458585 DNH458568:DNH458585 DXD458568:DXD458585 EGZ458568:EGZ458585 EQV458568:EQV458585 FAR458568:FAR458585 FKN458568:FKN458585 FUJ458568:FUJ458585 GEF458568:GEF458585 GOB458568:GOB458585 GXX458568:GXX458585 HHT458568:HHT458585 HRP458568:HRP458585 IBL458568:IBL458585 ILH458568:ILH458585 IVD458568:IVD458585 JEZ458568:JEZ458585 JOV458568:JOV458585 JYR458568:JYR458585 KIN458568:KIN458585 KSJ458568:KSJ458585 LCF458568:LCF458585 LMB458568:LMB458585 LVX458568:LVX458585 MFT458568:MFT458585 MPP458568:MPP458585 MZL458568:MZL458585 NJH458568:NJH458585 NTD458568:NTD458585 OCZ458568:OCZ458585 OMV458568:OMV458585 OWR458568:OWR458585 PGN458568:PGN458585 PQJ458568:PQJ458585 QAF458568:QAF458585 QKB458568:QKB458585 QTX458568:QTX458585 RDT458568:RDT458585 RNP458568:RNP458585 RXL458568:RXL458585 SHH458568:SHH458585 SRD458568:SRD458585 TAZ458568:TAZ458585 TKV458568:TKV458585 TUR458568:TUR458585 UEN458568:UEN458585 UOJ458568:UOJ458585 UYF458568:UYF458585 VIB458568:VIB458585 VRX458568:VRX458585 WBT458568:WBT458585 WLP458568:WLP458585 WVL458568:WVL458585 IZ524104:IZ524121 SV524104:SV524121 ACR524104:ACR524121 AMN524104:AMN524121 AWJ524104:AWJ524121 BGF524104:BGF524121 BQB524104:BQB524121 BZX524104:BZX524121 CJT524104:CJT524121 CTP524104:CTP524121 DDL524104:DDL524121 DNH524104:DNH524121 DXD524104:DXD524121 EGZ524104:EGZ524121 EQV524104:EQV524121 FAR524104:FAR524121 FKN524104:FKN524121 FUJ524104:FUJ524121 GEF524104:GEF524121 GOB524104:GOB524121 GXX524104:GXX524121 HHT524104:HHT524121 HRP524104:HRP524121 IBL524104:IBL524121 ILH524104:ILH524121 IVD524104:IVD524121 JEZ524104:JEZ524121 JOV524104:JOV524121 JYR524104:JYR524121 KIN524104:KIN524121 KSJ524104:KSJ524121 LCF524104:LCF524121 LMB524104:LMB524121 LVX524104:LVX524121 MFT524104:MFT524121 MPP524104:MPP524121 MZL524104:MZL524121 NJH524104:NJH524121 NTD524104:NTD524121 OCZ524104:OCZ524121 OMV524104:OMV524121 OWR524104:OWR524121 PGN524104:PGN524121 PQJ524104:PQJ524121 QAF524104:QAF524121 QKB524104:QKB524121 QTX524104:QTX524121 RDT524104:RDT524121 RNP524104:RNP524121 RXL524104:RXL524121 SHH524104:SHH524121 SRD524104:SRD524121 TAZ524104:TAZ524121 TKV524104:TKV524121 TUR524104:TUR524121 UEN524104:UEN524121 UOJ524104:UOJ524121 UYF524104:UYF524121 VIB524104:VIB524121 VRX524104:VRX524121 WBT524104:WBT524121 WLP524104:WLP524121 WVL524104:WVL524121 IZ589640:IZ589657 SV589640:SV589657 ACR589640:ACR589657 AMN589640:AMN589657 AWJ589640:AWJ589657 BGF589640:BGF589657 BQB589640:BQB589657 BZX589640:BZX589657 CJT589640:CJT589657 CTP589640:CTP589657 DDL589640:DDL589657 DNH589640:DNH589657 DXD589640:DXD589657 EGZ589640:EGZ589657 EQV589640:EQV589657 FAR589640:FAR589657 FKN589640:FKN589657 FUJ589640:FUJ589657 GEF589640:GEF589657 GOB589640:GOB589657 GXX589640:GXX589657 HHT589640:HHT589657 HRP589640:HRP589657 IBL589640:IBL589657 ILH589640:ILH589657 IVD589640:IVD589657 JEZ589640:JEZ589657 JOV589640:JOV589657 JYR589640:JYR589657 KIN589640:KIN589657 KSJ589640:KSJ589657 LCF589640:LCF589657 LMB589640:LMB589657 LVX589640:LVX589657 MFT589640:MFT589657 MPP589640:MPP589657 MZL589640:MZL589657 NJH589640:NJH589657 NTD589640:NTD589657 OCZ589640:OCZ589657 OMV589640:OMV589657 OWR589640:OWR589657 PGN589640:PGN589657 PQJ589640:PQJ589657 QAF589640:QAF589657 QKB589640:QKB589657 QTX589640:QTX589657 RDT589640:RDT589657 RNP589640:RNP589657 RXL589640:RXL589657 SHH589640:SHH589657 SRD589640:SRD589657 TAZ589640:TAZ589657 TKV589640:TKV589657 TUR589640:TUR589657 UEN589640:UEN589657 UOJ589640:UOJ589657 UYF589640:UYF589657 VIB589640:VIB589657 VRX589640:VRX589657 WBT589640:WBT589657 WLP589640:WLP589657 WVL589640:WVL589657 IZ655176:IZ655193 SV655176:SV655193 ACR655176:ACR655193 AMN655176:AMN655193 AWJ655176:AWJ655193 BGF655176:BGF655193 BQB655176:BQB655193 BZX655176:BZX655193 CJT655176:CJT655193 CTP655176:CTP655193 DDL655176:DDL655193 DNH655176:DNH655193 DXD655176:DXD655193 EGZ655176:EGZ655193 EQV655176:EQV655193 FAR655176:FAR655193 FKN655176:FKN655193 FUJ655176:FUJ655193 GEF655176:GEF655193 GOB655176:GOB655193 GXX655176:GXX655193 HHT655176:HHT655193 HRP655176:HRP655193 IBL655176:IBL655193 ILH655176:ILH655193 IVD655176:IVD655193 JEZ655176:JEZ655193 JOV655176:JOV655193 JYR655176:JYR655193 KIN655176:KIN655193 KSJ655176:KSJ655193 LCF655176:LCF655193 LMB655176:LMB655193 LVX655176:LVX655193 MFT655176:MFT655193 MPP655176:MPP655193 MZL655176:MZL655193 NJH655176:NJH655193 NTD655176:NTD655193 OCZ655176:OCZ655193 OMV655176:OMV655193 OWR655176:OWR655193 PGN655176:PGN655193 PQJ655176:PQJ655193 QAF655176:QAF655193 QKB655176:QKB655193 QTX655176:QTX655193 RDT655176:RDT655193 RNP655176:RNP655193 RXL655176:RXL655193 SHH655176:SHH655193 SRD655176:SRD655193 TAZ655176:TAZ655193 TKV655176:TKV655193 TUR655176:TUR655193 UEN655176:UEN655193 UOJ655176:UOJ655193 UYF655176:UYF655193 VIB655176:VIB655193 VRX655176:VRX655193 WBT655176:WBT655193 WLP655176:WLP655193 WVL655176:WVL655193 IZ720712:IZ720729 SV720712:SV720729 ACR720712:ACR720729 AMN720712:AMN720729 AWJ720712:AWJ720729 BGF720712:BGF720729 BQB720712:BQB720729 BZX720712:BZX720729 CJT720712:CJT720729 CTP720712:CTP720729 DDL720712:DDL720729 DNH720712:DNH720729 DXD720712:DXD720729 EGZ720712:EGZ720729 EQV720712:EQV720729 FAR720712:FAR720729 FKN720712:FKN720729 FUJ720712:FUJ720729 GEF720712:GEF720729 GOB720712:GOB720729 GXX720712:GXX720729 HHT720712:HHT720729 HRP720712:HRP720729 IBL720712:IBL720729 ILH720712:ILH720729 IVD720712:IVD720729 JEZ720712:JEZ720729 JOV720712:JOV720729 JYR720712:JYR720729 KIN720712:KIN720729 KSJ720712:KSJ720729 LCF720712:LCF720729 LMB720712:LMB720729 LVX720712:LVX720729 MFT720712:MFT720729 MPP720712:MPP720729 MZL720712:MZL720729 NJH720712:NJH720729 NTD720712:NTD720729 OCZ720712:OCZ720729 OMV720712:OMV720729 OWR720712:OWR720729 PGN720712:PGN720729 PQJ720712:PQJ720729 QAF720712:QAF720729 QKB720712:QKB720729 QTX720712:QTX720729 RDT720712:RDT720729 RNP720712:RNP720729 RXL720712:RXL720729 SHH720712:SHH720729 SRD720712:SRD720729 TAZ720712:TAZ720729 TKV720712:TKV720729 TUR720712:TUR720729 UEN720712:UEN720729 UOJ720712:UOJ720729 UYF720712:UYF720729 VIB720712:VIB720729 VRX720712:VRX720729 WBT720712:WBT720729 WLP720712:WLP720729 WVL720712:WVL720729 IZ786248:IZ786265 SV786248:SV786265 ACR786248:ACR786265 AMN786248:AMN786265 AWJ786248:AWJ786265 BGF786248:BGF786265 BQB786248:BQB786265 BZX786248:BZX786265 CJT786248:CJT786265 CTP786248:CTP786265 DDL786248:DDL786265 DNH786248:DNH786265 DXD786248:DXD786265 EGZ786248:EGZ786265 EQV786248:EQV786265 FAR786248:FAR786265 FKN786248:FKN786265 FUJ786248:FUJ786265 GEF786248:GEF786265 GOB786248:GOB786265 GXX786248:GXX786265 HHT786248:HHT786265 HRP786248:HRP786265 IBL786248:IBL786265 ILH786248:ILH786265 IVD786248:IVD786265 JEZ786248:JEZ786265 JOV786248:JOV786265 JYR786248:JYR786265 KIN786248:KIN786265 KSJ786248:KSJ786265 LCF786248:LCF786265 LMB786248:LMB786265 LVX786248:LVX786265 MFT786248:MFT786265 MPP786248:MPP786265 MZL786248:MZL786265 NJH786248:NJH786265 NTD786248:NTD786265 OCZ786248:OCZ786265 OMV786248:OMV786265 OWR786248:OWR786265 PGN786248:PGN786265 PQJ786248:PQJ786265 QAF786248:QAF786265 QKB786248:QKB786265 QTX786248:QTX786265 RDT786248:RDT786265 RNP786248:RNP786265 RXL786248:RXL786265 SHH786248:SHH786265 SRD786248:SRD786265 TAZ786248:TAZ786265 TKV786248:TKV786265 TUR786248:TUR786265 UEN786248:UEN786265 UOJ786248:UOJ786265 UYF786248:UYF786265 VIB786248:VIB786265 VRX786248:VRX786265 WBT786248:WBT786265 WLP786248:WLP786265 WVL786248:WVL786265 IZ851784:IZ851801 SV851784:SV851801 ACR851784:ACR851801 AMN851784:AMN851801 AWJ851784:AWJ851801 BGF851784:BGF851801 BQB851784:BQB851801 BZX851784:BZX851801 CJT851784:CJT851801 CTP851784:CTP851801 DDL851784:DDL851801 DNH851784:DNH851801 DXD851784:DXD851801 EGZ851784:EGZ851801 EQV851784:EQV851801 FAR851784:FAR851801 FKN851784:FKN851801 FUJ851784:FUJ851801 GEF851784:GEF851801 GOB851784:GOB851801 GXX851784:GXX851801 HHT851784:HHT851801 HRP851784:HRP851801 IBL851784:IBL851801 ILH851784:ILH851801 IVD851784:IVD851801 JEZ851784:JEZ851801 JOV851784:JOV851801 JYR851784:JYR851801 KIN851784:KIN851801 KSJ851784:KSJ851801 LCF851784:LCF851801 LMB851784:LMB851801 LVX851784:LVX851801 MFT851784:MFT851801 MPP851784:MPP851801 MZL851784:MZL851801 NJH851784:NJH851801 NTD851784:NTD851801 OCZ851784:OCZ851801 OMV851784:OMV851801 OWR851784:OWR851801 PGN851784:PGN851801 PQJ851784:PQJ851801 QAF851784:QAF851801 QKB851784:QKB851801 QTX851784:QTX851801 RDT851784:RDT851801 RNP851784:RNP851801 RXL851784:RXL851801 SHH851784:SHH851801 SRD851784:SRD851801 TAZ851784:TAZ851801 TKV851784:TKV851801 TUR851784:TUR851801 UEN851784:UEN851801 UOJ851784:UOJ851801 UYF851784:UYF851801 VIB851784:VIB851801 VRX851784:VRX851801 WBT851784:WBT851801 WLP851784:WLP851801 WVL851784:WVL851801 IZ917320:IZ917337 SV917320:SV917337 ACR917320:ACR917337 AMN917320:AMN917337 AWJ917320:AWJ917337 BGF917320:BGF917337 BQB917320:BQB917337 BZX917320:BZX917337 CJT917320:CJT917337 CTP917320:CTP917337 DDL917320:DDL917337 DNH917320:DNH917337 DXD917320:DXD917337 EGZ917320:EGZ917337 EQV917320:EQV917337 FAR917320:FAR917337 FKN917320:FKN917337 FUJ917320:FUJ917337 GEF917320:GEF917337 GOB917320:GOB917337 GXX917320:GXX917337 HHT917320:HHT917337 HRP917320:HRP917337 IBL917320:IBL917337 ILH917320:ILH917337 IVD917320:IVD917337 JEZ917320:JEZ917337 JOV917320:JOV917337 JYR917320:JYR917337 KIN917320:KIN917337 KSJ917320:KSJ917337 LCF917320:LCF917337 LMB917320:LMB917337 LVX917320:LVX917337 MFT917320:MFT917337 MPP917320:MPP917337 MZL917320:MZL917337 NJH917320:NJH917337 NTD917320:NTD917337 OCZ917320:OCZ917337 OMV917320:OMV917337 OWR917320:OWR917337 PGN917320:PGN917337 PQJ917320:PQJ917337 QAF917320:QAF917337 QKB917320:QKB917337 QTX917320:QTX917337 RDT917320:RDT917337 RNP917320:RNP917337 RXL917320:RXL917337 SHH917320:SHH917337 SRD917320:SRD917337 TAZ917320:TAZ917337 TKV917320:TKV917337 TUR917320:TUR917337 UEN917320:UEN917337 UOJ917320:UOJ917337 UYF917320:UYF917337 VIB917320:VIB917337 VRX917320:VRX917337 WBT917320:WBT917337 WLP917320:WLP917337 WVL917320:WVL917337 IZ982856:IZ982873 SV982856:SV982873 ACR982856:ACR982873 AMN982856:AMN982873 AWJ982856:AWJ982873 BGF982856:BGF982873 BQB982856:BQB982873 BZX982856:BZX982873 CJT982856:CJT982873 CTP982856:CTP982873 DDL982856:DDL982873 DNH982856:DNH982873 DXD982856:DXD982873 EGZ982856:EGZ982873 EQV982856:EQV982873 FAR982856:FAR982873 FKN982856:FKN982873 FUJ982856:FUJ982873 GEF982856:GEF982873 GOB982856:GOB982873 GXX982856:GXX982873 HHT982856:HHT982873 HRP982856:HRP982873 IBL982856:IBL982873 ILH982856:ILH982873 IVD982856:IVD982873 JEZ982856:JEZ982873 JOV982856:JOV982873 JYR982856:JYR982873 KIN982856:KIN982873 KSJ982856:KSJ982873 LCF982856:LCF982873 LMB982856:LMB982873 LVX982856:LVX982873 MFT982856:MFT982873 MPP982856:MPP982873 MZL982856:MZL982873 NJH982856:NJH982873 NTD982856:NTD982873 OCZ982856:OCZ982873 OMV982856:OMV982873 OWR982856:OWR982873 PGN982856:PGN982873 PQJ982856:PQJ982873 QAF982856:QAF982873 QKB982856:QKB982873 QTX982856:QTX982873 RDT982856:RDT982873 RNP982856:RNP982873 RXL982856:RXL982873 SHH982856:SHH982873 SRD982856:SRD982873 TAZ982856:TAZ982873 TKV982856:TKV982873 TUR982856:TUR982873 UEN982856:UEN982873 UOJ982856:UOJ982873 UYF982856:UYF982873 VIB982856:VIB982873 VRX982856:VRX982873 WBT982856:WBT982873 WLP982856:WLP982873 WVL982856:WVL982873 IZ65395:IZ65397 SV65395:SV65397 ACR65395:ACR65397 AMN65395:AMN65397 AWJ65395:AWJ65397 BGF65395:BGF65397 BQB65395:BQB65397 BZX65395:BZX65397 CJT65395:CJT65397 CTP65395:CTP65397 DDL65395:DDL65397 DNH65395:DNH65397 DXD65395:DXD65397 EGZ65395:EGZ65397 EQV65395:EQV65397 FAR65395:FAR65397 FKN65395:FKN65397 FUJ65395:FUJ65397 GEF65395:GEF65397 GOB65395:GOB65397 GXX65395:GXX65397 HHT65395:HHT65397 HRP65395:HRP65397 IBL65395:IBL65397 ILH65395:ILH65397 IVD65395:IVD65397 JEZ65395:JEZ65397 JOV65395:JOV65397 JYR65395:JYR65397 KIN65395:KIN65397 KSJ65395:KSJ65397 LCF65395:LCF65397 LMB65395:LMB65397 LVX65395:LVX65397 MFT65395:MFT65397 MPP65395:MPP65397 MZL65395:MZL65397 NJH65395:NJH65397 NTD65395:NTD65397 OCZ65395:OCZ65397 OMV65395:OMV65397 OWR65395:OWR65397 PGN65395:PGN65397 PQJ65395:PQJ65397 QAF65395:QAF65397 QKB65395:QKB65397 QTX65395:QTX65397 RDT65395:RDT65397 RNP65395:RNP65397 RXL65395:RXL65397 SHH65395:SHH65397 SRD65395:SRD65397 TAZ65395:TAZ65397 TKV65395:TKV65397 TUR65395:TUR65397 UEN65395:UEN65397 UOJ65395:UOJ65397 UYF65395:UYF65397 VIB65395:VIB65397 VRX65395:VRX65397 WBT65395:WBT65397 WLP65395:WLP65397 WVL65395:WVL65397 IZ130931:IZ130933 SV130931:SV130933 ACR130931:ACR130933 AMN130931:AMN130933 AWJ130931:AWJ130933 BGF130931:BGF130933 BQB130931:BQB130933 BZX130931:BZX130933 CJT130931:CJT130933 CTP130931:CTP130933 DDL130931:DDL130933 DNH130931:DNH130933 DXD130931:DXD130933 EGZ130931:EGZ130933 EQV130931:EQV130933 FAR130931:FAR130933 FKN130931:FKN130933 FUJ130931:FUJ130933 GEF130931:GEF130933 GOB130931:GOB130933 GXX130931:GXX130933 HHT130931:HHT130933 HRP130931:HRP130933 IBL130931:IBL130933 ILH130931:ILH130933 IVD130931:IVD130933 JEZ130931:JEZ130933 JOV130931:JOV130933 JYR130931:JYR130933 KIN130931:KIN130933 KSJ130931:KSJ130933 LCF130931:LCF130933 LMB130931:LMB130933 LVX130931:LVX130933 MFT130931:MFT130933 MPP130931:MPP130933 MZL130931:MZL130933 NJH130931:NJH130933 NTD130931:NTD130933 OCZ130931:OCZ130933 OMV130931:OMV130933 OWR130931:OWR130933 PGN130931:PGN130933 PQJ130931:PQJ130933 QAF130931:QAF130933 QKB130931:QKB130933 QTX130931:QTX130933 RDT130931:RDT130933 RNP130931:RNP130933 RXL130931:RXL130933 SHH130931:SHH130933 SRD130931:SRD130933 TAZ130931:TAZ130933 TKV130931:TKV130933 TUR130931:TUR130933 UEN130931:UEN130933 UOJ130931:UOJ130933 UYF130931:UYF130933 VIB130931:VIB130933 VRX130931:VRX130933 WBT130931:WBT130933 WLP130931:WLP130933 WVL130931:WVL130933 IZ196467:IZ196469 SV196467:SV196469 ACR196467:ACR196469 AMN196467:AMN196469 AWJ196467:AWJ196469 BGF196467:BGF196469 BQB196467:BQB196469 BZX196467:BZX196469 CJT196467:CJT196469 CTP196467:CTP196469 DDL196467:DDL196469 DNH196467:DNH196469 DXD196467:DXD196469 EGZ196467:EGZ196469 EQV196467:EQV196469 FAR196467:FAR196469 FKN196467:FKN196469 FUJ196467:FUJ196469 GEF196467:GEF196469 GOB196467:GOB196469 GXX196467:GXX196469 HHT196467:HHT196469 HRP196467:HRP196469 IBL196467:IBL196469 ILH196467:ILH196469 IVD196467:IVD196469 JEZ196467:JEZ196469 JOV196467:JOV196469 JYR196467:JYR196469 KIN196467:KIN196469 KSJ196467:KSJ196469 LCF196467:LCF196469 LMB196467:LMB196469 LVX196467:LVX196469 MFT196467:MFT196469 MPP196467:MPP196469 MZL196467:MZL196469 NJH196467:NJH196469 NTD196467:NTD196469 OCZ196467:OCZ196469 OMV196467:OMV196469 OWR196467:OWR196469 PGN196467:PGN196469 PQJ196467:PQJ196469 QAF196467:QAF196469 QKB196467:QKB196469 QTX196467:QTX196469 RDT196467:RDT196469 RNP196467:RNP196469 RXL196467:RXL196469 SHH196467:SHH196469 SRD196467:SRD196469 TAZ196467:TAZ196469 TKV196467:TKV196469 TUR196467:TUR196469 UEN196467:UEN196469 UOJ196467:UOJ196469 UYF196467:UYF196469 VIB196467:VIB196469 VRX196467:VRX196469 WBT196467:WBT196469 WLP196467:WLP196469 WVL196467:WVL196469 IZ262003:IZ262005 SV262003:SV262005 ACR262003:ACR262005 AMN262003:AMN262005 AWJ262003:AWJ262005 BGF262003:BGF262005 BQB262003:BQB262005 BZX262003:BZX262005 CJT262003:CJT262005 CTP262003:CTP262005 DDL262003:DDL262005 DNH262003:DNH262005 DXD262003:DXD262005 EGZ262003:EGZ262005 EQV262003:EQV262005 FAR262003:FAR262005 FKN262003:FKN262005 FUJ262003:FUJ262005 GEF262003:GEF262005 GOB262003:GOB262005 GXX262003:GXX262005 HHT262003:HHT262005 HRP262003:HRP262005 IBL262003:IBL262005 ILH262003:ILH262005 IVD262003:IVD262005 JEZ262003:JEZ262005 JOV262003:JOV262005 JYR262003:JYR262005 KIN262003:KIN262005 KSJ262003:KSJ262005 LCF262003:LCF262005 LMB262003:LMB262005 LVX262003:LVX262005 MFT262003:MFT262005 MPP262003:MPP262005 MZL262003:MZL262005 NJH262003:NJH262005 NTD262003:NTD262005 OCZ262003:OCZ262005 OMV262003:OMV262005 OWR262003:OWR262005 PGN262003:PGN262005 PQJ262003:PQJ262005 QAF262003:QAF262005 QKB262003:QKB262005 QTX262003:QTX262005 RDT262003:RDT262005 RNP262003:RNP262005 RXL262003:RXL262005 SHH262003:SHH262005 SRD262003:SRD262005 TAZ262003:TAZ262005 TKV262003:TKV262005 TUR262003:TUR262005 UEN262003:UEN262005 UOJ262003:UOJ262005 UYF262003:UYF262005 VIB262003:VIB262005 VRX262003:VRX262005 WBT262003:WBT262005 WLP262003:WLP262005 WVL262003:WVL262005 IZ327539:IZ327541 SV327539:SV327541 ACR327539:ACR327541 AMN327539:AMN327541 AWJ327539:AWJ327541 BGF327539:BGF327541 BQB327539:BQB327541 BZX327539:BZX327541 CJT327539:CJT327541 CTP327539:CTP327541 DDL327539:DDL327541 DNH327539:DNH327541 DXD327539:DXD327541 EGZ327539:EGZ327541 EQV327539:EQV327541 FAR327539:FAR327541 FKN327539:FKN327541 FUJ327539:FUJ327541 GEF327539:GEF327541 GOB327539:GOB327541 GXX327539:GXX327541 HHT327539:HHT327541 HRP327539:HRP327541 IBL327539:IBL327541 ILH327539:ILH327541 IVD327539:IVD327541 JEZ327539:JEZ327541 JOV327539:JOV327541 JYR327539:JYR327541 KIN327539:KIN327541 KSJ327539:KSJ327541 LCF327539:LCF327541 LMB327539:LMB327541 LVX327539:LVX327541 MFT327539:MFT327541 MPP327539:MPP327541 MZL327539:MZL327541 NJH327539:NJH327541 NTD327539:NTD327541 OCZ327539:OCZ327541 OMV327539:OMV327541 OWR327539:OWR327541 PGN327539:PGN327541 PQJ327539:PQJ327541 QAF327539:QAF327541 QKB327539:QKB327541 QTX327539:QTX327541 RDT327539:RDT327541 RNP327539:RNP327541 RXL327539:RXL327541 SHH327539:SHH327541 SRD327539:SRD327541 TAZ327539:TAZ327541 TKV327539:TKV327541 TUR327539:TUR327541 UEN327539:UEN327541 UOJ327539:UOJ327541 UYF327539:UYF327541 VIB327539:VIB327541 VRX327539:VRX327541 WBT327539:WBT327541 WLP327539:WLP327541 WVL327539:WVL327541 IZ393075:IZ393077 SV393075:SV393077 ACR393075:ACR393077 AMN393075:AMN393077 AWJ393075:AWJ393077 BGF393075:BGF393077 BQB393075:BQB393077 BZX393075:BZX393077 CJT393075:CJT393077 CTP393075:CTP393077 DDL393075:DDL393077 DNH393075:DNH393077 DXD393075:DXD393077 EGZ393075:EGZ393077 EQV393075:EQV393077 FAR393075:FAR393077 FKN393075:FKN393077 FUJ393075:FUJ393077 GEF393075:GEF393077 GOB393075:GOB393077 GXX393075:GXX393077 HHT393075:HHT393077 HRP393075:HRP393077 IBL393075:IBL393077 ILH393075:ILH393077 IVD393075:IVD393077 JEZ393075:JEZ393077 JOV393075:JOV393077 JYR393075:JYR393077 KIN393075:KIN393077 KSJ393075:KSJ393077 LCF393075:LCF393077 LMB393075:LMB393077 LVX393075:LVX393077 MFT393075:MFT393077 MPP393075:MPP393077 MZL393075:MZL393077 NJH393075:NJH393077 NTD393075:NTD393077 OCZ393075:OCZ393077 OMV393075:OMV393077 OWR393075:OWR393077 PGN393075:PGN393077 PQJ393075:PQJ393077 QAF393075:QAF393077 QKB393075:QKB393077 QTX393075:QTX393077 RDT393075:RDT393077 RNP393075:RNP393077 RXL393075:RXL393077 SHH393075:SHH393077 SRD393075:SRD393077 TAZ393075:TAZ393077 TKV393075:TKV393077 TUR393075:TUR393077 UEN393075:UEN393077 UOJ393075:UOJ393077 UYF393075:UYF393077 VIB393075:VIB393077 VRX393075:VRX393077 WBT393075:WBT393077 WLP393075:WLP393077 WVL393075:WVL393077 IZ458611:IZ458613 SV458611:SV458613 ACR458611:ACR458613 AMN458611:AMN458613 AWJ458611:AWJ458613 BGF458611:BGF458613 BQB458611:BQB458613 BZX458611:BZX458613 CJT458611:CJT458613 CTP458611:CTP458613 DDL458611:DDL458613 DNH458611:DNH458613 DXD458611:DXD458613 EGZ458611:EGZ458613 EQV458611:EQV458613 FAR458611:FAR458613 FKN458611:FKN458613 FUJ458611:FUJ458613 GEF458611:GEF458613 GOB458611:GOB458613 GXX458611:GXX458613 HHT458611:HHT458613 HRP458611:HRP458613 IBL458611:IBL458613 ILH458611:ILH458613 IVD458611:IVD458613 JEZ458611:JEZ458613 JOV458611:JOV458613 JYR458611:JYR458613 KIN458611:KIN458613 KSJ458611:KSJ458613 LCF458611:LCF458613 LMB458611:LMB458613 LVX458611:LVX458613 MFT458611:MFT458613 MPP458611:MPP458613 MZL458611:MZL458613 NJH458611:NJH458613 NTD458611:NTD458613 OCZ458611:OCZ458613 OMV458611:OMV458613 OWR458611:OWR458613 PGN458611:PGN458613 PQJ458611:PQJ458613 QAF458611:QAF458613 QKB458611:QKB458613 QTX458611:QTX458613 RDT458611:RDT458613 RNP458611:RNP458613 RXL458611:RXL458613 SHH458611:SHH458613 SRD458611:SRD458613 TAZ458611:TAZ458613 TKV458611:TKV458613 TUR458611:TUR458613 UEN458611:UEN458613 UOJ458611:UOJ458613 UYF458611:UYF458613 VIB458611:VIB458613 VRX458611:VRX458613 WBT458611:WBT458613 WLP458611:WLP458613 WVL458611:WVL458613 IZ524147:IZ524149 SV524147:SV524149 ACR524147:ACR524149 AMN524147:AMN524149 AWJ524147:AWJ524149 BGF524147:BGF524149 BQB524147:BQB524149 BZX524147:BZX524149 CJT524147:CJT524149 CTP524147:CTP524149 DDL524147:DDL524149 DNH524147:DNH524149 DXD524147:DXD524149 EGZ524147:EGZ524149 EQV524147:EQV524149 FAR524147:FAR524149 FKN524147:FKN524149 FUJ524147:FUJ524149 GEF524147:GEF524149 GOB524147:GOB524149 GXX524147:GXX524149 HHT524147:HHT524149 HRP524147:HRP524149 IBL524147:IBL524149 ILH524147:ILH524149 IVD524147:IVD524149 JEZ524147:JEZ524149 JOV524147:JOV524149 JYR524147:JYR524149 KIN524147:KIN524149 KSJ524147:KSJ524149 LCF524147:LCF524149 LMB524147:LMB524149 LVX524147:LVX524149 MFT524147:MFT524149 MPP524147:MPP524149 MZL524147:MZL524149 NJH524147:NJH524149 NTD524147:NTD524149 OCZ524147:OCZ524149 OMV524147:OMV524149 OWR524147:OWR524149 PGN524147:PGN524149 PQJ524147:PQJ524149 QAF524147:QAF524149 QKB524147:QKB524149 QTX524147:QTX524149 RDT524147:RDT524149 RNP524147:RNP524149 RXL524147:RXL524149 SHH524147:SHH524149 SRD524147:SRD524149 TAZ524147:TAZ524149 TKV524147:TKV524149 TUR524147:TUR524149 UEN524147:UEN524149 UOJ524147:UOJ524149 UYF524147:UYF524149 VIB524147:VIB524149 VRX524147:VRX524149 WBT524147:WBT524149 WLP524147:WLP524149 WVL524147:WVL524149 IZ589683:IZ589685 SV589683:SV589685 ACR589683:ACR589685 AMN589683:AMN589685 AWJ589683:AWJ589685 BGF589683:BGF589685 BQB589683:BQB589685 BZX589683:BZX589685 CJT589683:CJT589685 CTP589683:CTP589685 DDL589683:DDL589685 DNH589683:DNH589685 DXD589683:DXD589685 EGZ589683:EGZ589685 EQV589683:EQV589685 FAR589683:FAR589685 FKN589683:FKN589685 FUJ589683:FUJ589685 GEF589683:GEF589685 GOB589683:GOB589685 GXX589683:GXX589685 HHT589683:HHT589685 HRP589683:HRP589685 IBL589683:IBL589685 ILH589683:ILH589685 IVD589683:IVD589685 JEZ589683:JEZ589685 JOV589683:JOV589685 JYR589683:JYR589685 KIN589683:KIN589685 KSJ589683:KSJ589685 LCF589683:LCF589685 LMB589683:LMB589685 LVX589683:LVX589685 MFT589683:MFT589685 MPP589683:MPP589685 MZL589683:MZL589685 NJH589683:NJH589685 NTD589683:NTD589685 OCZ589683:OCZ589685 OMV589683:OMV589685 OWR589683:OWR589685 PGN589683:PGN589685 PQJ589683:PQJ589685 QAF589683:QAF589685 QKB589683:QKB589685 QTX589683:QTX589685 RDT589683:RDT589685 RNP589683:RNP589685 RXL589683:RXL589685 SHH589683:SHH589685 SRD589683:SRD589685 TAZ589683:TAZ589685 TKV589683:TKV589685 TUR589683:TUR589685 UEN589683:UEN589685 UOJ589683:UOJ589685 UYF589683:UYF589685 VIB589683:VIB589685 VRX589683:VRX589685 WBT589683:WBT589685 WLP589683:WLP589685 WVL589683:WVL589685 IZ655219:IZ655221 SV655219:SV655221 ACR655219:ACR655221 AMN655219:AMN655221 AWJ655219:AWJ655221 BGF655219:BGF655221 BQB655219:BQB655221 BZX655219:BZX655221 CJT655219:CJT655221 CTP655219:CTP655221 DDL655219:DDL655221 DNH655219:DNH655221 DXD655219:DXD655221 EGZ655219:EGZ655221 EQV655219:EQV655221 FAR655219:FAR655221 FKN655219:FKN655221 FUJ655219:FUJ655221 GEF655219:GEF655221 GOB655219:GOB655221 GXX655219:GXX655221 HHT655219:HHT655221 HRP655219:HRP655221 IBL655219:IBL655221 ILH655219:ILH655221 IVD655219:IVD655221 JEZ655219:JEZ655221 JOV655219:JOV655221 JYR655219:JYR655221 KIN655219:KIN655221 KSJ655219:KSJ655221 LCF655219:LCF655221 LMB655219:LMB655221 LVX655219:LVX655221 MFT655219:MFT655221 MPP655219:MPP655221 MZL655219:MZL655221 NJH655219:NJH655221 NTD655219:NTD655221 OCZ655219:OCZ655221 OMV655219:OMV655221 OWR655219:OWR655221 PGN655219:PGN655221 PQJ655219:PQJ655221 QAF655219:QAF655221 QKB655219:QKB655221 QTX655219:QTX655221 RDT655219:RDT655221 RNP655219:RNP655221 RXL655219:RXL655221 SHH655219:SHH655221 SRD655219:SRD655221 TAZ655219:TAZ655221 TKV655219:TKV655221 TUR655219:TUR655221 UEN655219:UEN655221 UOJ655219:UOJ655221 UYF655219:UYF655221 VIB655219:VIB655221 VRX655219:VRX655221 WBT655219:WBT655221 WLP655219:WLP655221 WVL655219:WVL655221 IZ720755:IZ720757 SV720755:SV720757 ACR720755:ACR720757 AMN720755:AMN720757 AWJ720755:AWJ720757 BGF720755:BGF720757 BQB720755:BQB720757 BZX720755:BZX720757 CJT720755:CJT720757 CTP720755:CTP720757 DDL720755:DDL720757 DNH720755:DNH720757 DXD720755:DXD720757 EGZ720755:EGZ720757 EQV720755:EQV720757 FAR720755:FAR720757 FKN720755:FKN720757 FUJ720755:FUJ720757 GEF720755:GEF720757 GOB720755:GOB720757 GXX720755:GXX720757 HHT720755:HHT720757 HRP720755:HRP720757 IBL720755:IBL720757 ILH720755:ILH720757 IVD720755:IVD720757 JEZ720755:JEZ720757 JOV720755:JOV720757 JYR720755:JYR720757 KIN720755:KIN720757 KSJ720755:KSJ720757 LCF720755:LCF720757 LMB720755:LMB720757 LVX720755:LVX720757 MFT720755:MFT720757 MPP720755:MPP720757 MZL720755:MZL720757 NJH720755:NJH720757 NTD720755:NTD720757 OCZ720755:OCZ720757 OMV720755:OMV720757 OWR720755:OWR720757 PGN720755:PGN720757 PQJ720755:PQJ720757 QAF720755:QAF720757 QKB720755:QKB720757 QTX720755:QTX720757 RDT720755:RDT720757 RNP720755:RNP720757 RXL720755:RXL720757 SHH720755:SHH720757 SRD720755:SRD720757 TAZ720755:TAZ720757 TKV720755:TKV720757 TUR720755:TUR720757 UEN720755:UEN720757 UOJ720755:UOJ720757 UYF720755:UYF720757 VIB720755:VIB720757 VRX720755:VRX720757 WBT720755:WBT720757 WLP720755:WLP720757 WVL720755:WVL720757 IZ786291:IZ786293 SV786291:SV786293 ACR786291:ACR786293 AMN786291:AMN786293 AWJ786291:AWJ786293 BGF786291:BGF786293 BQB786291:BQB786293 BZX786291:BZX786293 CJT786291:CJT786293 CTP786291:CTP786293 DDL786291:DDL786293 DNH786291:DNH786293 DXD786291:DXD786293 EGZ786291:EGZ786293 EQV786291:EQV786293 FAR786291:FAR786293 FKN786291:FKN786293 FUJ786291:FUJ786293 GEF786291:GEF786293 GOB786291:GOB786293 GXX786291:GXX786293 HHT786291:HHT786293 HRP786291:HRP786293 IBL786291:IBL786293 ILH786291:ILH786293 IVD786291:IVD786293 JEZ786291:JEZ786293 JOV786291:JOV786293 JYR786291:JYR786293 KIN786291:KIN786293 KSJ786291:KSJ786293 LCF786291:LCF786293 LMB786291:LMB786293 LVX786291:LVX786293 MFT786291:MFT786293 MPP786291:MPP786293 MZL786291:MZL786293 NJH786291:NJH786293 NTD786291:NTD786293 OCZ786291:OCZ786293 OMV786291:OMV786293 OWR786291:OWR786293 PGN786291:PGN786293 PQJ786291:PQJ786293 QAF786291:QAF786293 QKB786291:QKB786293 QTX786291:QTX786293 RDT786291:RDT786293 RNP786291:RNP786293 RXL786291:RXL786293 SHH786291:SHH786293 SRD786291:SRD786293 TAZ786291:TAZ786293 TKV786291:TKV786293 TUR786291:TUR786293 UEN786291:UEN786293 UOJ786291:UOJ786293 UYF786291:UYF786293 VIB786291:VIB786293 VRX786291:VRX786293 WBT786291:WBT786293 WLP786291:WLP786293 WVL786291:WVL786293 IZ851827:IZ851829 SV851827:SV851829 ACR851827:ACR851829 AMN851827:AMN851829 AWJ851827:AWJ851829 BGF851827:BGF851829 BQB851827:BQB851829 BZX851827:BZX851829 CJT851827:CJT851829 CTP851827:CTP851829 DDL851827:DDL851829 DNH851827:DNH851829 DXD851827:DXD851829 EGZ851827:EGZ851829 EQV851827:EQV851829 FAR851827:FAR851829 FKN851827:FKN851829 FUJ851827:FUJ851829 GEF851827:GEF851829 GOB851827:GOB851829 GXX851827:GXX851829 HHT851827:HHT851829 HRP851827:HRP851829 IBL851827:IBL851829 ILH851827:ILH851829 IVD851827:IVD851829 JEZ851827:JEZ851829 JOV851827:JOV851829 JYR851827:JYR851829 KIN851827:KIN851829 KSJ851827:KSJ851829 LCF851827:LCF851829 LMB851827:LMB851829 LVX851827:LVX851829 MFT851827:MFT851829 MPP851827:MPP851829 MZL851827:MZL851829 NJH851827:NJH851829 NTD851827:NTD851829 OCZ851827:OCZ851829 OMV851827:OMV851829 OWR851827:OWR851829 PGN851827:PGN851829 PQJ851827:PQJ851829 QAF851827:QAF851829 QKB851827:QKB851829 QTX851827:QTX851829 RDT851827:RDT851829 RNP851827:RNP851829 RXL851827:RXL851829 SHH851827:SHH851829 SRD851827:SRD851829 TAZ851827:TAZ851829 TKV851827:TKV851829 TUR851827:TUR851829 UEN851827:UEN851829 UOJ851827:UOJ851829 UYF851827:UYF851829 VIB851827:VIB851829 VRX851827:VRX851829 WBT851827:WBT851829 WLP851827:WLP851829 WVL851827:WVL851829 IZ917363:IZ917365 SV917363:SV917365 ACR917363:ACR917365 AMN917363:AMN917365 AWJ917363:AWJ917365 BGF917363:BGF917365 BQB917363:BQB917365 BZX917363:BZX917365 CJT917363:CJT917365 CTP917363:CTP917365 DDL917363:DDL917365 DNH917363:DNH917365 DXD917363:DXD917365 EGZ917363:EGZ917365 EQV917363:EQV917365 FAR917363:FAR917365 FKN917363:FKN917365 FUJ917363:FUJ917365 GEF917363:GEF917365 GOB917363:GOB917365 GXX917363:GXX917365 HHT917363:HHT917365 HRP917363:HRP917365 IBL917363:IBL917365 ILH917363:ILH917365 IVD917363:IVD917365 JEZ917363:JEZ917365 JOV917363:JOV917365 JYR917363:JYR917365 KIN917363:KIN917365 KSJ917363:KSJ917365 LCF917363:LCF917365 LMB917363:LMB917365 LVX917363:LVX917365 MFT917363:MFT917365 MPP917363:MPP917365 MZL917363:MZL917365 NJH917363:NJH917365 NTD917363:NTD917365 OCZ917363:OCZ917365 OMV917363:OMV917365 OWR917363:OWR917365 PGN917363:PGN917365 PQJ917363:PQJ917365 QAF917363:QAF917365 QKB917363:QKB917365 QTX917363:QTX917365 RDT917363:RDT917365 RNP917363:RNP917365 RXL917363:RXL917365 SHH917363:SHH917365 SRD917363:SRD917365 TAZ917363:TAZ917365 TKV917363:TKV917365 TUR917363:TUR917365 UEN917363:UEN917365 UOJ917363:UOJ917365 UYF917363:UYF917365 VIB917363:VIB917365 VRX917363:VRX917365 WBT917363:WBT917365 WLP917363:WLP917365 WVL917363:WVL917365 IZ982899:IZ982901 SV982899:SV982901 ACR982899:ACR982901 AMN982899:AMN982901 AWJ982899:AWJ982901 BGF982899:BGF982901 BQB982899:BQB982901 BZX982899:BZX982901 CJT982899:CJT982901 CTP982899:CTP982901 DDL982899:DDL982901 DNH982899:DNH982901 DXD982899:DXD982901 EGZ982899:EGZ982901 EQV982899:EQV982901 FAR982899:FAR982901 FKN982899:FKN982901 FUJ982899:FUJ982901 GEF982899:GEF982901 GOB982899:GOB982901 GXX982899:GXX982901 HHT982899:HHT982901 HRP982899:HRP982901 IBL982899:IBL982901 ILH982899:ILH982901 IVD982899:IVD982901 JEZ982899:JEZ982901 JOV982899:JOV982901 JYR982899:JYR982901 KIN982899:KIN982901 KSJ982899:KSJ982901 LCF982899:LCF982901 LMB982899:LMB982901 LVX982899:LVX982901 MFT982899:MFT982901 MPP982899:MPP982901 MZL982899:MZL982901 NJH982899:NJH982901 NTD982899:NTD982901 OCZ982899:OCZ982901 OMV982899:OMV982901 OWR982899:OWR982901 PGN982899:PGN982901 PQJ982899:PQJ982901 QAF982899:QAF982901 QKB982899:QKB982901 QTX982899:QTX982901 RDT982899:RDT982901 RNP982899:RNP982901 RXL982899:RXL982901 SHH982899:SHH982901 SRD982899:SRD982901 TAZ982899:TAZ982901 TKV982899:TKV982901 TUR982899:TUR982901 UEN982899:UEN982901 UOJ982899:UOJ982901 UYF982899:UYF982901 VIB982899:VIB982901 VRX982899:VRX982901 WBT982899:WBT982901 WLP982899:WLP982901 WVL982899:WVL982901 IZ65327:IZ65350 SV65327:SV65350 ACR65327:ACR65350 AMN65327:AMN65350 AWJ65327:AWJ65350 BGF65327:BGF65350 BQB65327:BQB65350 BZX65327:BZX65350 CJT65327:CJT65350 CTP65327:CTP65350 DDL65327:DDL65350 DNH65327:DNH65350 DXD65327:DXD65350 EGZ65327:EGZ65350 EQV65327:EQV65350 FAR65327:FAR65350 FKN65327:FKN65350 FUJ65327:FUJ65350 GEF65327:GEF65350 GOB65327:GOB65350 GXX65327:GXX65350 HHT65327:HHT65350 HRP65327:HRP65350 IBL65327:IBL65350 ILH65327:ILH65350 IVD65327:IVD65350 JEZ65327:JEZ65350 JOV65327:JOV65350 JYR65327:JYR65350 KIN65327:KIN65350 KSJ65327:KSJ65350 LCF65327:LCF65350 LMB65327:LMB65350 LVX65327:LVX65350 MFT65327:MFT65350 MPP65327:MPP65350 MZL65327:MZL65350 NJH65327:NJH65350 NTD65327:NTD65350 OCZ65327:OCZ65350 OMV65327:OMV65350 OWR65327:OWR65350 PGN65327:PGN65350 PQJ65327:PQJ65350 QAF65327:QAF65350 QKB65327:QKB65350 QTX65327:QTX65350 RDT65327:RDT65350 RNP65327:RNP65350 RXL65327:RXL65350 SHH65327:SHH65350 SRD65327:SRD65350 TAZ65327:TAZ65350 TKV65327:TKV65350 TUR65327:TUR65350 UEN65327:UEN65350 UOJ65327:UOJ65350 UYF65327:UYF65350 VIB65327:VIB65350 VRX65327:VRX65350 WBT65327:WBT65350 WLP65327:WLP65350 WVL65327:WVL65350 IZ130863:IZ130886 SV130863:SV130886 ACR130863:ACR130886 AMN130863:AMN130886 AWJ130863:AWJ130886 BGF130863:BGF130886 BQB130863:BQB130886 BZX130863:BZX130886 CJT130863:CJT130886 CTP130863:CTP130886 DDL130863:DDL130886 DNH130863:DNH130886 DXD130863:DXD130886 EGZ130863:EGZ130886 EQV130863:EQV130886 FAR130863:FAR130886 FKN130863:FKN130886 FUJ130863:FUJ130886 GEF130863:GEF130886 GOB130863:GOB130886 GXX130863:GXX130886 HHT130863:HHT130886 HRP130863:HRP130886 IBL130863:IBL130886 ILH130863:ILH130886 IVD130863:IVD130886 JEZ130863:JEZ130886 JOV130863:JOV130886 JYR130863:JYR130886 KIN130863:KIN130886 KSJ130863:KSJ130886 LCF130863:LCF130886 LMB130863:LMB130886 LVX130863:LVX130886 MFT130863:MFT130886 MPP130863:MPP130886 MZL130863:MZL130886 NJH130863:NJH130886 NTD130863:NTD130886 OCZ130863:OCZ130886 OMV130863:OMV130886 OWR130863:OWR130886 PGN130863:PGN130886 PQJ130863:PQJ130886 QAF130863:QAF130886 QKB130863:QKB130886 QTX130863:QTX130886 RDT130863:RDT130886 RNP130863:RNP130886 RXL130863:RXL130886 SHH130863:SHH130886 SRD130863:SRD130886 TAZ130863:TAZ130886 TKV130863:TKV130886 TUR130863:TUR130886 UEN130863:UEN130886 UOJ130863:UOJ130886 UYF130863:UYF130886 VIB130863:VIB130886 VRX130863:VRX130886 WBT130863:WBT130886 WLP130863:WLP130886 WVL130863:WVL130886 IZ196399:IZ196422 SV196399:SV196422 ACR196399:ACR196422 AMN196399:AMN196422 AWJ196399:AWJ196422 BGF196399:BGF196422 BQB196399:BQB196422 BZX196399:BZX196422 CJT196399:CJT196422 CTP196399:CTP196422 DDL196399:DDL196422 DNH196399:DNH196422 DXD196399:DXD196422 EGZ196399:EGZ196422 EQV196399:EQV196422 FAR196399:FAR196422 FKN196399:FKN196422 FUJ196399:FUJ196422 GEF196399:GEF196422 GOB196399:GOB196422 GXX196399:GXX196422 HHT196399:HHT196422 HRP196399:HRP196422 IBL196399:IBL196422 ILH196399:ILH196422 IVD196399:IVD196422 JEZ196399:JEZ196422 JOV196399:JOV196422 JYR196399:JYR196422 KIN196399:KIN196422 KSJ196399:KSJ196422 LCF196399:LCF196422 LMB196399:LMB196422 LVX196399:LVX196422 MFT196399:MFT196422 MPP196399:MPP196422 MZL196399:MZL196422 NJH196399:NJH196422 NTD196399:NTD196422 OCZ196399:OCZ196422 OMV196399:OMV196422 OWR196399:OWR196422 PGN196399:PGN196422 PQJ196399:PQJ196422 QAF196399:QAF196422 QKB196399:QKB196422 QTX196399:QTX196422 RDT196399:RDT196422 RNP196399:RNP196422 RXL196399:RXL196422 SHH196399:SHH196422 SRD196399:SRD196422 TAZ196399:TAZ196422 TKV196399:TKV196422 TUR196399:TUR196422 UEN196399:UEN196422 UOJ196399:UOJ196422 UYF196399:UYF196422 VIB196399:VIB196422 VRX196399:VRX196422 WBT196399:WBT196422 WLP196399:WLP196422 WVL196399:WVL196422 IZ261935:IZ261958 SV261935:SV261958 ACR261935:ACR261958 AMN261935:AMN261958 AWJ261935:AWJ261958 BGF261935:BGF261958 BQB261935:BQB261958 BZX261935:BZX261958 CJT261935:CJT261958 CTP261935:CTP261958 DDL261935:DDL261958 DNH261935:DNH261958 DXD261935:DXD261958 EGZ261935:EGZ261958 EQV261935:EQV261958 FAR261935:FAR261958 FKN261935:FKN261958 FUJ261935:FUJ261958 GEF261935:GEF261958 GOB261935:GOB261958 GXX261935:GXX261958 HHT261935:HHT261958 HRP261935:HRP261958 IBL261935:IBL261958 ILH261935:ILH261958 IVD261935:IVD261958 JEZ261935:JEZ261958 JOV261935:JOV261958 JYR261935:JYR261958 KIN261935:KIN261958 KSJ261935:KSJ261958 LCF261935:LCF261958 LMB261935:LMB261958 LVX261935:LVX261958 MFT261935:MFT261958 MPP261935:MPP261958 MZL261935:MZL261958 NJH261935:NJH261958 NTD261935:NTD261958 OCZ261935:OCZ261958 OMV261935:OMV261958 OWR261935:OWR261958 PGN261935:PGN261958 PQJ261935:PQJ261958 QAF261935:QAF261958 QKB261935:QKB261958 QTX261935:QTX261958 RDT261935:RDT261958 RNP261935:RNP261958 RXL261935:RXL261958 SHH261935:SHH261958 SRD261935:SRD261958 TAZ261935:TAZ261958 TKV261935:TKV261958 TUR261935:TUR261958 UEN261935:UEN261958 UOJ261935:UOJ261958 UYF261935:UYF261958 VIB261935:VIB261958 VRX261935:VRX261958 WBT261935:WBT261958 WLP261935:WLP261958 WVL261935:WVL261958 IZ327471:IZ327494 SV327471:SV327494 ACR327471:ACR327494 AMN327471:AMN327494 AWJ327471:AWJ327494 BGF327471:BGF327494 BQB327471:BQB327494 BZX327471:BZX327494 CJT327471:CJT327494 CTP327471:CTP327494 DDL327471:DDL327494 DNH327471:DNH327494 DXD327471:DXD327494 EGZ327471:EGZ327494 EQV327471:EQV327494 FAR327471:FAR327494 FKN327471:FKN327494 FUJ327471:FUJ327494 GEF327471:GEF327494 GOB327471:GOB327494 GXX327471:GXX327494 HHT327471:HHT327494 HRP327471:HRP327494 IBL327471:IBL327494 ILH327471:ILH327494 IVD327471:IVD327494 JEZ327471:JEZ327494 JOV327471:JOV327494 JYR327471:JYR327494 KIN327471:KIN327494 KSJ327471:KSJ327494 LCF327471:LCF327494 LMB327471:LMB327494 LVX327471:LVX327494 MFT327471:MFT327494 MPP327471:MPP327494 MZL327471:MZL327494 NJH327471:NJH327494 NTD327471:NTD327494 OCZ327471:OCZ327494 OMV327471:OMV327494 OWR327471:OWR327494 PGN327471:PGN327494 PQJ327471:PQJ327494 QAF327471:QAF327494 QKB327471:QKB327494 QTX327471:QTX327494 RDT327471:RDT327494 RNP327471:RNP327494 RXL327471:RXL327494 SHH327471:SHH327494 SRD327471:SRD327494 TAZ327471:TAZ327494 TKV327471:TKV327494 TUR327471:TUR327494 UEN327471:UEN327494 UOJ327471:UOJ327494 UYF327471:UYF327494 VIB327471:VIB327494 VRX327471:VRX327494 WBT327471:WBT327494 WLP327471:WLP327494 WVL327471:WVL327494 IZ393007:IZ393030 SV393007:SV393030 ACR393007:ACR393030 AMN393007:AMN393030 AWJ393007:AWJ393030 BGF393007:BGF393030 BQB393007:BQB393030 BZX393007:BZX393030 CJT393007:CJT393030 CTP393007:CTP393030 DDL393007:DDL393030 DNH393007:DNH393030 DXD393007:DXD393030 EGZ393007:EGZ393030 EQV393007:EQV393030 FAR393007:FAR393030 FKN393007:FKN393030 FUJ393007:FUJ393030 GEF393007:GEF393030 GOB393007:GOB393030 GXX393007:GXX393030 HHT393007:HHT393030 HRP393007:HRP393030 IBL393007:IBL393030 ILH393007:ILH393030 IVD393007:IVD393030 JEZ393007:JEZ393030 JOV393007:JOV393030 JYR393007:JYR393030 KIN393007:KIN393030 KSJ393007:KSJ393030 LCF393007:LCF393030 LMB393007:LMB393030 LVX393007:LVX393030 MFT393007:MFT393030 MPP393007:MPP393030 MZL393007:MZL393030 NJH393007:NJH393030 NTD393007:NTD393030 OCZ393007:OCZ393030 OMV393007:OMV393030 OWR393007:OWR393030 PGN393007:PGN393030 PQJ393007:PQJ393030 QAF393007:QAF393030 QKB393007:QKB393030 QTX393007:QTX393030 RDT393007:RDT393030 RNP393007:RNP393030 RXL393007:RXL393030 SHH393007:SHH393030 SRD393007:SRD393030 TAZ393007:TAZ393030 TKV393007:TKV393030 TUR393007:TUR393030 UEN393007:UEN393030 UOJ393007:UOJ393030 UYF393007:UYF393030 VIB393007:VIB393030 VRX393007:VRX393030 WBT393007:WBT393030 WLP393007:WLP393030 WVL393007:WVL393030 IZ458543:IZ458566 SV458543:SV458566 ACR458543:ACR458566 AMN458543:AMN458566 AWJ458543:AWJ458566 BGF458543:BGF458566 BQB458543:BQB458566 BZX458543:BZX458566 CJT458543:CJT458566 CTP458543:CTP458566 DDL458543:DDL458566 DNH458543:DNH458566 DXD458543:DXD458566 EGZ458543:EGZ458566 EQV458543:EQV458566 FAR458543:FAR458566 FKN458543:FKN458566 FUJ458543:FUJ458566 GEF458543:GEF458566 GOB458543:GOB458566 GXX458543:GXX458566 HHT458543:HHT458566 HRP458543:HRP458566 IBL458543:IBL458566 ILH458543:ILH458566 IVD458543:IVD458566 JEZ458543:JEZ458566 JOV458543:JOV458566 JYR458543:JYR458566 KIN458543:KIN458566 KSJ458543:KSJ458566 LCF458543:LCF458566 LMB458543:LMB458566 LVX458543:LVX458566 MFT458543:MFT458566 MPP458543:MPP458566 MZL458543:MZL458566 NJH458543:NJH458566 NTD458543:NTD458566 OCZ458543:OCZ458566 OMV458543:OMV458566 OWR458543:OWR458566 PGN458543:PGN458566 PQJ458543:PQJ458566 QAF458543:QAF458566 QKB458543:QKB458566 QTX458543:QTX458566 RDT458543:RDT458566 RNP458543:RNP458566 RXL458543:RXL458566 SHH458543:SHH458566 SRD458543:SRD458566 TAZ458543:TAZ458566 TKV458543:TKV458566 TUR458543:TUR458566 UEN458543:UEN458566 UOJ458543:UOJ458566 UYF458543:UYF458566 VIB458543:VIB458566 VRX458543:VRX458566 WBT458543:WBT458566 WLP458543:WLP458566 WVL458543:WVL458566 IZ524079:IZ524102 SV524079:SV524102 ACR524079:ACR524102 AMN524079:AMN524102 AWJ524079:AWJ524102 BGF524079:BGF524102 BQB524079:BQB524102 BZX524079:BZX524102 CJT524079:CJT524102 CTP524079:CTP524102 DDL524079:DDL524102 DNH524079:DNH524102 DXD524079:DXD524102 EGZ524079:EGZ524102 EQV524079:EQV524102 FAR524079:FAR524102 FKN524079:FKN524102 FUJ524079:FUJ524102 GEF524079:GEF524102 GOB524079:GOB524102 GXX524079:GXX524102 HHT524079:HHT524102 HRP524079:HRP524102 IBL524079:IBL524102 ILH524079:ILH524102 IVD524079:IVD524102 JEZ524079:JEZ524102 JOV524079:JOV524102 JYR524079:JYR524102 KIN524079:KIN524102 KSJ524079:KSJ524102 LCF524079:LCF524102 LMB524079:LMB524102 LVX524079:LVX524102 MFT524079:MFT524102 MPP524079:MPP524102 MZL524079:MZL524102 NJH524079:NJH524102 NTD524079:NTD524102 OCZ524079:OCZ524102 OMV524079:OMV524102 OWR524079:OWR524102 PGN524079:PGN524102 PQJ524079:PQJ524102 QAF524079:QAF524102 QKB524079:QKB524102 QTX524079:QTX524102 RDT524079:RDT524102 RNP524079:RNP524102 RXL524079:RXL524102 SHH524079:SHH524102 SRD524079:SRD524102 TAZ524079:TAZ524102 TKV524079:TKV524102 TUR524079:TUR524102 UEN524079:UEN524102 UOJ524079:UOJ524102 UYF524079:UYF524102 VIB524079:VIB524102 VRX524079:VRX524102 WBT524079:WBT524102 WLP524079:WLP524102 WVL524079:WVL524102 IZ589615:IZ589638 SV589615:SV589638 ACR589615:ACR589638 AMN589615:AMN589638 AWJ589615:AWJ589638 BGF589615:BGF589638 BQB589615:BQB589638 BZX589615:BZX589638 CJT589615:CJT589638 CTP589615:CTP589638 DDL589615:DDL589638 DNH589615:DNH589638 DXD589615:DXD589638 EGZ589615:EGZ589638 EQV589615:EQV589638 FAR589615:FAR589638 FKN589615:FKN589638 FUJ589615:FUJ589638 GEF589615:GEF589638 GOB589615:GOB589638 GXX589615:GXX589638 HHT589615:HHT589638 HRP589615:HRP589638 IBL589615:IBL589638 ILH589615:ILH589638 IVD589615:IVD589638 JEZ589615:JEZ589638 JOV589615:JOV589638 JYR589615:JYR589638 KIN589615:KIN589638 KSJ589615:KSJ589638 LCF589615:LCF589638 LMB589615:LMB589638 LVX589615:LVX589638 MFT589615:MFT589638 MPP589615:MPP589638 MZL589615:MZL589638 NJH589615:NJH589638 NTD589615:NTD589638 OCZ589615:OCZ589638 OMV589615:OMV589638 OWR589615:OWR589638 PGN589615:PGN589638 PQJ589615:PQJ589638 QAF589615:QAF589638 QKB589615:QKB589638 QTX589615:QTX589638 RDT589615:RDT589638 RNP589615:RNP589638 RXL589615:RXL589638 SHH589615:SHH589638 SRD589615:SRD589638 TAZ589615:TAZ589638 TKV589615:TKV589638 TUR589615:TUR589638 UEN589615:UEN589638 UOJ589615:UOJ589638 UYF589615:UYF589638 VIB589615:VIB589638 VRX589615:VRX589638 WBT589615:WBT589638 WLP589615:WLP589638 WVL589615:WVL589638 IZ655151:IZ655174 SV655151:SV655174 ACR655151:ACR655174 AMN655151:AMN655174 AWJ655151:AWJ655174 BGF655151:BGF655174 BQB655151:BQB655174 BZX655151:BZX655174 CJT655151:CJT655174 CTP655151:CTP655174 DDL655151:DDL655174 DNH655151:DNH655174 DXD655151:DXD655174 EGZ655151:EGZ655174 EQV655151:EQV655174 FAR655151:FAR655174 FKN655151:FKN655174 FUJ655151:FUJ655174 GEF655151:GEF655174 GOB655151:GOB655174 GXX655151:GXX655174 HHT655151:HHT655174 HRP655151:HRP655174 IBL655151:IBL655174 ILH655151:ILH655174 IVD655151:IVD655174 JEZ655151:JEZ655174 JOV655151:JOV655174 JYR655151:JYR655174 KIN655151:KIN655174 KSJ655151:KSJ655174 LCF655151:LCF655174 LMB655151:LMB655174 LVX655151:LVX655174 MFT655151:MFT655174 MPP655151:MPP655174 MZL655151:MZL655174 NJH655151:NJH655174 NTD655151:NTD655174 OCZ655151:OCZ655174 OMV655151:OMV655174 OWR655151:OWR655174 PGN655151:PGN655174 PQJ655151:PQJ655174 QAF655151:QAF655174 QKB655151:QKB655174 QTX655151:QTX655174 RDT655151:RDT655174 RNP655151:RNP655174 RXL655151:RXL655174 SHH655151:SHH655174 SRD655151:SRD655174 TAZ655151:TAZ655174 TKV655151:TKV655174 TUR655151:TUR655174 UEN655151:UEN655174 UOJ655151:UOJ655174 UYF655151:UYF655174 VIB655151:VIB655174 VRX655151:VRX655174 WBT655151:WBT655174 WLP655151:WLP655174 WVL655151:WVL655174 IZ720687:IZ720710 SV720687:SV720710 ACR720687:ACR720710 AMN720687:AMN720710 AWJ720687:AWJ720710 BGF720687:BGF720710 BQB720687:BQB720710 BZX720687:BZX720710 CJT720687:CJT720710 CTP720687:CTP720710 DDL720687:DDL720710 DNH720687:DNH720710 DXD720687:DXD720710 EGZ720687:EGZ720710 EQV720687:EQV720710 FAR720687:FAR720710 FKN720687:FKN720710 FUJ720687:FUJ720710 GEF720687:GEF720710 GOB720687:GOB720710 GXX720687:GXX720710 HHT720687:HHT720710 HRP720687:HRP720710 IBL720687:IBL720710 ILH720687:ILH720710 IVD720687:IVD720710 JEZ720687:JEZ720710 JOV720687:JOV720710 JYR720687:JYR720710 KIN720687:KIN720710 KSJ720687:KSJ720710 LCF720687:LCF720710 LMB720687:LMB720710 LVX720687:LVX720710 MFT720687:MFT720710 MPP720687:MPP720710 MZL720687:MZL720710 NJH720687:NJH720710 NTD720687:NTD720710 OCZ720687:OCZ720710 OMV720687:OMV720710 OWR720687:OWR720710 PGN720687:PGN720710 PQJ720687:PQJ720710 QAF720687:QAF720710 QKB720687:QKB720710 QTX720687:QTX720710 RDT720687:RDT720710 RNP720687:RNP720710 RXL720687:RXL720710 SHH720687:SHH720710 SRD720687:SRD720710 TAZ720687:TAZ720710 TKV720687:TKV720710 TUR720687:TUR720710 UEN720687:UEN720710 UOJ720687:UOJ720710 UYF720687:UYF720710 VIB720687:VIB720710 VRX720687:VRX720710 WBT720687:WBT720710 WLP720687:WLP720710 WVL720687:WVL720710 IZ786223:IZ786246 SV786223:SV786246 ACR786223:ACR786246 AMN786223:AMN786246 AWJ786223:AWJ786246 BGF786223:BGF786246 BQB786223:BQB786246 BZX786223:BZX786246 CJT786223:CJT786246 CTP786223:CTP786246 DDL786223:DDL786246 DNH786223:DNH786246 DXD786223:DXD786246 EGZ786223:EGZ786246 EQV786223:EQV786246 FAR786223:FAR786246 FKN786223:FKN786246 FUJ786223:FUJ786246 GEF786223:GEF786246 GOB786223:GOB786246 GXX786223:GXX786246 HHT786223:HHT786246 HRP786223:HRP786246 IBL786223:IBL786246 ILH786223:ILH786246 IVD786223:IVD786246 JEZ786223:JEZ786246 JOV786223:JOV786246 JYR786223:JYR786246 KIN786223:KIN786246 KSJ786223:KSJ786246 LCF786223:LCF786246 LMB786223:LMB786246 LVX786223:LVX786246 MFT786223:MFT786246 MPP786223:MPP786246 MZL786223:MZL786246 NJH786223:NJH786246 NTD786223:NTD786246 OCZ786223:OCZ786246 OMV786223:OMV786246 OWR786223:OWR786246 PGN786223:PGN786246 PQJ786223:PQJ786246 QAF786223:QAF786246 QKB786223:QKB786246 QTX786223:QTX786246 RDT786223:RDT786246 RNP786223:RNP786246 RXL786223:RXL786246 SHH786223:SHH786246 SRD786223:SRD786246 TAZ786223:TAZ786246 TKV786223:TKV786246 TUR786223:TUR786246 UEN786223:UEN786246 UOJ786223:UOJ786246 UYF786223:UYF786246 VIB786223:VIB786246 VRX786223:VRX786246 WBT786223:WBT786246 WLP786223:WLP786246 WVL786223:WVL786246 IZ851759:IZ851782 SV851759:SV851782 ACR851759:ACR851782 AMN851759:AMN851782 AWJ851759:AWJ851782 BGF851759:BGF851782 BQB851759:BQB851782 BZX851759:BZX851782 CJT851759:CJT851782 CTP851759:CTP851782 DDL851759:DDL851782 DNH851759:DNH851782 DXD851759:DXD851782 EGZ851759:EGZ851782 EQV851759:EQV851782 FAR851759:FAR851782 FKN851759:FKN851782 FUJ851759:FUJ851782 GEF851759:GEF851782 GOB851759:GOB851782 GXX851759:GXX851782 HHT851759:HHT851782 HRP851759:HRP851782 IBL851759:IBL851782 ILH851759:ILH851782 IVD851759:IVD851782 JEZ851759:JEZ851782 JOV851759:JOV851782 JYR851759:JYR851782 KIN851759:KIN851782 KSJ851759:KSJ851782 LCF851759:LCF851782 LMB851759:LMB851782 LVX851759:LVX851782 MFT851759:MFT851782 MPP851759:MPP851782 MZL851759:MZL851782 NJH851759:NJH851782 NTD851759:NTD851782 OCZ851759:OCZ851782 OMV851759:OMV851782 OWR851759:OWR851782 PGN851759:PGN851782 PQJ851759:PQJ851782 QAF851759:QAF851782 QKB851759:QKB851782 QTX851759:QTX851782 RDT851759:RDT851782 RNP851759:RNP851782 RXL851759:RXL851782 SHH851759:SHH851782 SRD851759:SRD851782 TAZ851759:TAZ851782 TKV851759:TKV851782 TUR851759:TUR851782 UEN851759:UEN851782 UOJ851759:UOJ851782 UYF851759:UYF851782 VIB851759:VIB851782 VRX851759:VRX851782 WBT851759:WBT851782 WLP851759:WLP851782 WVL851759:WVL851782 IZ917295:IZ917318 SV917295:SV917318 ACR917295:ACR917318 AMN917295:AMN917318 AWJ917295:AWJ917318 BGF917295:BGF917318 BQB917295:BQB917318 BZX917295:BZX917318 CJT917295:CJT917318 CTP917295:CTP917318 DDL917295:DDL917318 DNH917295:DNH917318 DXD917295:DXD917318 EGZ917295:EGZ917318 EQV917295:EQV917318 FAR917295:FAR917318 FKN917295:FKN917318 FUJ917295:FUJ917318 GEF917295:GEF917318 GOB917295:GOB917318 GXX917295:GXX917318 HHT917295:HHT917318 HRP917295:HRP917318 IBL917295:IBL917318 ILH917295:ILH917318 IVD917295:IVD917318 JEZ917295:JEZ917318 JOV917295:JOV917318 JYR917295:JYR917318 KIN917295:KIN917318 KSJ917295:KSJ917318 LCF917295:LCF917318 LMB917295:LMB917318 LVX917295:LVX917318 MFT917295:MFT917318 MPP917295:MPP917318 MZL917295:MZL917318 NJH917295:NJH917318 NTD917295:NTD917318 OCZ917295:OCZ917318 OMV917295:OMV917318 OWR917295:OWR917318 PGN917295:PGN917318 PQJ917295:PQJ917318 QAF917295:QAF917318 QKB917295:QKB917318 QTX917295:QTX917318 RDT917295:RDT917318 RNP917295:RNP917318 RXL917295:RXL917318 SHH917295:SHH917318 SRD917295:SRD917318 TAZ917295:TAZ917318 TKV917295:TKV917318 TUR917295:TUR917318 UEN917295:UEN917318 UOJ917295:UOJ917318 UYF917295:UYF917318 VIB917295:VIB917318 VRX917295:VRX917318 WBT917295:WBT917318 WLP917295:WLP917318 WVL917295:WVL917318 IZ982831:IZ982854 SV982831:SV982854 ACR982831:ACR982854 AMN982831:AMN982854 AWJ982831:AWJ982854 BGF982831:BGF982854 BQB982831:BQB982854 BZX982831:BZX982854 CJT982831:CJT982854 CTP982831:CTP982854 DDL982831:DDL982854 DNH982831:DNH982854 DXD982831:DXD982854 EGZ982831:EGZ982854 EQV982831:EQV982854 FAR982831:FAR982854 FKN982831:FKN982854 FUJ982831:FUJ982854 GEF982831:GEF982854 GOB982831:GOB982854 GXX982831:GXX982854 HHT982831:HHT982854 HRP982831:HRP982854 IBL982831:IBL982854 ILH982831:ILH982854 IVD982831:IVD982854 JEZ982831:JEZ982854 JOV982831:JOV982854 JYR982831:JYR982854 KIN982831:KIN982854 KSJ982831:KSJ982854 LCF982831:LCF982854 LMB982831:LMB982854 LVX982831:LVX982854 MFT982831:MFT982854 MPP982831:MPP982854 MZL982831:MZL982854 NJH982831:NJH982854 NTD982831:NTD982854 OCZ982831:OCZ982854 OMV982831:OMV982854 OWR982831:OWR982854 PGN982831:PGN982854 PQJ982831:PQJ982854 QAF982831:QAF982854 QKB982831:QKB982854 QTX982831:QTX982854 RDT982831:RDT982854 RNP982831:RNP982854 RXL982831:RXL982854 SHH982831:SHH982854 SRD982831:SRD982854 TAZ982831:TAZ982854 TKV982831:TKV982854 TUR982831:TUR982854 UEN982831:UEN982854 UOJ982831:UOJ982854 UYF982831:UYF982854 VIB982831:VIB982854 VRX982831:VRX982854 WBT982831:WBT982854 WLP982831:WLP982854 WVL982831:WVL982854 IZ65379:IZ65393 SV65379:SV65393 ACR65379:ACR65393 AMN65379:AMN65393 AWJ65379:AWJ65393 BGF65379:BGF65393 BQB65379:BQB65393 BZX65379:BZX65393 CJT65379:CJT65393 CTP65379:CTP65393 DDL65379:DDL65393 DNH65379:DNH65393 DXD65379:DXD65393 EGZ65379:EGZ65393 EQV65379:EQV65393 FAR65379:FAR65393 FKN65379:FKN65393 FUJ65379:FUJ65393 GEF65379:GEF65393 GOB65379:GOB65393 GXX65379:GXX65393 HHT65379:HHT65393 HRP65379:HRP65393 IBL65379:IBL65393 ILH65379:ILH65393 IVD65379:IVD65393 JEZ65379:JEZ65393 JOV65379:JOV65393 JYR65379:JYR65393 KIN65379:KIN65393 KSJ65379:KSJ65393 LCF65379:LCF65393 LMB65379:LMB65393 LVX65379:LVX65393 MFT65379:MFT65393 MPP65379:MPP65393 MZL65379:MZL65393 NJH65379:NJH65393 NTD65379:NTD65393 OCZ65379:OCZ65393 OMV65379:OMV65393 OWR65379:OWR65393 PGN65379:PGN65393 PQJ65379:PQJ65393 QAF65379:QAF65393 QKB65379:QKB65393 QTX65379:QTX65393 RDT65379:RDT65393 RNP65379:RNP65393 RXL65379:RXL65393 SHH65379:SHH65393 SRD65379:SRD65393 TAZ65379:TAZ65393 TKV65379:TKV65393 TUR65379:TUR65393 UEN65379:UEN65393 UOJ65379:UOJ65393 UYF65379:UYF65393 VIB65379:VIB65393 VRX65379:VRX65393 WBT65379:WBT65393 WLP65379:WLP65393 WVL65379:WVL65393 IZ130915:IZ130929 SV130915:SV130929 ACR130915:ACR130929 AMN130915:AMN130929 AWJ130915:AWJ130929 BGF130915:BGF130929 BQB130915:BQB130929 BZX130915:BZX130929 CJT130915:CJT130929 CTP130915:CTP130929 DDL130915:DDL130929 DNH130915:DNH130929 DXD130915:DXD130929 EGZ130915:EGZ130929 EQV130915:EQV130929 FAR130915:FAR130929 FKN130915:FKN130929 FUJ130915:FUJ130929 GEF130915:GEF130929 GOB130915:GOB130929 GXX130915:GXX130929 HHT130915:HHT130929 HRP130915:HRP130929 IBL130915:IBL130929 ILH130915:ILH130929 IVD130915:IVD130929 JEZ130915:JEZ130929 JOV130915:JOV130929 JYR130915:JYR130929 KIN130915:KIN130929 KSJ130915:KSJ130929 LCF130915:LCF130929 LMB130915:LMB130929 LVX130915:LVX130929 MFT130915:MFT130929 MPP130915:MPP130929 MZL130915:MZL130929 NJH130915:NJH130929 NTD130915:NTD130929 OCZ130915:OCZ130929 OMV130915:OMV130929 OWR130915:OWR130929 PGN130915:PGN130929 PQJ130915:PQJ130929 QAF130915:QAF130929 QKB130915:QKB130929 QTX130915:QTX130929 RDT130915:RDT130929 RNP130915:RNP130929 RXL130915:RXL130929 SHH130915:SHH130929 SRD130915:SRD130929 TAZ130915:TAZ130929 TKV130915:TKV130929 TUR130915:TUR130929 UEN130915:UEN130929 UOJ130915:UOJ130929 UYF130915:UYF130929 VIB130915:VIB130929 VRX130915:VRX130929 WBT130915:WBT130929 WLP130915:WLP130929 WVL130915:WVL130929 IZ196451:IZ196465 SV196451:SV196465 ACR196451:ACR196465 AMN196451:AMN196465 AWJ196451:AWJ196465 BGF196451:BGF196465 BQB196451:BQB196465 BZX196451:BZX196465 CJT196451:CJT196465 CTP196451:CTP196465 DDL196451:DDL196465 DNH196451:DNH196465 DXD196451:DXD196465 EGZ196451:EGZ196465 EQV196451:EQV196465 FAR196451:FAR196465 FKN196451:FKN196465 FUJ196451:FUJ196465 GEF196451:GEF196465 GOB196451:GOB196465 GXX196451:GXX196465 HHT196451:HHT196465 HRP196451:HRP196465 IBL196451:IBL196465 ILH196451:ILH196465 IVD196451:IVD196465 JEZ196451:JEZ196465 JOV196451:JOV196465 JYR196451:JYR196465 KIN196451:KIN196465 KSJ196451:KSJ196465 LCF196451:LCF196465 LMB196451:LMB196465 LVX196451:LVX196465 MFT196451:MFT196465 MPP196451:MPP196465 MZL196451:MZL196465 NJH196451:NJH196465 NTD196451:NTD196465 OCZ196451:OCZ196465 OMV196451:OMV196465 OWR196451:OWR196465 PGN196451:PGN196465 PQJ196451:PQJ196465 QAF196451:QAF196465 QKB196451:QKB196465 QTX196451:QTX196465 RDT196451:RDT196465 RNP196451:RNP196465 RXL196451:RXL196465 SHH196451:SHH196465 SRD196451:SRD196465 TAZ196451:TAZ196465 TKV196451:TKV196465 TUR196451:TUR196465 UEN196451:UEN196465 UOJ196451:UOJ196465 UYF196451:UYF196465 VIB196451:VIB196465 VRX196451:VRX196465 WBT196451:WBT196465 WLP196451:WLP196465 WVL196451:WVL196465 IZ261987:IZ262001 SV261987:SV262001 ACR261987:ACR262001 AMN261987:AMN262001 AWJ261987:AWJ262001 BGF261987:BGF262001 BQB261987:BQB262001 BZX261987:BZX262001 CJT261987:CJT262001 CTP261987:CTP262001 DDL261987:DDL262001 DNH261987:DNH262001 DXD261987:DXD262001 EGZ261987:EGZ262001 EQV261987:EQV262001 FAR261987:FAR262001 FKN261987:FKN262001 FUJ261987:FUJ262001 GEF261987:GEF262001 GOB261987:GOB262001 GXX261987:GXX262001 HHT261987:HHT262001 HRP261987:HRP262001 IBL261987:IBL262001 ILH261987:ILH262001 IVD261987:IVD262001 JEZ261987:JEZ262001 JOV261987:JOV262001 JYR261987:JYR262001 KIN261987:KIN262001 KSJ261987:KSJ262001 LCF261987:LCF262001 LMB261987:LMB262001 LVX261987:LVX262001 MFT261987:MFT262001 MPP261987:MPP262001 MZL261987:MZL262001 NJH261987:NJH262001 NTD261987:NTD262001 OCZ261987:OCZ262001 OMV261987:OMV262001 OWR261987:OWR262001 PGN261987:PGN262001 PQJ261987:PQJ262001 QAF261987:QAF262001 QKB261987:QKB262001 QTX261987:QTX262001 RDT261987:RDT262001 RNP261987:RNP262001 RXL261987:RXL262001 SHH261987:SHH262001 SRD261987:SRD262001 TAZ261987:TAZ262001 TKV261987:TKV262001 TUR261987:TUR262001 UEN261987:UEN262001 UOJ261987:UOJ262001 UYF261987:UYF262001 VIB261987:VIB262001 VRX261987:VRX262001 WBT261987:WBT262001 WLP261987:WLP262001 WVL261987:WVL262001 IZ327523:IZ327537 SV327523:SV327537 ACR327523:ACR327537 AMN327523:AMN327537 AWJ327523:AWJ327537 BGF327523:BGF327537 BQB327523:BQB327537 BZX327523:BZX327537 CJT327523:CJT327537 CTP327523:CTP327537 DDL327523:DDL327537 DNH327523:DNH327537 DXD327523:DXD327537 EGZ327523:EGZ327537 EQV327523:EQV327537 FAR327523:FAR327537 FKN327523:FKN327537 FUJ327523:FUJ327537 GEF327523:GEF327537 GOB327523:GOB327537 GXX327523:GXX327537 HHT327523:HHT327537 HRP327523:HRP327537 IBL327523:IBL327537 ILH327523:ILH327537 IVD327523:IVD327537 JEZ327523:JEZ327537 JOV327523:JOV327537 JYR327523:JYR327537 KIN327523:KIN327537 KSJ327523:KSJ327537 LCF327523:LCF327537 LMB327523:LMB327537 LVX327523:LVX327537 MFT327523:MFT327537 MPP327523:MPP327537 MZL327523:MZL327537 NJH327523:NJH327537 NTD327523:NTD327537 OCZ327523:OCZ327537 OMV327523:OMV327537 OWR327523:OWR327537 PGN327523:PGN327537 PQJ327523:PQJ327537 QAF327523:QAF327537 QKB327523:QKB327537 QTX327523:QTX327537 RDT327523:RDT327537 RNP327523:RNP327537 RXL327523:RXL327537 SHH327523:SHH327537 SRD327523:SRD327537 TAZ327523:TAZ327537 TKV327523:TKV327537 TUR327523:TUR327537 UEN327523:UEN327537 UOJ327523:UOJ327537 UYF327523:UYF327537 VIB327523:VIB327537 VRX327523:VRX327537 WBT327523:WBT327537 WLP327523:WLP327537 WVL327523:WVL327537 IZ393059:IZ393073 SV393059:SV393073 ACR393059:ACR393073 AMN393059:AMN393073 AWJ393059:AWJ393073 BGF393059:BGF393073 BQB393059:BQB393073 BZX393059:BZX393073 CJT393059:CJT393073 CTP393059:CTP393073 DDL393059:DDL393073 DNH393059:DNH393073 DXD393059:DXD393073 EGZ393059:EGZ393073 EQV393059:EQV393073 FAR393059:FAR393073 FKN393059:FKN393073 FUJ393059:FUJ393073 GEF393059:GEF393073 GOB393059:GOB393073 GXX393059:GXX393073 HHT393059:HHT393073 HRP393059:HRP393073 IBL393059:IBL393073 ILH393059:ILH393073 IVD393059:IVD393073 JEZ393059:JEZ393073 JOV393059:JOV393073 JYR393059:JYR393073 KIN393059:KIN393073 KSJ393059:KSJ393073 LCF393059:LCF393073 LMB393059:LMB393073 LVX393059:LVX393073 MFT393059:MFT393073 MPP393059:MPP393073 MZL393059:MZL393073 NJH393059:NJH393073 NTD393059:NTD393073 OCZ393059:OCZ393073 OMV393059:OMV393073 OWR393059:OWR393073 PGN393059:PGN393073 PQJ393059:PQJ393073 QAF393059:QAF393073 QKB393059:QKB393073 QTX393059:QTX393073 RDT393059:RDT393073 RNP393059:RNP393073 RXL393059:RXL393073 SHH393059:SHH393073 SRD393059:SRD393073 TAZ393059:TAZ393073 TKV393059:TKV393073 TUR393059:TUR393073 UEN393059:UEN393073 UOJ393059:UOJ393073 UYF393059:UYF393073 VIB393059:VIB393073 VRX393059:VRX393073 WBT393059:WBT393073 WLP393059:WLP393073 WVL393059:WVL393073 IZ458595:IZ458609 SV458595:SV458609 ACR458595:ACR458609 AMN458595:AMN458609 AWJ458595:AWJ458609 BGF458595:BGF458609 BQB458595:BQB458609 BZX458595:BZX458609 CJT458595:CJT458609 CTP458595:CTP458609 DDL458595:DDL458609 DNH458595:DNH458609 DXD458595:DXD458609 EGZ458595:EGZ458609 EQV458595:EQV458609 FAR458595:FAR458609 FKN458595:FKN458609 FUJ458595:FUJ458609 GEF458595:GEF458609 GOB458595:GOB458609 GXX458595:GXX458609 HHT458595:HHT458609 HRP458595:HRP458609 IBL458595:IBL458609 ILH458595:ILH458609 IVD458595:IVD458609 JEZ458595:JEZ458609 JOV458595:JOV458609 JYR458595:JYR458609 KIN458595:KIN458609 KSJ458595:KSJ458609 LCF458595:LCF458609 LMB458595:LMB458609 LVX458595:LVX458609 MFT458595:MFT458609 MPP458595:MPP458609 MZL458595:MZL458609 NJH458595:NJH458609 NTD458595:NTD458609 OCZ458595:OCZ458609 OMV458595:OMV458609 OWR458595:OWR458609 PGN458595:PGN458609 PQJ458595:PQJ458609 QAF458595:QAF458609 QKB458595:QKB458609 QTX458595:QTX458609 RDT458595:RDT458609 RNP458595:RNP458609 RXL458595:RXL458609 SHH458595:SHH458609 SRD458595:SRD458609 TAZ458595:TAZ458609 TKV458595:TKV458609 TUR458595:TUR458609 UEN458595:UEN458609 UOJ458595:UOJ458609 UYF458595:UYF458609 VIB458595:VIB458609 VRX458595:VRX458609 WBT458595:WBT458609 WLP458595:WLP458609 WVL458595:WVL458609 IZ524131:IZ524145 SV524131:SV524145 ACR524131:ACR524145 AMN524131:AMN524145 AWJ524131:AWJ524145 BGF524131:BGF524145 BQB524131:BQB524145 BZX524131:BZX524145 CJT524131:CJT524145 CTP524131:CTP524145 DDL524131:DDL524145 DNH524131:DNH524145 DXD524131:DXD524145 EGZ524131:EGZ524145 EQV524131:EQV524145 FAR524131:FAR524145 FKN524131:FKN524145 FUJ524131:FUJ524145 GEF524131:GEF524145 GOB524131:GOB524145 GXX524131:GXX524145 HHT524131:HHT524145 HRP524131:HRP524145 IBL524131:IBL524145 ILH524131:ILH524145 IVD524131:IVD524145 JEZ524131:JEZ524145 JOV524131:JOV524145 JYR524131:JYR524145 KIN524131:KIN524145 KSJ524131:KSJ524145 LCF524131:LCF524145 LMB524131:LMB524145 LVX524131:LVX524145 MFT524131:MFT524145 MPP524131:MPP524145 MZL524131:MZL524145 NJH524131:NJH524145 NTD524131:NTD524145 OCZ524131:OCZ524145 OMV524131:OMV524145 OWR524131:OWR524145 PGN524131:PGN524145 PQJ524131:PQJ524145 QAF524131:QAF524145 QKB524131:QKB524145 QTX524131:QTX524145 RDT524131:RDT524145 RNP524131:RNP524145 RXL524131:RXL524145 SHH524131:SHH524145 SRD524131:SRD524145 TAZ524131:TAZ524145 TKV524131:TKV524145 TUR524131:TUR524145 UEN524131:UEN524145 UOJ524131:UOJ524145 UYF524131:UYF524145 VIB524131:VIB524145 VRX524131:VRX524145 WBT524131:WBT524145 WLP524131:WLP524145 WVL524131:WVL524145 IZ589667:IZ589681 SV589667:SV589681 ACR589667:ACR589681 AMN589667:AMN589681 AWJ589667:AWJ589681 BGF589667:BGF589681 BQB589667:BQB589681 BZX589667:BZX589681 CJT589667:CJT589681 CTP589667:CTP589681 DDL589667:DDL589681 DNH589667:DNH589681 DXD589667:DXD589681 EGZ589667:EGZ589681 EQV589667:EQV589681 FAR589667:FAR589681 FKN589667:FKN589681 FUJ589667:FUJ589681 GEF589667:GEF589681 GOB589667:GOB589681 GXX589667:GXX589681 HHT589667:HHT589681 HRP589667:HRP589681 IBL589667:IBL589681 ILH589667:ILH589681 IVD589667:IVD589681 JEZ589667:JEZ589681 JOV589667:JOV589681 JYR589667:JYR589681 KIN589667:KIN589681 KSJ589667:KSJ589681 LCF589667:LCF589681 LMB589667:LMB589681 LVX589667:LVX589681 MFT589667:MFT589681 MPP589667:MPP589681 MZL589667:MZL589681 NJH589667:NJH589681 NTD589667:NTD589681 OCZ589667:OCZ589681 OMV589667:OMV589681 OWR589667:OWR589681 PGN589667:PGN589681 PQJ589667:PQJ589681 QAF589667:QAF589681 QKB589667:QKB589681 QTX589667:QTX589681 RDT589667:RDT589681 RNP589667:RNP589681 RXL589667:RXL589681 SHH589667:SHH589681 SRD589667:SRD589681 TAZ589667:TAZ589681 TKV589667:TKV589681 TUR589667:TUR589681 UEN589667:UEN589681 UOJ589667:UOJ589681 UYF589667:UYF589681 VIB589667:VIB589681 VRX589667:VRX589681 WBT589667:WBT589681 WLP589667:WLP589681 WVL589667:WVL589681 IZ655203:IZ655217 SV655203:SV655217 ACR655203:ACR655217 AMN655203:AMN655217 AWJ655203:AWJ655217 BGF655203:BGF655217 BQB655203:BQB655217 BZX655203:BZX655217 CJT655203:CJT655217 CTP655203:CTP655217 DDL655203:DDL655217 DNH655203:DNH655217 DXD655203:DXD655217 EGZ655203:EGZ655217 EQV655203:EQV655217 FAR655203:FAR655217 FKN655203:FKN655217 FUJ655203:FUJ655217 GEF655203:GEF655217 GOB655203:GOB655217 GXX655203:GXX655217 HHT655203:HHT655217 HRP655203:HRP655217 IBL655203:IBL655217 ILH655203:ILH655217 IVD655203:IVD655217 JEZ655203:JEZ655217 JOV655203:JOV655217 JYR655203:JYR655217 KIN655203:KIN655217 KSJ655203:KSJ655217 LCF655203:LCF655217 LMB655203:LMB655217 LVX655203:LVX655217 MFT655203:MFT655217 MPP655203:MPP655217 MZL655203:MZL655217 NJH655203:NJH655217 NTD655203:NTD655217 OCZ655203:OCZ655217 OMV655203:OMV655217 OWR655203:OWR655217 PGN655203:PGN655217 PQJ655203:PQJ655217 QAF655203:QAF655217 QKB655203:QKB655217 QTX655203:QTX655217 RDT655203:RDT655217 RNP655203:RNP655217 RXL655203:RXL655217 SHH655203:SHH655217 SRD655203:SRD655217 TAZ655203:TAZ655217 TKV655203:TKV655217 TUR655203:TUR655217 UEN655203:UEN655217 UOJ655203:UOJ655217 UYF655203:UYF655217 VIB655203:VIB655217 VRX655203:VRX655217 WBT655203:WBT655217 WLP655203:WLP655217 WVL655203:WVL655217 IZ720739:IZ720753 SV720739:SV720753 ACR720739:ACR720753 AMN720739:AMN720753 AWJ720739:AWJ720753 BGF720739:BGF720753 BQB720739:BQB720753 BZX720739:BZX720753 CJT720739:CJT720753 CTP720739:CTP720753 DDL720739:DDL720753 DNH720739:DNH720753 DXD720739:DXD720753 EGZ720739:EGZ720753 EQV720739:EQV720753 FAR720739:FAR720753 FKN720739:FKN720753 FUJ720739:FUJ720753 GEF720739:GEF720753 GOB720739:GOB720753 GXX720739:GXX720753 HHT720739:HHT720753 HRP720739:HRP720753 IBL720739:IBL720753 ILH720739:ILH720753 IVD720739:IVD720753 JEZ720739:JEZ720753 JOV720739:JOV720753 JYR720739:JYR720753 KIN720739:KIN720753 KSJ720739:KSJ720753 LCF720739:LCF720753 LMB720739:LMB720753 LVX720739:LVX720753 MFT720739:MFT720753 MPP720739:MPP720753 MZL720739:MZL720753 NJH720739:NJH720753 NTD720739:NTD720753 OCZ720739:OCZ720753 OMV720739:OMV720753 OWR720739:OWR720753 PGN720739:PGN720753 PQJ720739:PQJ720753 QAF720739:QAF720753 QKB720739:QKB720753 QTX720739:QTX720753 RDT720739:RDT720753 RNP720739:RNP720753 RXL720739:RXL720753 SHH720739:SHH720753 SRD720739:SRD720753 TAZ720739:TAZ720753 TKV720739:TKV720753 TUR720739:TUR720753 UEN720739:UEN720753 UOJ720739:UOJ720753 UYF720739:UYF720753 VIB720739:VIB720753 VRX720739:VRX720753 WBT720739:WBT720753 WLP720739:WLP720753 WVL720739:WVL720753 IZ786275:IZ786289 SV786275:SV786289 ACR786275:ACR786289 AMN786275:AMN786289 AWJ786275:AWJ786289 BGF786275:BGF786289 BQB786275:BQB786289 BZX786275:BZX786289 CJT786275:CJT786289 CTP786275:CTP786289 DDL786275:DDL786289 DNH786275:DNH786289 DXD786275:DXD786289 EGZ786275:EGZ786289 EQV786275:EQV786289 FAR786275:FAR786289 FKN786275:FKN786289 FUJ786275:FUJ786289 GEF786275:GEF786289 GOB786275:GOB786289 GXX786275:GXX786289 HHT786275:HHT786289 HRP786275:HRP786289 IBL786275:IBL786289 ILH786275:ILH786289 IVD786275:IVD786289 JEZ786275:JEZ786289 JOV786275:JOV786289 JYR786275:JYR786289 KIN786275:KIN786289 KSJ786275:KSJ786289 LCF786275:LCF786289 LMB786275:LMB786289 LVX786275:LVX786289 MFT786275:MFT786289 MPP786275:MPP786289 MZL786275:MZL786289 NJH786275:NJH786289 NTD786275:NTD786289 OCZ786275:OCZ786289 OMV786275:OMV786289 OWR786275:OWR786289 PGN786275:PGN786289 PQJ786275:PQJ786289 QAF786275:QAF786289 QKB786275:QKB786289 QTX786275:QTX786289 RDT786275:RDT786289 RNP786275:RNP786289 RXL786275:RXL786289 SHH786275:SHH786289 SRD786275:SRD786289 TAZ786275:TAZ786289 TKV786275:TKV786289 TUR786275:TUR786289 UEN786275:UEN786289 UOJ786275:UOJ786289 UYF786275:UYF786289 VIB786275:VIB786289 VRX786275:VRX786289 WBT786275:WBT786289 WLP786275:WLP786289 WVL786275:WVL786289 IZ851811:IZ851825 SV851811:SV851825 ACR851811:ACR851825 AMN851811:AMN851825 AWJ851811:AWJ851825 BGF851811:BGF851825 BQB851811:BQB851825 BZX851811:BZX851825 CJT851811:CJT851825 CTP851811:CTP851825 DDL851811:DDL851825 DNH851811:DNH851825 DXD851811:DXD851825 EGZ851811:EGZ851825 EQV851811:EQV851825 FAR851811:FAR851825 FKN851811:FKN851825 FUJ851811:FUJ851825 GEF851811:GEF851825 GOB851811:GOB851825 GXX851811:GXX851825 HHT851811:HHT851825 HRP851811:HRP851825 IBL851811:IBL851825 ILH851811:ILH851825 IVD851811:IVD851825 JEZ851811:JEZ851825 JOV851811:JOV851825 JYR851811:JYR851825 KIN851811:KIN851825 KSJ851811:KSJ851825 LCF851811:LCF851825 LMB851811:LMB851825 LVX851811:LVX851825 MFT851811:MFT851825 MPP851811:MPP851825 MZL851811:MZL851825 NJH851811:NJH851825 NTD851811:NTD851825 OCZ851811:OCZ851825 OMV851811:OMV851825 OWR851811:OWR851825 PGN851811:PGN851825 PQJ851811:PQJ851825 QAF851811:QAF851825 QKB851811:QKB851825 QTX851811:QTX851825 RDT851811:RDT851825 RNP851811:RNP851825 RXL851811:RXL851825 SHH851811:SHH851825 SRD851811:SRD851825 TAZ851811:TAZ851825 TKV851811:TKV851825 TUR851811:TUR851825 UEN851811:UEN851825 UOJ851811:UOJ851825 UYF851811:UYF851825 VIB851811:VIB851825 VRX851811:VRX851825 WBT851811:WBT851825 WLP851811:WLP851825 WVL851811:WVL851825 IZ917347:IZ917361 SV917347:SV917361 ACR917347:ACR917361 AMN917347:AMN917361 AWJ917347:AWJ917361 BGF917347:BGF917361 BQB917347:BQB917361 BZX917347:BZX917361 CJT917347:CJT917361 CTP917347:CTP917361 DDL917347:DDL917361 DNH917347:DNH917361 DXD917347:DXD917361 EGZ917347:EGZ917361 EQV917347:EQV917361 FAR917347:FAR917361 FKN917347:FKN917361 FUJ917347:FUJ917361 GEF917347:GEF917361 GOB917347:GOB917361 GXX917347:GXX917361 HHT917347:HHT917361 HRP917347:HRP917361 IBL917347:IBL917361 ILH917347:ILH917361 IVD917347:IVD917361 JEZ917347:JEZ917361 JOV917347:JOV917361 JYR917347:JYR917361 KIN917347:KIN917361 KSJ917347:KSJ917361 LCF917347:LCF917361 LMB917347:LMB917361 LVX917347:LVX917361 MFT917347:MFT917361 MPP917347:MPP917361 MZL917347:MZL917361 NJH917347:NJH917361 NTD917347:NTD917361 OCZ917347:OCZ917361 OMV917347:OMV917361 OWR917347:OWR917361 PGN917347:PGN917361 PQJ917347:PQJ917361 QAF917347:QAF917361 QKB917347:QKB917361 QTX917347:QTX917361 RDT917347:RDT917361 RNP917347:RNP917361 RXL917347:RXL917361 SHH917347:SHH917361 SRD917347:SRD917361 TAZ917347:TAZ917361 TKV917347:TKV917361 TUR917347:TUR917361 UEN917347:UEN917361 UOJ917347:UOJ917361 UYF917347:UYF917361 VIB917347:VIB917361 VRX917347:VRX917361 WBT917347:WBT917361 WLP917347:WLP917361 WVL917347:WVL917361 IZ982883:IZ982897 SV982883:SV982897 ACR982883:ACR982897 AMN982883:AMN982897 AWJ982883:AWJ982897 BGF982883:BGF982897 BQB982883:BQB982897 BZX982883:BZX982897 CJT982883:CJT982897 CTP982883:CTP982897 DDL982883:DDL982897 DNH982883:DNH982897 DXD982883:DXD982897 EGZ982883:EGZ982897 EQV982883:EQV982897 FAR982883:FAR982897 FKN982883:FKN982897 FUJ982883:FUJ982897 GEF982883:GEF982897 GOB982883:GOB982897 GXX982883:GXX982897 HHT982883:HHT982897 HRP982883:HRP982897 IBL982883:IBL982897 ILH982883:ILH982897 IVD982883:IVD982897 JEZ982883:JEZ982897 JOV982883:JOV982897 JYR982883:JYR982897 KIN982883:KIN982897 KSJ982883:KSJ982897 LCF982883:LCF982897 LMB982883:LMB982897 LVX982883:LVX982897 MFT982883:MFT982897 MPP982883:MPP982897 MZL982883:MZL982897 NJH982883:NJH982897 NTD982883:NTD982897 OCZ982883:OCZ982897 OMV982883:OMV982897 OWR982883:OWR982897 PGN982883:PGN982897 PQJ982883:PQJ982897 QAF982883:QAF982897 QKB982883:QKB982897 QTX982883:QTX982897 RDT982883:RDT982897 RNP982883:RNP982897 RXL982883:RXL982897 SHH982883:SHH982897 SRD982883:SRD982897 TAZ982883:TAZ982897 TKV982883:TKV982897 TUR982883:TUR982897 UEN982883:UEN982897 UOJ982883:UOJ982897 UYF982883:UYF982897 VIB982883:VIB982897 VRX982883:VRX982897 WBT982883:WBT982897 WLP982883:WLP982897 WVL982883:WVL982897 E982883:E982897 E917347:E917361 E851811:E851825 E786275:E786289 E720739:E720753 E655203:E655217 E589667:E589681 E524131:E524145 E458595:E458609 E393059:E393073 E327523:E327537 E261987:E262001 E196451:E196465 E130915:E130929 E65379:E65393 E982831:E982854 E917295:E917318 E851759:E851782 E786223:E786246 E720687:E720710 E655151:E655174 E589615:E589638 E524079:E524102 E458543:E458566 E393007:E393030 E327471:E327494 E261935:E261958 E196399:E196422 E130863:E130886 E65327:E65350 E982899:E982901 E917363:E917365 E851827:E851829 E786291:E786293 E720755:E720757 E655219:E655221 E589683:E589685 E524147:E524149 E458611:E458613 E393075:E393077 E327539:E327541 E262003:E262005 E196467:E196469 E130931:E130933 E65395:E65397 E982856:E982873 E917320:E917337 E851784:E851801 E786248:E786265 E720712:E720729 E655176:E655193 E589640:E589657 E524104:E524121 E458568:E458585 E393032:E393049 E327496:E327513 E261960:E261977 E196424:E196441 E130888:E130905 E65352:E65369 E982920:E982923 E917384:E917387 E851848:E851851 E786312:E786315 E720776:E720779 E655240:E655243 E589704:E589707 E524168:E524171 E458632:E458635 E393096:E393099 E327560:E327563 E262024:E262027 E196488:E196491 E130952:E130955 E65416:E65419 E982925:E982933 E917389:E917397 E851853:E851861 E786317:E786325 E720781:E720789 E655245:E655253 E589709:E589717 E524173:E524181 E458637:E458645 E393101:E393109 E327565:E327573 E262029:E262037 E196493:E196501 E130957:E130965 E65421:E65429 E982904:E982918 E917368:E917382 E851832:E851846 E786296:E786310 E720760:E720774 E655224:E655238 E589688:E589702 E524152:E524166 E458616:E458630 E393080:E393094 E327544:E327558 E262008:E262022 E196472:E196486 E130936:E130950 E65400:E65414 E982877:E982881 E917341:E917345 E851805:E851809 E786269:E786273 E720733:E720737 E655197:E655201 E589661:E589665 E524125:E524129 E458589:E458593 E393053:E393057 E327517:E327521 E261981:E261985 E196445:E196449 E130909:E130913 E65373:E65377 E5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formula1>"建档立卡贫困家庭学生,低保家庭学生,特困供养学生,烈士子女,孤儿,残疾学生,低收入困难家庭学生"</formula1>
    </dataValidation>
  </dataValidations>
  <printOptions horizontalCentered="1"/>
  <pageMargins left="0.70866141732283472" right="0.70866141732283472" top="0.74803149606299213" bottom="0.74803149606299213" header="0.31496062992125984" footer="0.31496062992125984"/>
  <pageSetup paperSize="9" scale="70" orientation="landscape" r:id="rId1"/>
  <headerFooter>
    <oddFooter>第 &amp;P 页，共 &amp;N 页</oddFooter>
  </headerFooter>
</worksheet>
</file>

<file path=xl/worksheets/sheet18.xml><?xml version="1.0" encoding="utf-8"?>
<worksheet xmlns="http://schemas.openxmlformats.org/spreadsheetml/2006/main" xmlns:r="http://schemas.openxmlformats.org/officeDocument/2006/relationships">
  <dimension ref="A1:AB29"/>
  <sheetViews>
    <sheetView workbookViewId="0">
      <pane xSplit="4" ySplit="2" topLeftCell="P9" activePane="bottomRight" state="frozen"/>
      <selection pane="topRight" activeCell="E1" sqref="E1"/>
      <selection pane="bottomLeft" activeCell="A3" sqref="A3"/>
      <selection pane="bottomRight" activeCell="A30" sqref="A30:XFD277"/>
    </sheetView>
  </sheetViews>
  <sheetFormatPr defaultRowHeight="12"/>
  <cols>
    <col min="1" max="1" width="14.25" style="149" customWidth="1"/>
    <col min="2" max="3" width="6.125" style="149" customWidth="1"/>
    <col min="4" max="4" width="8.375" style="149" customWidth="1"/>
    <col min="5" max="5" width="5.875" style="149" customWidth="1"/>
    <col min="6" max="6" width="5.625" style="149" customWidth="1"/>
    <col min="7" max="8" width="10" style="149" customWidth="1"/>
    <col min="9" max="9" width="5.25" style="149" customWidth="1"/>
    <col min="10" max="10" width="10" style="149" customWidth="1"/>
    <col min="11" max="11" width="11.25" style="149" customWidth="1"/>
    <col min="12" max="12" width="11.625" style="149" customWidth="1"/>
    <col min="13" max="20" width="10" style="149" customWidth="1"/>
    <col min="21" max="21" width="11.25" style="149" customWidth="1"/>
    <col min="22" max="22" width="6.5" style="149" customWidth="1"/>
    <col min="23" max="23" width="6.375" style="149" customWidth="1"/>
    <col min="24" max="24" width="9" style="149"/>
    <col min="25" max="25" width="10.375" style="149" customWidth="1"/>
    <col min="26" max="26" width="11.125" style="149" bestFit="1" customWidth="1"/>
    <col min="27" max="27" width="11.875" style="149" customWidth="1"/>
    <col min="28" max="28" width="11.25" style="149" customWidth="1"/>
    <col min="29" max="16384" width="9" style="149"/>
  </cols>
  <sheetData>
    <row r="1" spans="1:28" ht="31.5" customHeight="1">
      <c r="A1" s="450" t="s">
        <v>458</v>
      </c>
      <c r="B1" s="450"/>
      <c r="C1" s="450"/>
      <c r="D1" s="450"/>
      <c r="E1" s="451"/>
      <c r="F1" s="451"/>
      <c r="G1" s="451"/>
      <c r="H1" s="451"/>
      <c r="I1" s="451"/>
      <c r="J1" s="451"/>
      <c r="K1" s="451"/>
      <c r="L1" s="451"/>
      <c r="M1" s="451"/>
      <c r="N1" s="451"/>
      <c r="O1" s="451"/>
      <c r="P1" s="451"/>
      <c r="Q1" s="451"/>
      <c r="R1" s="451"/>
      <c r="S1" s="451"/>
      <c r="T1" s="451"/>
      <c r="U1" s="451"/>
      <c r="V1" s="452"/>
      <c r="W1" s="452"/>
      <c r="X1" s="452"/>
      <c r="Y1" s="452"/>
      <c r="Z1" s="452"/>
      <c r="AA1" s="452"/>
      <c r="AB1" s="432"/>
    </row>
    <row r="2" spans="1:28" ht="39.950000000000003" customHeight="1">
      <c r="A2" s="455" t="s">
        <v>459</v>
      </c>
      <c r="B2" s="455"/>
      <c r="C2" s="150" t="s">
        <v>460</v>
      </c>
      <c r="D2" s="151" t="s">
        <v>423</v>
      </c>
      <c r="E2" s="152" t="s">
        <v>461</v>
      </c>
      <c r="F2" s="153" t="s">
        <v>462</v>
      </c>
      <c r="G2" s="154" t="s">
        <v>463</v>
      </c>
      <c r="H2" s="155" t="s">
        <v>464</v>
      </c>
      <c r="I2" s="155" t="s">
        <v>465</v>
      </c>
      <c r="J2" s="155" t="s">
        <v>466</v>
      </c>
      <c r="K2" s="155" t="s">
        <v>467</v>
      </c>
      <c r="L2" s="155" t="s">
        <v>468</v>
      </c>
      <c r="M2" s="155" t="s">
        <v>465</v>
      </c>
      <c r="N2" s="155" t="s">
        <v>469</v>
      </c>
      <c r="O2" s="155" t="s">
        <v>470</v>
      </c>
      <c r="P2" s="155" t="s">
        <v>468</v>
      </c>
      <c r="Q2" s="156" t="s">
        <v>465</v>
      </c>
      <c r="R2" s="156" t="s">
        <v>471</v>
      </c>
      <c r="S2" s="156" t="s">
        <v>472</v>
      </c>
      <c r="T2" s="155" t="s">
        <v>468</v>
      </c>
      <c r="U2" s="153" t="s">
        <v>473</v>
      </c>
      <c r="V2" s="153" t="s">
        <v>474</v>
      </c>
      <c r="W2" s="157" t="s">
        <v>475</v>
      </c>
      <c r="X2" s="153" t="s">
        <v>476</v>
      </c>
      <c r="Y2" s="153" t="s">
        <v>477</v>
      </c>
      <c r="Z2" s="158" t="s">
        <v>357</v>
      </c>
      <c r="AA2" s="159" t="s">
        <v>478</v>
      </c>
      <c r="AB2" s="158" t="s">
        <v>679</v>
      </c>
    </row>
    <row r="3" spans="1:28" ht="20.100000000000001" customHeight="1">
      <c r="A3" s="453" t="s">
        <v>482</v>
      </c>
      <c r="B3" s="453"/>
      <c r="C3" s="160" t="s">
        <v>316</v>
      </c>
      <c r="D3" s="173" t="s">
        <v>347</v>
      </c>
      <c r="E3" s="162">
        <v>1</v>
      </c>
      <c r="F3" s="162">
        <v>5</v>
      </c>
      <c r="G3" s="163">
        <v>74872</v>
      </c>
      <c r="H3" s="163">
        <f>ROUND(G3*F3,2)</f>
        <v>374360</v>
      </c>
      <c r="I3" s="162">
        <v>1</v>
      </c>
      <c r="J3" s="162">
        <f>I3*210</f>
        <v>210</v>
      </c>
      <c r="K3" s="163">
        <f t="shared" ref="K3:K16" si="0">ROUND(J3*7*34.6,2)</f>
        <v>50862</v>
      </c>
      <c r="L3" s="169">
        <f>ROUND(H3+K3,2)</f>
        <v>425222</v>
      </c>
      <c r="M3" s="164"/>
      <c r="N3" s="164"/>
      <c r="O3" s="164"/>
      <c r="P3" s="164"/>
      <c r="Q3" s="164"/>
      <c r="R3" s="164"/>
      <c r="S3" s="164"/>
      <c r="T3" s="164"/>
      <c r="U3" s="164">
        <f t="shared" ref="U3:U28" si="1">(L3+P3+T3)/4</f>
        <v>106305.5</v>
      </c>
      <c r="V3" s="162">
        <v>1</v>
      </c>
      <c r="W3" s="162">
        <v>5</v>
      </c>
      <c r="X3" s="163">
        <v>69750</v>
      </c>
      <c r="Y3" s="163">
        <f>ROUND(X3*W3,2)</f>
        <v>348750</v>
      </c>
      <c r="Z3" s="164">
        <f t="shared" ref="Z3:Z28" si="2">U3+Y3</f>
        <v>455055.5</v>
      </c>
      <c r="AA3" s="164">
        <f t="shared" ref="AA3:AA28" si="3">ROUND(Z3*0.7,2)</f>
        <v>318538.84999999998</v>
      </c>
      <c r="AB3" s="164">
        <f t="shared" ref="AB3:AB28" si="4">Z3-AA3</f>
        <v>136516.65000000002</v>
      </c>
    </row>
    <row r="4" spans="1:28" ht="20.100000000000001" customHeight="1">
      <c r="A4" s="453" t="s">
        <v>483</v>
      </c>
      <c r="B4" s="453"/>
      <c r="C4" s="160" t="s">
        <v>316</v>
      </c>
      <c r="D4" s="173" t="s">
        <v>424</v>
      </c>
      <c r="E4" s="162">
        <v>1</v>
      </c>
      <c r="F4" s="162">
        <v>5</v>
      </c>
      <c r="G4" s="163">
        <v>74872</v>
      </c>
      <c r="H4" s="163">
        <f t="shared" ref="H4:H16" si="5">ROUND(G4*F4,2)</f>
        <v>374360</v>
      </c>
      <c r="I4" s="162">
        <v>1</v>
      </c>
      <c r="J4" s="162">
        <f t="shared" ref="J4:J25" si="6">I4*210</f>
        <v>210</v>
      </c>
      <c r="K4" s="163">
        <f t="shared" si="0"/>
        <v>50862</v>
      </c>
      <c r="L4" s="169">
        <f t="shared" ref="L4:L16" si="7">ROUND(H4+K4,2)</f>
        <v>425222</v>
      </c>
      <c r="M4" s="164"/>
      <c r="N4" s="164"/>
      <c r="O4" s="164"/>
      <c r="P4" s="164"/>
      <c r="Q4" s="164"/>
      <c r="R4" s="164"/>
      <c r="S4" s="164"/>
      <c r="T4" s="164"/>
      <c r="U4" s="164">
        <f t="shared" si="1"/>
        <v>106305.5</v>
      </c>
      <c r="V4" s="162">
        <v>1</v>
      </c>
      <c r="W4" s="162">
        <v>5</v>
      </c>
      <c r="X4" s="163">
        <v>69750</v>
      </c>
      <c r="Y4" s="163">
        <f t="shared" ref="Y4:Y16" si="8">ROUND(X4*W4,2)</f>
        <v>348750</v>
      </c>
      <c r="Z4" s="164">
        <f t="shared" si="2"/>
        <v>455055.5</v>
      </c>
      <c r="AA4" s="164">
        <f t="shared" si="3"/>
        <v>318538.84999999998</v>
      </c>
      <c r="AB4" s="164">
        <f t="shared" si="4"/>
        <v>136516.65000000002</v>
      </c>
    </row>
    <row r="5" spans="1:28" ht="20.100000000000001" customHeight="1">
      <c r="A5" s="453" t="s">
        <v>484</v>
      </c>
      <c r="B5" s="453"/>
      <c r="C5" s="160" t="s">
        <v>316</v>
      </c>
      <c r="D5" s="173" t="s">
        <v>480</v>
      </c>
      <c r="E5" s="162">
        <v>1</v>
      </c>
      <c r="F5" s="162">
        <v>5</v>
      </c>
      <c r="G5" s="163">
        <v>74872</v>
      </c>
      <c r="H5" s="163">
        <f t="shared" si="5"/>
        <v>374360</v>
      </c>
      <c r="I5" s="162">
        <v>1</v>
      </c>
      <c r="J5" s="162">
        <f t="shared" si="6"/>
        <v>210</v>
      </c>
      <c r="K5" s="163">
        <f t="shared" si="0"/>
        <v>50862</v>
      </c>
      <c r="L5" s="169">
        <f t="shared" si="7"/>
        <v>425222</v>
      </c>
      <c r="M5" s="165">
        <v>1</v>
      </c>
      <c r="N5" s="165">
        <f t="shared" ref="N5" si="9">M5*45</f>
        <v>45</v>
      </c>
      <c r="O5" s="165">
        <v>7</v>
      </c>
      <c r="P5" s="163">
        <f t="shared" ref="P5" si="10">ROUND(M5*N5*O5*34.6,2)</f>
        <v>10899</v>
      </c>
      <c r="Q5" s="164"/>
      <c r="R5" s="164"/>
      <c r="S5" s="164"/>
      <c r="T5" s="164"/>
      <c r="U5" s="164">
        <f t="shared" si="1"/>
        <v>109030.25</v>
      </c>
      <c r="V5" s="162">
        <v>1</v>
      </c>
      <c r="W5" s="162">
        <v>5</v>
      </c>
      <c r="X5" s="163">
        <v>69750</v>
      </c>
      <c r="Y5" s="163">
        <f t="shared" si="8"/>
        <v>348750</v>
      </c>
      <c r="Z5" s="164">
        <f t="shared" si="2"/>
        <v>457780.25</v>
      </c>
      <c r="AA5" s="164">
        <f t="shared" si="3"/>
        <v>320446.18</v>
      </c>
      <c r="AB5" s="164">
        <f t="shared" si="4"/>
        <v>137334.07</v>
      </c>
    </row>
    <row r="6" spans="1:28" ht="20.100000000000001" customHeight="1">
      <c r="A6" s="453" t="s">
        <v>485</v>
      </c>
      <c r="B6" s="453"/>
      <c r="C6" s="160" t="s">
        <v>316</v>
      </c>
      <c r="D6" s="173" t="s">
        <v>480</v>
      </c>
      <c r="E6" s="162">
        <v>1</v>
      </c>
      <c r="F6" s="162">
        <v>5</v>
      </c>
      <c r="G6" s="163">
        <v>74872</v>
      </c>
      <c r="H6" s="163">
        <f t="shared" si="5"/>
        <v>374360</v>
      </c>
      <c r="I6" s="162">
        <v>1</v>
      </c>
      <c r="J6" s="162">
        <f t="shared" si="6"/>
        <v>210</v>
      </c>
      <c r="K6" s="163">
        <f t="shared" si="0"/>
        <v>50862</v>
      </c>
      <c r="L6" s="169">
        <f t="shared" si="7"/>
        <v>425222</v>
      </c>
      <c r="M6" s="164"/>
      <c r="N6" s="164"/>
      <c r="O6" s="164"/>
      <c r="P6" s="164"/>
      <c r="Q6" s="164"/>
      <c r="R6" s="164"/>
      <c r="S6" s="164"/>
      <c r="T6" s="164"/>
      <c r="U6" s="164">
        <f t="shared" si="1"/>
        <v>106305.5</v>
      </c>
      <c r="V6" s="162">
        <v>1</v>
      </c>
      <c r="W6" s="162">
        <v>5</v>
      </c>
      <c r="X6" s="163">
        <v>69750</v>
      </c>
      <c r="Y6" s="163">
        <f t="shared" si="8"/>
        <v>348750</v>
      </c>
      <c r="Z6" s="164">
        <f t="shared" si="2"/>
        <v>455055.5</v>
      </c>
      <c r="AA6" s="164">
        <f t="shared" si="3"/>
        <v>318538.84999999998</v>
      </c>
      <c r="AB6" s="164">
        <f t="shared" si="4"/>
        <v>136516.65000000002</v>
      </c>
    </row>
    <row r="7" spans="1:28" ht="20.100000000000001" customHeight="1">
      <c r="A7" s="453" t="s">
        <v>486</v>
      </c>
      <c r="B7" s="453"/>
      <c r="C7" s="160" t="s">
        <v>316</v>
      </c>
      <c r="D7" s="173" t="s">
        <v>480</v>
      </c>
      <c r="E7" s="162">
        <v>1</v>
      </c>
      <c r="F7" s="162">
        <v>5</v>
      </c>
      <c r="G7" s="163">
        <v>74872</v>
      </c>
      <c r="H7" s="163">
        <f t="shared" si="5"/>
        <v>374360</v>
      </c>
      <c r="I7" s="162">
        <v>1</v>
      </c>
      <c r="J7" s="162">
        <f t="shared" si="6"/>
        <v>210</v>
      </c>
      <c r="K7" s="163">
        <f t="shared" si="0"/>
        <v>50862</v>
      </c>
      <c r="L7" s="169">
        <f t="shared" si="7"/>
        <v>425222</v>
      </c>
      <c r="M7" s="164"/>
      <c r="N7" s="164"/>
      <c r="O7" s="164"/>
      <c r="P7" s="164"/>
      <c r="Q7" s="164"/>
      <c r="R7" s="164"/>
      <c r="S7" s="164"/>
      <c r="T7" s="164"/>
      <c r="U7" s="164">
        <f t="shared" si="1"/>
        <v>106305.5</v>
      </c>
      <c r="V7" s="162">
        <v>1</v>
      </c>
      <c r="W7" s="162">
        <v>5</v>
      </c>
      <c r="X7" s="163">
        <v>69750</v>
      </c>
      <c r="Y7" s="163">
        <f t="shared" si="8"/>
        <v>348750</v>
      </c>
      <c r="Z7" s="164">
        <f t="shared" si="2"/>
        <v>455055.5</v>
      </c>
      <c r="AA7" s="164">
        <f t="shared" si="3"/>
        <v>318538.84999999998</v>
      </c>
      <c r="AB7" s="164">
        <f t="shared" si="4"/>
        <v>136516.65000000002</v>
      </c>
    </row>
    <row r="8" spans="1:28" ht="20.100000000000001" customHeight="1">
      <c r="A8" s="454" t="s">
        <v>487</v>
      </c>
      <c r="B8" s="454"/>
      <c r="C8" s="160" t="s">
        <v>316</v>
      </c>
      <c r="D8" s="173" t="s">
        <v>480</v>
      </c>
      <c r="E8" s="162">
        <v>1</v>
      </c>
      <c r="F8" s="162">
        <v>5</v>
      </c>
      <c r="G8" s="163">
        <v>74872</v>
      </c>
      <c r="H8" s="163">
        <f t="shared" si="5"/>
        <v>374360</v>
      </c>
      <c r="I8" s="162">
        <v>1</v>
      </c>
      <c r="J8" s="162">
        <f t="shared" si="6"/>
        <v>210</v>
      </c>
      <c r="K8" s="163">
        <f t="shared" si="0"/>
        <v>50862</v>
      </c>
      <c r="L8" s="169">
        <f t="shared" si="7"/>
        <v>425222</v>
      </c>
      <c r="M8" s="165">
        <v>1</v>
      </c>
      <c r="N8" s="165">
        <f t="shared" ref="N8" si="11">M8*45</f>
        <v>45</v>
      </c>
      <c r="O8" s="165">
        <v>7</v>
      </c>
      <c r="P8" s="163">
        <f t="shared" ref="P8" si="12">ROUND(M8*N8*O8*34.6,2)</f>
        <v>10899</v>
      </c>
      <c r="Q8" s="164"/>
      <c r="R8" s="164"/>
      <c r="S8" s="164"/>
      <c r="T8" s="164"/>
      <c r="U8" s="164">
        <f t="shared" si="1"/>
        <v>109030.25</v>
      </c>
      <c r="V8" s="162">
        <v>1</v>
      </c>
      <c r="W8" s="162">
        <v>5</v>
      </c>
      <c r="X8" s="163">
        <v>69750</v>
      </c>
      <c r="Y8" s="163">
        <f t="shared" si="8"/>
        <v>348750</v>
      </c>
      <c r="Z8" s="164">
        <f t="shared" si="2"/>
        <v>457780.25</v>
      </c>
      <c r="AA8" s="164">
        <f t="shared" si="3"/>
        <v>320446.18</v>
      </c>
      <c r="AB8" s="164">
        <f t="shared" si="4"/>
        <v>137334.07</v>
      </c>
    </row>
    <row r="9" spans="1:28" ht="20.100000000000001" customHeight="1">
      <c r="A9" s="453" t="s">
        <v>488</v>
      </c>
      <c r="B9" s="453"/>
      <c r="C9" s="160" t="s">
        <v>316</v>
      </c>
      <c r="D9" s="161" t="s">
        <v>479</v>
      </c>
      <c r="E9" s="162">
        <v>1</v>
      </c>
      <c r="F9" s="162">
        <v>6</v>
      </c>
      <c r="G9" s="163">
        <v>74872</v>
      </c>
      <c r="H9" s="163">
        <f t="shared" si="5"/>
        <v>449232</v>
      </c>
      <c r="I9" s="162">
        <v>1</v>
      </c>
      <c r="J9" s="162">
        <f t="shared" si="6"/>
        <v>210</v>
      </c>
      <c r="K9" s="163">
        <f t="shared" si="0"/>
        <v>50862</v>
      </c>
      <c r="L9" s="169">
        <f t="shared" si="7"/>
        <v>500094</v>
      </c>
      <c r="M9" s="164"/>
      <c r="N9" s="164"/>
      <c r="O9" s="164"/>
      <c r="P9" s="164"/>
      <c r="Q9" s="164"/>
      <c r="R9" s="164"/>
      <c r="S9" s="164"/>
      <c r="T9" s="164"/>
      <c r="U9" s="164">
        <f t="shared" si="1"/>
        <v>125023.5</v>
      </c>
      <c r="V9" s="165">
        <v>1</v>
      </c>
      <c r="W9" s="165">
        <v>6</v>
      </c>
      <c r="X9" s="168">
        <v>69750</v>
      </c>
      <c r="Y9" s="168">
        <f t="shared" si="8"/>
        <v>418500</v>
      </c>
      <c r="Z9" s="164">
        <f t="shared" si="2"/>
        <v>543523.5</v>
      </c>
      <c r="AA9" s="164">
        <f t="shared" si="3"/>
        <v>380466.45</v>
      </c>
      <c r="AB9" s="164">
        <f t="shared" si="4"/>
        <v>163057.04999999999</v>
      </c>
    </row>
    <row r="10" spans="1:28" ht="20.100000000000001" customHeight="1">
      <c r="A10" s="453" t="s">
        <v>489</v>
      </c>
      <c r="B10" s="453"/>
      <c r="C10" s="160" t="s">
        <v>316</v>
      </c>
      <c r="D10" s="173" t="s">
        <v>347</v>
      </c>
      <c r="E10" s="162">
        <v>1</v>
      </c>
      <c r="F10" s="162">
        <v>5</v>
      </c>
      <c r="G10" s="163">
        <v>74872</v>
      </c>
      <c r="H10" s="163">
        <f t="shared" si="5"/>
        <v>374360</v>
      </c>
      <c r="I10" s="162">
        <v>1</v>
      </c>
      <c r="J10" s="162">
        <f t="shared" si="6"/>
        <v>210</v>
      </c>
      <c r="K10" s="163">
        <f t="shared" si="0"/>
        <v>50862</v>
      </c>
      <c r="L10" s="169">
        <f t="shared" si="7"/>
        <v>425222</v>
      </c>
      <c r="M10" s="164"/>
      <c r="N10" s="164"/>
      <c r="O10" s="164"/>
      <c r="P10" s="164"/>
      <c r="Q10" s="164"/>
      <c r="R10" s="164"/>
      <c r="S10" s="164"/>
      <c r="T10" s="164"/>
      <c r="U10" s="164">
        <f t="shared" si="1"/>
        <v>106305.5</v>
      </c>
      <c r="V10" s="162">
        <v>1</v>
      </c>
      <c r="W10" s="162">
        <v>5</v>
      </c>
      <c r="X10" s="163">
        <v>69750</v>
      </c>
      <c r="Y10" s="163">
        <f t="shared" si="8"/>
        <v>348750</v>
      </c>
      <c r="Z10" s="164">
        <f t="shared" si="2"/>
        <v>455055.5</v>
      </c>
      <c r="AA10" s="164">
        <f t="shared" si="3"/>
        <v>318538.84999999998</v>
      </c>
      <c r="AB10" s="164">
        <f t="shared" si="4"/>
        <v>136516.65000000002</v>
      </c>
    </row>
    <row r="11" spans="1:28" ht="20.100000000000001" customHeight="1">
      <c r="A11" s="453" t="s">
        <v>490</v>
      </c>
      <c r="B11" s="453"/>
      <c r="C11" s="160" t="s">
        <v>316</v>
      </c>
      <c r="D11" s="173" t="s">
        <v>424</v>
      </c>
      <c r="E11" s="162">
        <v>1</v>
      </c>
      <c r="F11" s="162">
        <v>5</v>
      </c>
      <c r="G11" s="163">
        <v>74872</v>
      </c>
      <c r="H11" s="163">
        <f t="shared" si="5"/>
        <v>374360</v>
      </c>
      <c r="I11" s="162">
        <v>1</v>
      </c>
      <c r="J11" s="162">
        <f t="shared" si="6"/>
        <v>210</v>
      </c>
      <c r="K11" s="163">
        <f t="shared" si="0"/>
        <v>50862</v>
      </c>
      <c r="L11" s="169">
        <f t="shared" si="7"/>
        <v>425222</v>
      </c>
      <c r="M11" s="164"/>
      <c r="N11" s="164"/>
      <c r="O11" s="164"/>
      <c r="P11" s="164"/>
      <c r="Q11" s="164"/>
      <c r="R11" s="164"/>
      <c r="S11" s="164"/>
      <c r="T11" s="164"/>
      <c r="U11" s="164">
        <f t="shared" si="1"/>
        <v>106305.5</v>
      </c>
      <c r="V11" s="162">
        <v>1</v>
      </c>
      <c r="W11" s="162">
        <v>5</v>
      </c>
      <c r="X11" s="163">
        <v>69750</v>
      </c>
      <c r="Y11" s="163">
        <f t="shared" si="8"/>
        <v>348750</v>
      </c>
      <c r="Z11" s="164">
        <f t="shared" si="2"/>
        <v>455055.5</v>
      </c>
      <c r="AA11" s="164">
        <f t="shared" si="3"/>
        <v>318538.84999999998</v>
      </c>
      <c r="AB11" s="164">
        <f t="shared" si="4"/>
        <v>136516.65000000002</v>
      </c>
    </row>
    <row r="12" spans="1:28" ht="20.100000000000001" customHeight="1">
      <c r="A12" s="174" t="s">
        <v>491</v>
      </c>
      <c r="B12" s="160" t="s">
        <v>492</v>
      </c>
      <c r="C12" s="160" t="s">
        <v>316</v>
      </c>
      <c r="D12" s="173" t="s">
        <v>480</v>
      </c>
      <c r="E12" s="162">
        <v>1</v>
      </c>
      <c r="F12" s="162">
        <v>5</v>
      </c>
      <c r="G12" s="163">
        <v>74872</v>
      </c>
      <c r="H12" s="163">
        <f t="shared" si="5"/>
        <v>374360</v>
      </c>
      <c r="I12" s="162">
        <v>1</v>
      </c>
      <c r="J12" s="162">
        <f t="shared" si="6"/>
        <v>210</v>
      </c>
      <c r="K12" s="163">
        <f t="shared" si="0"/>
        <v>50862</v>
      </c>
      <c r="L12" s="169">
        <f t="shared" si="7"/>
        <v>425222</v>
      </c>
      <c r="M12" s="165">
        <v>1</v>
      </c>
      <c r="N12" s="165">
        <f t="shared" ref="N12" si="13">M12*45</f>
        <v>45</v>
      </c>
      <c r="O12" s="165">
        <v>7</v>
      </c>
      <c r="P12" s="163">
        <f t="shared" ref="P12" si="14">ROUND(M12*N12*O12*34.6,2)</f>
        <v>10899</v>
      </c>
      <c r="Q12" s="166">
        <v>1</v>
      </c>
      <c r="R12" s="165">
        <v>15</v>
      </c>
      <c r="S12" s="165">
        <v>7</v>
      </c>
      <c r="T12" s="167">
        <f t="shared" ref="T12:T14" si="15">ROUND(Q12*R12*S12*34.6,2)</f>
        <v>3633</v>
      </c>
      <c r="U12" s="164">
        <f t="shared" si="1"/>
        <v>109938.5</v>
      </c>
      <c r="V12" s="162">
        <v>1</v>
      </c>
      <c r="W12" s="162">
        <v>5</v>
      </c>
      <c r="X12" s="163">
        <v>69750</v>
      </c>
      <c r="Y12" s="163">
        <f t="shared" si="8"/>
        <v>348750</v>
      </c>
      <c r="Z12" s="164">
        <f t="shared" si="2"/>
        <v>458688.5</v>
      </c>
      <c r="AA12" s="164">
        <f t="shared" si="3"/>
        <v>321081.95</v>
      </c>
      <c r="AB12" s="164">
        <f t="shared" si="4"/>
        <v>137606.54999999999</v>
      </c>
    </row>
    <row r="13" spans="1:28" ht="20.100000000000001" customHeight="1">
      <c r="A13" s="174" t="s">
        <v>491</v>
      </c>
      <c r="B13" s="160" t="s">
        <v>493</v>
      </c>
      <c r="C13" s="160" t="s">
        <v>316</v>
      </c>
      <c r="D13" s="173" t="s">
        <v>480</v>
      </c>
      <c r="E13" s="162">
        <v>1</v>
      </c>
      <c r="F13" s="162">
        <v>5</v>
      </c>
      <c r="G13" s="163">
        <v>74872</v>
      </c>
      <c r="H13" s="163">
        <f t="shared" si="5"/>
        <v>374360</v>
      </c>
      <c r="I13" s="162">
        <v>1</v>
      </c>
      <c r="J13" s="162">
        <f t="shared" si="6"/>
        <v>210</v>
      </c>
      <c r="K13" s="163">
        <f t="shared" si="0"/>
        <v>50862</v>
      </c>
      <c r="L13" s="169">
        <f t="shared" si="7"/>
        <v>425222</v>
      </c>
      <c r="M13" s="164"/>
      <c r="N13" s="164"/>
      <c r="O13" s="164"/>
      <c r="P13" s="164"/>
      <c r="Q13" s="166">
        <v>1</v>
      </c>
      <c r="R13" s="165">
        <v>15</v>
      </c>
      <c r="S13" s="165">
        <v>7</v>
      </c>
      <c r="T13" s="167">
        <f t="shared" si="15"/>
        <v>3633</v>
      </c>
      <c r="U13" s="164">
        <f t="shared" si="1"/>
        <v>107213.75</v>
      </c>
      <c r="V13" s="162">
        <v>1</v>
      </c>
      <c r="W13" s="162">
        <v>5</v>
      </c>
      <c r="X13" s="163">
        <v>69750</v>
      </c>
      <c r="Y13" s="163">
        <f t="shared" si="8"/>
        <v>348750</v>
      </c>
      <c r="Z13" s="164">
        <f t="shared" si="2"/>
        <v>455963.75</v>
      </c>
      <c r="AA13" s="164">
        <f t="shared" si="3"/>
        <v>319174.63</v>
      </c>
      <c r="AB13" s="164">
        <f t="shared" si="4"/>
        <v>136789.12</v>
      </c>
    </row>
    <row r="14" spans="1:28" ht="20.100000000000001" customHeight="1">
      <c r="A14" s="174" t="s">
        <v>494</v>
      </c>
      <c r="B14" s="160" t="s">
        <v>492</v>
      </c>
      <c r="C14" s="160" t="s">
        <v>316</v>
      </c>
      <c r="D14" s="173" t="s">
        <v>480</v>
      </c>
      <c r="E14" s="162">
        <v>1</v>
      </c>
      <c r="F14" s="162">
        <v>5</v>
      </c>
      <c r="G14" s="163">
        <v>74872</v>
      </c>
      <c r="H14" s="163">
        <f t="shared" si="5"/>
        <v>374360</v>
      </c>
      <c r="I14" s="162">
        <v>1</v>
      </c>
      <c r="J14" s="162">
        <f t="shared" si="6"/>
        <v>210</v>
      </c>
      <c r="K14" s="163">
        <f t="shared" si="0"/>
        <v>50862</v>
      </c>
      <c r="L14" s="169">
        <f t="shared" si="7"/>
        <v>425222</v>
      </c>
      <c r="M14" s="165">
        <v>1</v>
      </c>
      <c r="N14" s="165">
        <f t="shared" ref="N14" si="16">M14*45</f>
        <v>45</v>
      </c>
      <c r="O14" s="165">
        <v>7</v>
      </c>
      <c r="P14" s="163">
        <f t="shared" ref="P14" si="17">ROUND(M14*N14*O14*34.6,2)</f>
        <v>10899</v>
      </c>
      <c r="Q14" s="166">
        <v>1</v>
      </c>
      <c r="R14" s="165">
        <v>15</v>
      </c>
      <c r="S14" s="165">
        <v>7</v>
      </c>
      <c r="T14" s="167">
        <f t="shared" si="15"/>
        <v>3633</v>
      </c>
      <c r="U14" s="164">
        <f t="shared" si="1"/>
        <v>109938.5</v>
      </c>
      <c r="V14" s="162">
        <v>1</v>
      </c>
      <c r="W14" s="162">
        <v>5</v>
      </c>
      <c r="X14" s="163">
        <v>69750</v>
      </c>
      <c r="Y14" s="163">
        <f t="shared" si="8"/>
        <v>348750</v>
      </c>
      <c r="Z14" s="164">
        <f t="shared" si="2"/>
        <v>458688.5</v>
      </c>
      <c r="AA14" s="164">
        <f t="shared" si="3"/>
        <v>321081.95</v>
      </c>
      <c r="AB14" s="164">
        <f t="shared" si="4"/>
        <v>137606.54999999999</v>
      </c>
    </row>
    <row r="15" spans="1:28" ht="20.100000000000001" customHeight="1">
      <c r="A15" s="174" t="s">
        <v>494</v>
      </c>
      <c r="B15" s="160" t="s">
        <v>493</v>
      </c>
      <c r="C15" s="160" t="s">
        <v>316</v>
      </c>
      <c r="D15" s="173" t="s">
        <v>480</v>
      </c>
      <c r="E15" s="162">
        <v>1</v>
      </c>
      <c r="F15" s="162">
        <v>5</v>
      </c>
      <c r="G15" s="163">
        <v>74872</v>
      </c>
      <c r="H15" s="163">
        <f t="shared" si="5"/>
        <v>374360</v>
      </c>
      <c r="I15" s="162">
        <v>1</v>
      </c>
      <c r="J15" s="162">
        <f t="shared" si="6"/>
        <v>210</v>
      </c>
      <c r="K15" s="163">
        <f t="shared" si="0"/>
        <v>50862</v>
      </c>
      <c r="L15" s="169">
        <f t="shared" si="7"/>
        <v>425222</v>
      </c>
      <c r="M15" s="164"/>
      <c r="N15" s="164"/>
      <c r="O15" s="164"/>
      <c r="P15" s="164"/>
      <c r="Q15" s="164"/>
      <c r="R15" s="164"/>
      <c r="S15" s="164"/>
      <c r="T15" s="164"/>
      <c r="U15" s="164">
        <f t="shared" si="1"/>
        <v>106305.5</v>
      </c>
      <c r="V15" s="162">
        <v>1</v>
      </c>
      <c r="W15" s="162">
        <v>5</v>
      </c>
      <c r="X15" s="163">
        <v>69750</v>
      </c>
      <c r="Y15" s="163">
        <f t="shared" si="8"/>
        <v>348750</v>
      </c>
      <c r="Z15" s="164">
        <f t="shared" si="2"/>
        <v>455055.5</v>
      </c>
      <c r="AA15" s="164">
        <f t="shared" si="3"/>
        <v>318538.84999999998</v>
      </c>
      <c r="AB15" s="164">
        <f t="shared" si="4"/>
        <v>136516.65000000002</v>
      </c>
    </row>
    <row r="16" spans="1:28" ht="20.100000000000001" customHeight="1">
      <c r="A16" s="453" t="s">
        <v>495</v>
      </c>
      <c r="B16" s="453"/>
      <c r="C16" s="160" t="s">
        <v>312</v>
      </c>
      <c r="D16" s="161" t="s">
        <v>481</v>
      </c>
      <c r="E16" s="162">
        <v>1</v>
      </c>
      <c r="F16" s="162">
        <v>5</v>
      </c>
      <c r="G16" s="162">
        <v>74872</v>
      </c>
      <c r="H16" s="162">
        <f t="shared" si="5"/>
        <v>374360</v>
      </c>
      <c r="I16" s="162">
        <v>1</v>
      </c>
      <c r="J16" s="162">
        <f t="shared" si="6"/>
        <v>210</v>
      </c>
      <c r="K16" s="169">
        <f t="shared" si="0"/>
        <v>50862</v>
      </c>
      <c r="L16" s="169">
        <f t="shared" si="7"/>
        <v>425222</v>
      </c>
      <c r="M16" s="164"/>
      <c r="N16" s="164"/>
      <c r="O16" s="164"/>
      <c r="P16" s="164"/>
      <c r="Q16" s="164"/>
      <c r="R16" s="164"/>
      <c r="S16" s="164"/>
      <c r="T16" s="164"/>
      <c r="U16" s="164">
        <f t="shared" si="1"/>
        <v>106305.5</v>
      </c>
      <c r="V16" s="162">
        <v>1</v>
      </c>
      <c r="W16" s="162">
        <v>5</v>
      </c>
      <c r="X16" s="162">
        <v>69750</v>
      </c>
      <c r="Y16" s="162">
        <f t="shared" si="8"/>
        <v>348750</v>
      </c>
      <c r="Z16" s="164">
        <f t="shared" si="2"/>
        <v>455055.5</v>
      </c>
      <c r="AA16" s="164">
        <f t="shared" si="3"/>
        <v>318538.84999999998</v>
      </c>
      <c r="AB16" s="164">
        <f t="shared" si="4"/>
        <v>136516.65000000002</v>
      </c>
    </row>
    <row r="17" spans="1:28" ht="20.100000000000001" customHeight="1">
      <c r="A17" s="453" t="s">
        <v>496</v>
      </c>
      <c r="B17" s="453"/>
      <c r="C17" s="160" t="s">
        <v>312</v>
      </c>
      <c r="D17" s="173" t="s">
        <v>480</v>
      </c>
      <c r="E17" s="170">
        <v>1</v>
      </c>
      <c r="F17" s="170">
        <v>1</v>
      </c>
      <c r="G17" s="170">
        <v>74872</v>
      </c>
      <c r="H17" s="170">
        <f t="shared" ref="H17:H25" si="18">ROUND((G17*F17),2)</f>
        <v>74872</v>
      </c>
      <c r="I17" s="170">
        <v>1</v>
      </c>
      <c r="J17" s="170">
        <f t="shared" si="6"/>
        <v>210</v>
      </c>
      <c r="K17" s="171">
        <f t="shared" ref="K17:K28" si="19">ROUND((J17*2*34.6),2)</f>
        <v>14532</v>
      </c>
      <c r="L17" s="171">
        <f t="shared" ref="L17:L25" si="20">ROUND((H17+K17),2)</f>
        <v>89404</v>
      </c>
      <c r="M17" s="164"/>
      <c r="N17" s="164"/>
      <c r="O17" s="164"/>
      <c r="P17" s="164"/>
      <c r="Q17" s="164"/>
      <c r="R17" s="164"/>
      <c r="S17" s="164"/>
      <c r="T17" s="164"/>
      <c r="U17" s="164">
        <f t="shared" si="1"/>
        <v>22351</v>
      </c>
      <c r="V17" s="170">
        <v>1</v>
      </c>
      <c r="W17" s="170">
        <v>1</v>
      </c>
      <c r="X17" s="170">
        <v>69750</v>
      </c>
      <c r="Y17" s="170">
        <f t="shared" ref="Y17:Y25" si="21">ROUND((X17*W17),2)</f>
        <v>69750</v>
      </c>
      <c r="Z17" s="164">
        <f t="shared" si="2"/>
        <v>92101</v>
      </c>
      <c r="AA17" s="164">
        <f t="shared" si="3"/>
        <v>64470.7</v>
      </c>
      <c r="AB17" s="164">
        <f t="shared" si="4"/>
        <v>27630.300000000003</v>
      </c>
    </row>
    <row r="18" spans="1:28" ht="20.100000000000001" customHeight="1">
      <c r="A18" s="453" t="s">
        <v>497</v>
      </c>
      <c r="B18" s="453"/>
      <c r="C18" s="160" t="s">
        <v>312</v>
      </c>
      <c r="D18" s="173" t="s">
        <v>480</v>
      </c>
      <c r="E18" s="170">
        <v>1</v>
      </c>
      <c r="F18" s="170">
        <v>1</v>
      </c>
      <c r="G18" s="170">
        <v>74872</v>
      </c>
      <c r="H18" s="170">
        <f t="shared" si="18"/>
        <v>74872</v>
      </c>
      <c r="I18" s="170">
        <v>1</v>
      </c>
      <c r="J18" s="170">
        <f t="shared" si="6"/>
        <v>210</v>
      </c>
      <c r="K18" s="171">
        <f t="shared" si="19"/>
        <v>14532</v>
      </c>
      <c r="L18" s="171">
        <f t="shared" si="20"/>
        <v>89404</v>
      </c>
      <c r="M18" s="164"/>
      <c r="N18" s="164"/>
      <c r="O18" s="164"/>
      <c r="P18" s="164"/>
      <c r="Q18" s="164"/>
      <c r="R18" s="164"/>
      <c r="S18" s="164"/>
      <c r="T18" s="164"/>
      <c r="U18" s="164">
        <f t="shared" si="1"/>
        <v>22351</v>
      </c>
      <c r="V18" s="170">
        <v>1</v>
      </c>
      <c r="W18" s="170">
        <v>1</v>
      </c>
      <c r="X18" s="170">
        <v>69750</v>
      </c>
      <c r="Y18" s="170">
        <f t="shared" si="21"/>
        <v>69750</v>
      </c>
      <c r="Z18" s="164">
        <f t="shared" si="2"/>
        <v>92101</v>
      </c>
      <c r="AA18" s="164">
        <f t="shared" si="3"/>
        <v>64470.7</v>
      </c>
      <c r="AB18" s="164">
        <f t="shared" si="4"/>
        <v>27630.300000000003</v>
      </c>
    </row>
    <row r="19" spans="1:28" ht="20.100000000000001" customHeight="1">
      <c r="A19" s="453" t="s">
        <v>498</v>
      </c>
      <c r="B19" s="453"/>
      <c r="C19" s="160" t="s">
        <v>312</v>
      </c>
      <c r="D19" s="173" t="s">
        <v>480</v>
      </c>
      <c r="E19" s="170">
        <v>1</v>
      </c>
      <c r="F19" s="170">
        <v>1</v>
      </c>
      <c r="G19" s="170">
        <v>74872</v>
      </c>
      <c r="H19" s="170">
        <f t="shared" si="18"/>
        <v>74872</v>
      </c>
      <c r="I19" s="170">
        <v>1</v>
      </c>
      <c r="J19" s="170">
        <f t="shared" si="6"/>
        <v>210</v>
      </c>
      <c r="K19" s="171">
        <f t="shared" si="19"/>
        <v>14532</v>
      </c>
      <c r="L19" s="171">
        <f t="shared" si="20"/>
        <v>89404</v>
      </c>
      <c r="M19" s="164"/>
      <c r="N19" s="164"/>
      <c r="O19" s="164"/>
      <c r="P19" s="164"/>
      <c r="Q19" s="164"/>
      <c r="R19" s="164"/>
      <c r="S19" s="164"/>
      <c r="T19" s="164"/>
      <c r="U19" s="164">
        <f t="shared" si="1"/>
        <v>22351</v>
      </c>
      <c r="V19" s="170">
        <v>1</v>
      </c>
      <c r="W19" s="170">
        <v>1</v>
      </c>
      <c r="X19" s="170">
        <v>69750</v>
      </c>
      <c r="Y19" s="170">
        <f t="shared" si="21"/>
        <v>69750</v>
      </c>
      <c r="Z19" s="164">
        <f t="shared" si="2"/>
        <v>92101</v>
      </c>
      <c r="AA19" s="164">
        <f t="shared" si="3"/>
        <v>64470.7</v>
      </c>
      <c r="AB19" s="164">
        <f t="shared" si="4"/>
        <v>27630.300000000003</v>
      </c>
    </row>
    <row r="20" spans="1:28" ht="20.100000000000001" customHeight="1">
      <c r="A20" s="453" t="s">
        <v>499</v>
      </c>
      <c r="B20" s="453"/>
      <c r="C20" s="160" t="s">
        <v>312</v>
      </c>
      <c r="D20" s="173" t="s">
        <v>480</v>
      </c>
      <c r="E20" s="170">
        <v>1</v>
      </c>
      <c r="F20" s="170">
        <v>1</v>
      </c>
      <c r="G20" s="170">
        <v>74872</v>
      </c>
      <c r="H20" s="170">
        <f t="shared" si="18"/>
        <v>74872</v>
      </c>
      <c r="I20" s="170">
        <v>1</v>
      </c>
      <c r="J20" s="170">
        <f t="shared" si="6"/>
        <v>210</v>
      </c>
      <c r="K20" s="171">
        <f t="shared" si="19"/>
        <v>14532</v>
      </c>
      <c r="L20" s="171">
        <f t="shared" si="20"/>
        <v>89404</v>
      </c>
      <c r="M20" s="164"/>
      <c r="N20" s="164"/>
      <c r="O20" s="164"/>
      <c r="P20" s="164"/>
      <c r="Q20" s="164"/>
      <c r="R20" s="164"/>
      <c r="S20" s="164"/>
      <c r="T20" s="164"/>
      <c r="U20" s="164">
        <f t="shared" si="1"/>
        <v>22351</v>
      </c>
      <c r="V20" s="170">
        <v>1</v>
      </c>
      <c r="W20" s="170">
        <v>1</v>
      </c>
      <c r="X20" s="170">
        <v>69750</v>
      </c>
      <c r="Y20" s="170">
        <f t="shared" si="21"/>
        <v>69750</v>
      </c>
      <c r="Z20" s="164">
        <f t="shared" si="2"/>
        <v>92101</v>
      </c>
      <c r="AA20" s="164">
        <f t="shared" si="3"/>
        <v>64470.7</v>
      </c>
      <c r="AB20" s="164">
        <f t="shared" si="4"/>
        <v>27630.300000000003</v>
      </c>
    </row>
    <row r="21" spans="1:28" ht="20.100000000000001" customHeight="1">
      <c r="A21" s="453" t="s">
        <v>500</v>
      </c>
      <c r="B21" s="453"/>
      <c r="C21" s="160" t="s">
        <v>501</v>
      </c>
      <c r="D21" s="173" t="s">
        <v>502</v>
      </c>
      <c r="E21" s="170">
        <v>1</v>
      </c>
      <c r="F21" s="170">
        <v>1</v>
      </c>
      <c r="G21" s="170">
        <v>74872</v>
      </c>
      <c r="H21" s="170">
        <f t="shared" si="18"/>
        <v>74872</v>
      </c>
      <c r="I21" s="170">
        <v>1</v>
      </c>
      <c r="J21" s="170">
        <f t="shared" si="6"/>
        <v>210</v>
      </c>
      <c r="K21" s="171">
        <f t="shared" si="19"/>
        <v>14532</v>
      </c>
      <c r="L21" s="171">
        <f t="shared" si="20"/>
        <v>89404</v>
      </c>
      <c r="M21" s="164"/>
      <c r="N21" s="164"/>
      <c r="O21" s="164"/>
      <c r="P21" s="164"/>
      <c r="Q21" s="164"/>
      <c r="R21" s="164"/>
      <c r="S21" s="164"/>
      <c r="T21" s="164"/>
      <c r="U21" s="164">
        <f t="shared" si="1"/>
        <v>22351</v>
      </c>
      <c r="V21" s="170">
        <v>1</v>
      </c>
      <c r="W21" s="170">
        <v>1</v>
      </c>
      <c r="X21" s="170">
        <v>69750</v>
      </c>
      <c r="Y21" s="170">
        <f t="shared" si="21"/>
        <v>69750</v>
      </c>
      <c r="Z21" s="164">
        <f t="shared" si="2"/>
        <v>92101</v>
      </c>
      <c r="AA21" s="164">
        <f t="shared" si="3"/>
        <v>64470.7</v>
      </c>
      <c r="AB21" s="164">
        <f t="shared" si="4"/>
        <v>27630.300000000003</v>
      </c>
    </row>
    <row r="22" spans="1:28" ht="20.100000000000001" customHeight="1">
      <c r="A22" s="453" t="s">
        <v>503</v>
      </c>
      <c r="B22" s="453"/>
      <c r="C22" s="160" t="s">
        <v>501</v>
      </c>
      <c r="D22" s="173" t="s">
        <v>502</v>
      </c>
      <c r="E22" s="170">
        <v>1</v>
      </c>
      <c r="F22" s="170">
        <v>1</v>
      </c>
      <c r="G22" s="170">
        <v>74872</v>
      </c>
      <c r="H22" s="170">
        <f t="shared" si="18"/>
        <v>74872</v>
      </c>
      <c r="I22" s="170">
        <v>1</v>
      </c>
      <c r="J22" s="170">
        <f t="shared" si="6"/>
        <v>210</v>
      </c>
      <c r="K22" s="171">
        <f t="shared" si="19"/>
        <v>14532</v>
      </c>
      <c r="L22" s="171">
        <f t="shared" si="20"/>
        <v>89404</v>
      </c>
      <c r="M22" s="164"/>
      <c r="N22" s="164"/>
      <c r="O22" s="164"/>
      <c r="P22" s="164"/>
      <c r="Q22" s="164"/>
      <c r="R22" s="164"/>
      <c r="S22" s="164"/>
      <c r="T22" s="164"/>
      <c r="U22" s="164">
        <f t="shared" si="1"/>
        <v>22351</v>
      </c>
      <c r="V22" s="170">
        <v>1</v>
      </c>
      <c r="W22" s="170">
        <v>1</v>
      </c>
      <c r="X22" s="170">
        <v>69750</v>
      </c>
      <c r="Y22" s="170">
        <f t="shared" si="21"/>
        <v>69750</v>
      </c>
      <c r="Z22" s="164">
        <f t="shared" si="2"/>
        <v>92101</v>
      </c>
      <c r="AA22" s="164">
        <f t="shared" si="3"/>
        <v>64470.7</v>
      </c>
      <c r="AB22" s="164">
        <f t="shared" si="4"/>
        <v>27630.300000000003</v>
      </c>
    </row>
    <row r="23" spans="1:28" ht="20.100000000000001" customHeight="1">
      <c r="A23" s="453" t="s">
        <v>504</v>
      </c>
      <c r="B23" s="453"/>
      <c r="C23" s="160" t="s">
        <v>501</v>
      </c>
      <c r="D23" s="173" t="s">
        <v>502</v>
      </c>
      <c r="E23" s="170">
        <v>1</v>
      </c>
      <c r="F23" s="170">
        <v>1</v>
      </c>
      <c r="G23" s="170">
        <v>74872</v>
      </c>
      <c r="H23" s="170">
        <f t="shared" si="18"/>
        <v>74872</v>
      </c>
      <c r="I23" s="170">
        <v>1</v>
      </c>
      <c r="J23" s="170">
        <f t="shared" si="6"/>
        <v>210</v>
      </c>
      <c r="K23" s="171">
        <f t="shared" si="19"/>
        <v>14532</v>
      </c>
      <c r="L23" s="171">
        <f t="shared" si="20"/>
        <v>89404</v>
      </c>
      <c r="M23" s="164"/>
      <c r="N23" s="164"/>
      <c r="O23" s="164"/>
      <c r="P23" s="164"/>
      <c r="Q23" s="164"/>
      <c r="R23" s="164"/>
      <c r="S23" s="164"/>
      <c r="T23" s="164"/>
      <c r="U23" s="164">
        <f t="shared" si="1"/>
        <v>22351</v>
      </c>
      <c r="V23" s="170">
        <v>1</v>
      </c>
      <c r="W23" s="170">
        <v>1</v>
      </c>
      <c r="X23" s="170">
        <v>69750</v>
      </c>
      <c r="Y23" s="170">
        <f t="shared" si="21"/>
        <v>69750</v>
      </c>
      <c r="Z23" s="164">
        <f t="shared" si="2"/>
        <v>92101</v>
      </c>
      <c r="AA23" s="164">
        <f t="shared" si="3"/>
        <v>64470.7</v>
      </c>
      <c r="AB23" s="164">
        <f t="shared" si="4"/>
        <v>27630.300000000003</v>
      </c>
    </row>
    <row r="24" spans="1:28" ht="20.100000000000001" customHeight="1">
      <c r="A24" s="453" t="s">
        <v>505</v>
      </c>
      <c r="B24" s="453"/>
      <c r="C24" s="160" t="s">
        <v>501</v>
      </c>
      <c r="D24" s="173" t="s">
        <v>502</v>
      </c>
      <c r="E24" s="170">
        <v>1</v>
      </c>
      <c r="F24" s="170">
        <v>1</v>
      </c>
      <c r="G24" s="170">
        <v>74872</v>
      </c>
      <c r="H24" s="170">
        <f t="shared" si="18"/>
        <v>74872</v>
      </c>
      <c r="I24" s="170">
        <v>1</v>
      </c>
      <c r="J24" s="170">
        <f t="shared" si="6"/>
        <v>210</v>
      </c>
      <c r="K24" s="171">
        <f t="shared" si="19"/>
        <v>14532</v>
      </c>
      <c r="L24" s="171">
        <f t="shared" si="20"/>
        <v>89404</v>
      </c>
      <c r="M24" s="164"/>
      <c r="N24" s="164"/>
      <c r="O24" s="164"/>
      <c r="P24" s="164"/>
      <c r="Q24" s="164"/>
      <c r="R24" s="164"/>
      <c r="S24" s="164"/>
      <c r="T24" s="164"/>
      <c r="U24" s="164">
        <f t="shared" si="1"/>
        <v>22351</v>
      </c>
      <c r="V24" s="170">
        <v>1</v>
      </c>
      <c r="W24" s="170">
        <v>1</v>
      </c>
      <c r="X24" s="170">
        <v>69750</v>
      </c>
      <c r="Y24" s="170">
        <f t="shared" si="21"/>
        <v>69750</v>
      </c>
      <c r="Z24" s="164">
        <f t="shared" si="2"/>
        <v>92101</v>
      </c>
      <c r="AA24" s="164">
        <f t="shared" si="3"/>
        <v>64470.7</v>
      </c>
      <c r="AB24" s="164">
        <f t="shared" si="4"/>
        <v>27630.300000000003</v>
      </c>
    </row>
    <row r="25" spans="1:28" ht="20.100000000000001" customHeight="1">
      <c r="A25" s="453" t="s">
        <v>506</v>
      </c>
      <c r="B25" s="453"/>
      <c r="C25" s="160" t="s">
        <v>501</v>
      </c>
      <c r="D25" s="173" t="s">
        <v>502</v>
      </c>
      <c r="E25" s="170">
        <v>1</v>
      </c>
      <c r="F25" s="170">
        <v>1</v>
      </c>
      <c r="G25" s="170">
        <v>74872</v>
      </c>
      <c r="H25" s="170">
        <f t="shared" si="18"/>
        <v>74872</v>
      </c>
      <c r="I25" s="170">
        <v>1</v>
      </c>
      <c r="J25" s="170">
        <f t="shared" si="6"/>
        <v>210</v>
      </c>
      <c r="K25" s="171">
        <f t="shared" si="19"/>
        <v>14532</v>
      </c>
      <c r="L25" s="171">
        <f t="shared" si="20"/>
        <v>89404</v>
      </c>
      <c r="M25" s="164"/>
      <c r="N25" s="164"/>
      <c r="O25" s="164"/>
      <c r="P25" s="164"/>
      <c r="Q25" s="164"/>
      <c r="R25" s="164"/>
      <c r="S25" s="164"/>
      <c r="T25" s="164"/>
      <c r="U25" s="164">
        <f t="shared" si="1"/>
        <v>22351</v>
      </c>
      <c r="V25" s="170">
        <v>1</v>
      </c>
      <c r="W25" s="170">
        <v>1</v>
      </c>
      <c r="X25" s="170">
        <v>69750</v>
      </c>
      <c r="Y25" s="170">
        <f t="shared" si="21"/>
        <v>69750</v>
      </c>
      <c r="Z25" s="164">
        <f t="shared" si="2"/>
        <v>92101</v>
      </c>
      <c r="AA25" s="164">
        <f t="shared" si="3"/>
        <v>64470.7</v>
      </c>
      <c r="AB25" s="164">
        <f t="shared" si="4"/>
        <v>27630.300000000003</v>
      </c>
    </row>
    <row r="26" spans="1:28" ht="20.100000000000001" customHeight="1">
      <c r="A26" s="453" t="s">
        <v>507</v>
      </c>
      <c r="B26" s="453"/>
      <c r="C26" s="160" t="s">
        <v>501</v>
      </c>
      <c r="D26" s="173" t="s">
        <v>502</v>
      </c>
      <c r="E26" s="167">
        <v>1</v>
      </c>
      <c r="F26" s="170">
        <v>2</v>
      </c>
      <c r="G26" s="170">
        <v>74872</v>
      </c>
      <c r="H26" s="170">
        <f>ROUND((G26*F26),2)</f>
        <v>149744</v>
      </c>
      <c r="I26" s="167">
        <v>2</v>
      </c>
      <c r="J26" s="167">
        <f>I26*210</f>
        <v>420</v>
      </c>
      <c r="K26" s="171">
        <f t="shared" si="19"/>
        <v>29064</v>
      </c>
      <c r="L26" s="175">
        <f>ROUND((H26+K26),2)</f>
        <v>178808</v>
      </c>
      <c r="M26" s="164"/>
      <c r="N26" s="164"/>
      <c r="O26" s="164"/>
      <c r="P26" s="164"/>
      <c r="Q26" s="164"/>
      <c r="R26" s="164"/>
      <c r="S26" s="164"/>
      <c r="T26" s="164"/>
      <c r="U26" s="164">
        <f t="shared" si="1"/>
        <v>44702</v>
      </c>
      <c r="V26" s="167">
        <v>1</v>
      </c>
      <c r="W26" s="170">
        <v>2</v>
      </c>
      <c r="X26" s="170">
        <v>69750</v>
      </c>
      <c r="Y26" s="170">
        <f>ROUND((X26*W26),2)</f>
        <v>139500</v>
      </c>
      <c r="Z26" s="164">
        <f t="shared" si="2"/>
        <v>184202</v>
      </c>
      <c r="AA26" s="164">
        <f t="shared" si="3"/>
        <v>128941.4</v>
      </c>
      <c r="AB26" s="164">
        <f t="shared" si="4"/>
        <v>55260.600000000006</v>
      </c>
    </row>
    <row r="27" spans="1:28" ht="20.100000000000001" customHeight="1">
      <c r="A27" s="453" t="s">
        <v>508</v>
      </c>
      <c r="B27" s="453"/>
      <c r="C27" s="160" t="s">
        <v>501</v>
      </c>
      <c r="D27" s="173" t="s">
        <v>509</v>
      </c>
      <c r="E27" s="170">
        <v>1</v>
      </c>
      <c r="F27" s="170">
        <v>1</v>
      </c>
      <c r="G27" s="170">
        <v>74872</v>
      </c>
      <c r="H27" s="170">
        <f>ROUND((G27*F27),2)</f>
        <v>74872</v>
      </c>
      <c r="I27" s="170">
        <v>1</v>
      </c>
      <c r="J27" s="170">
        <f>I27*210</f>
        <v>210</v>
      </c>
      <c r="K27" s="171">
        <f t="shared" si="19"/>
        <v>14532</v>
      </c>
      <c r="L27" s="171">
        <f>ROUND((H27+K27),2)</f>
        <v>89404</v>
      </c>
      <c r="M27" s="164"/>
      <c r="N27" s="164"/>
      <c r="O27" s="164"/>
      <c r="P27" s="164"/>
      <c r="Q27" s="164"/>
      <c r="R27" s="164"/>
      <c r="S27" s="164"/>
      <c r="T27" s="164"/>
      <c r="U27" s="164">
        <f t="shared" si="1"/>
        <v>22351</v>
      </c>
      <c r="V27" s="170">
        <v>1</v>
      </c>
      <c r="W27" s="170">
        <v>1</v>
      </c>
      <c r="X27" s="170">
        <v>69750</v>
      </c>
      <c r="Y27" s="170">
        <f>ROUND((X27*W27),2)</f>
        <v>69750</v>
      </c>
      <c r="Z27" s="164">
        <f t="shared" si="2"/>
        <v>92101</v>
      </c>
      <c r="AA27" s="164">
        <f t="shared" si="3"/>
        <v>64470.7</v>
      </c>
      <c r="AB27" s="164">
        <f t="shared" si="4"/>
        <v>27630.300000000003</v>
      </c>
    </row>
    <row r="28" spans="1:28" ht="20.100000000000001" customHeight="1">
      <c r="A28" s="453" t="s">
        <v>510</v>
      </c>
      <c r="B28" s="453"/>
      <c r="C28" s="160" t="s">
        <v>501</v>
      </c>
      <c r="D28" s="173" t="s">
        <v>511</v>
      </c>
      <c r="E28" s="170">
        <v>1</v>
      </c>
      <c r="F28" s="170">
        <v>1</v>
      </c>
      <c r="G28" s="170">
        <v>74872</v>
      </c>
      <c r="H28" s="170">
        <f>ROUND((G28*F28),2)</f>
        <v>74872</v>
      </c>
      <c r="I28" s="170">
        <v>1</v>
      </c>
      <c r="J28" s="170">
        <f>I28*210</f>
        <v>210</v>
      </c>
      <c r="K28" s="171">
        <f t="shared" si="19"/>
        <v>14532</v>
      </c>
      <c r="L28" s="171">
        <f>ROUND((H28+K28),2)</f>
        <v>89404</v>
      </c>
      <c r="M28" s="164"/>
      <c r="N28" s="164"/>
      <c r="O28" s="164"/>
      <c r="P28" s="164"/>
      <c r="Q28" s="164"/>
      <c r="R28" s="164"/>
      <c r="S28" s="164"/>
      <c r="T28" s="164"/>
      <c r="U28" s="164">
        <f t="shared" si="1"/>
        <v>22351</v>
      </c>
      <c r="V28" s="170">
        <v>1</v>
      </c>
      <c r="W28" s="170">
        <v>1</v>
      </c>
      <c r="X28" s="170">
        <v>69750</v>
      </c>
      <c r="Y28" s="170">
        <f>ROUND((X28*W28),2)</f>
        <v>69750</v>
      </c>
      <c r="Z28" s="164">
        <f t="shared" si="2"/>
        <v>92101</v>
      </c>
      <c r="AA28" s="164">
        <f t="shared" si="3"/>
        <v>64470.7</v>
      </c>
      <c r="AB28" s="164">
        <f t="shared" si="4"/>
        <v>27630.300000000003</v>
      </c>
    </row>
    <row r="29" spans="1:28" s="172" customFormat="1" ht="20.100000000000001" customHeight="1">
      <c r="A29" s="456" t="s">
        <v>512</v>
      </c>
      <c r="B29" s="457"/>
      <c r="C29" s="457"/>
      <c r="D29" s="457"/>
      <c r="E29" s="176">
        <f t="shared" ref="E29:AB29" si="22">SUM(E3:E28)</f>
        <v>26</v>
      </c>
      <c r="F29" s="176">
        <f t="shared" si="22"/>
        <v>84</v>
      </c>
      <c r="G29" s="176">
        <f t="shared" si="22"/>
        <v>1946672</v>
      </c>
      <c r="H29" s="176">
        <f t="shared" si="22"/>
        <v>6289248</v>
      </c>
      <c r="I29" s="176">
        <f t="shared" si="22"/>
        <v>27</v>
      </c>
      <c r="J29" s="176">
        <f t="shared" si="22"/>
        <v>5670</v>
      </c>
      <c r="K29" s="176">
        <f t="shared" si="22"/>
        <v>900984</v>
      </c>
      <c r="L29" s="176">
        <f t="shared" si="22"/>
        <v>7190232</v>
      </c>
      <c r="M29" s="176">
        <f t="shared" si="22"/>
        <v>4</v>
      </c>
      <c r="N29" s="176">
        <f t="shared" si="22"/>
        <v>180</v>
      </c>
      <c r="O29" s="176">
        <f t="shared" si="22"/>
        <v>28</v>
      </c>
      <c r="P29" s="176">
        <f t="shared" si="22"/>
        <v>43596</v>
      </c>
      <c r="Q29" s="176">
        <f t="shared" si="22"/>
        <v>3</v>
      </c>
      <c r="R29" s="176">
        <f t="shared" si="22"/>
        <v>45</v>
      </c>
      <c r="S29" s="176">
        <f t="shared" si="22"/>
        <v>21</v>
      </c>
      <c r="T29" s="176">
        <f t="shared" si="22"/>
        <v>10899</v>
      </c>
      <c r="U29" s="176">
        <f t="shared" si="22"/>
        <v>1811181.75</v>
      </c>
      <c r="V29" s="176">
        <f t="shared" si="22"/>
        <v>26</v>
      </c>
      <c r="W29" s="176">
        <f t="shared" si="22"/>
        <v>84</v>
      </c>
      <c r="X29" s="176">
        <f t="shared" si="22"/>
        <v>1813500</v>
      </c>
      <c r="Y29" s="176">
        <f t="shared" si="22"/>
        <v>5859000</v>
      </c>
      <c r="Z29" s="176">
        <f t="shared" si="22"/>
        <v>7670181.75</v>
      </c>
      <c r="AA29" s="176">
        <f t="shared" si="22"/>
        <v>5369127.2400000021</v>
      </c>
      <c r="AB29" s="176">
        <f t="shared" si="22"/>
        <v>2301054.5099999993</v>
      </c>
    </row>
  </sheetData>
  <mergeCells count="25">
    <mergeCell ref="A8:B8"/>
    <mergeCell ref="A2:B2"/>
    <mergeCell ref="A29:D29"/>
    <mergeCell ref="A19:B19"/>
    <mergeCell ref="A20:B20"/>
    <mergeCell ref="A21:B21"/>
    <mergeCell ref="A22:B22"/>
    <mergeCell ref="A23:B23"/>
    <mergeCell ref="A24:B24"/>
    <mergeCell ref="A1:AB1"/>
    <mergeCell ref="A25:B25"/>
    <mergeCell ref="A26:B26"/>
    <mergeCell ref="A27:B27"/>
    <mergeCell ref="A28:B28"/>
    <mergeCell ref="A9:B9"/>
    <mergeCell ref="A10:B10"/>
    <mergeCell ref="A11:B11"/>
    <mergeCell ref="A16:B16"/>
    <mergeCell ref="A17:B17"/>
    <mergeCell ref="A18:B18"/>
    <mergeCell ref="A3:B3"/>
    <mergeCell ref="A4:B4"/>
    <mergeCell ref="A5:B5"/>
    <mergeCell ref="A6:B6"/>
    <mergeCell ref="A7:B7"/>
  </mergeCells>
  <phoneticPr fontId="3" type="noConversion"/>
  <printOptions horizontalCentered="1"/>
  <pageMargins left="0.70866141732283472" right="0.70866141732283472" top="0.74803149606299213" bottom="0.74803149606299213" header="0.31496062992125984" footer="0.31496062992125984"/>
  <pageSetup paperSize="8" scale="75" orientation="landscape" r:id="rId1"/>
  <headerFooter>
    <oddFooter>第 &amp;P 页，共 &amp;N 页</oddFooter>
  </headerFooter>
</worksheet>
</file>

<file path=xl/worksheets/sheet19.xml><?xml version="1.0" encoding="utf-8"?>
<worksheet xmlns="http://schemas.openxmlformats.org/spreadsheetml/2006/main" xmlns:r="http://schemas.openxmlformats.org/officeDocument/2006/relationships">
  <dimension ref="A1:T17"/>
  <sheetViews>
    <sheetView workbookViewId="0">
      <selection activeCell="A18" sqref="A18:XFD180"/>
    </sheetView>
  </sheetViews>
  <sheetFormatPr defaultRowHeight="13.5"/>
  <cols>
    <col min="1" max="1" width="6.25" style="11" customWidth="1"/>
    <col min="2" max="2" width="28.5" style="11" customWidth="1"/>
    <col min="3" max="5" width="9" style="11"/>
    <col min="6" max="6" width="13.75" style="11" hidden="1" customWidth="1"/>
    <col min="7" max="7" width="11.75" style="11" hidden="1" customWidth="1"/>
    <col min="8" max="8" width="0" style="11" hidden="1" customWidth="1"/>
    <col min="9" max="9" width="14.75" style="11" hidden="1" customWidth="1"/>
    <col min="10" max="10" width="12.875" style="11" hidden="1" customWidth="1"/>
    <col min="11" max="11" width="10.75" style="11" hidden="1" customWidth="1"/>
    <col min="12" max="12" width="14.25" style="11" customWidth="1"/>
    <col min="13" max="19" width="9" style="11"/>
    <col min="20" max="20" width="9" style="177"/>
    <col min="21" max="16384" width="9" style="11"/>
  </cols>
  <sheetData>
    <row r="1" spans="1:20" ht="39" customHeight="1">
      <c r="A1" s="458" t="s">
        <v>533</v>
      </c>
      <c r="B1" s="458"/>
      <c r="C1" s="458"/>
      <c r="D1" s="458"/>
      <c r="E1" s="458"/>
      <c r="F1" s="458"/>
      <c r="G1" s="458"/>
      <c r="H1" s="458"/>
      <c r="I1" s="458"/>
      <c r="J1" s="458"/>
      <c r="K1" s="458"/>
      <c r="L1" s="458"/>
      <c r="M1" s="411"/>
      <c r="N1" s="411"/>
      <c r="O1" s="411"/>
      <c r="P1" s="411"/>
      <c r="Q1" s="411"/>
      <c r="R1" s="411"/>
      <c r="S1" s="411"/>
      <c r="T1" s="411"/>
    </row>
    <row r="2" spans="1:20" ht="45">
      <c r="A2" s="178" t="s">
        <v>414</v>
      </c>
      <c r="B2" s="178" t="s">
        <v>514</v>
      </c>
      <c r="C2" s="178" t="s">
        <v>515</v>
      </c>
      <c r="D2" s="178" t="s">
        <v>516</v>
      </c>
      <c r="E2" s="178" t="s">
        <v>517</v>
      </c>
      <c r="F2" s="178" t="s">
        <v>518</v>
      </c>
      <c r="G2" s="179" t="s">
        <v>519</v>
      </c>
      <c r="H2" s="178" t="s">
        <v>520</v>
      </c>
      <c r="I2" s="178" t="s">
        <v>521</v>
      </c>
      <c r="J2" s="178" t="s">
        <v>522</v>
      </c>
      <c r="K2" s="178" t="s">
        <v>523</v>
      </c>
      <c r="L2" s="178" t="s">
        <v>513</v>
      </c>
      <c r="M2" s="180" t="s">
        <v>518</v>
      </c>
      <c r="N2" s="181" t="s">
        <v>519</v>
      </c>
      <c r="O2" s="180" t="s">
        <v>520</v>
      </c>
      <c r="P2" s="180" t="s">
        <v>521</v>
      </c>
      <c r="Q2" s="180" t="s">
        <v>522</v>
      </c>
      <c r="R2" s="180" t="s">
        <v>523</v>
      </c>
      <c r="S2" s="180" t="s">
        <v>524</v>
      </c>
      <c r="T2" s="180" t="s">
        <v>454</v>
      </c>
    </row>
    <row r="3" spans="1:20">
      <c r="A3" s="182">
        <v>1</v>
      </c>
      <c r="B3" s="183" t="s">
        <v>146</v>
      </c>
      <c r="C3" s="183" t="s">
        <v>525</v>
      </c>
      <c r="D3" s="183" t="s">
        <v>526</v>
      </c>
      <c r="E3" s="184" t="s">
        <v>527</v>
      </c>
      <c r="F3" s="185">
        <v>0</v>
      </c>
      <c r="G3" s="185">
        <v>16</v>
      </c>
      <c r="H3" s="182">
        <v>16</v>
      </c>
      <c r="I3" s="185">
        <v>109</v>
      </c>
      <c r="J3" s="185">
        <v>170</v>
      </c>
      <c r="K3" s="185">
        <v>12</v>
      </c>
      <c r="L3" s="185">
        <f t="shared" ref="L3:L16" si="0">F3*I3*K3+G3*J3*K3</f>
        <v>32640</v>
      </c>
      <c r="M3" s="186">
        <v>0</v>
      </c>
      <c r="N3" s="186">
        <v>16</v>
      </c>
      <c r="O3" s="187">
        <v>16</v>
      </c>
      <c r="P3" s="186">
        <v>109</v>
      </c>
      <c r="Q3" s="186">
        <v>170</v>
      </c>
      <c r="R3" s="186">
        <v>12</v>
      </c>
      <c r="S3" s="186">
        <f t="shared" ref="S3:S16" si="1">M3*P3*R3+N3*Q3*R3</f>
        <v>32640</v>
      </c>
      <c r="T3" s="188">
        <f>S3-L3</f>
        <v>0</v>
      </c>
    </row>
    <row r="4" spans="1:20">
      <c r="A4" s="182">
        <v>2</v>
      </c>
      <c r="B4" s="183" t="s">
        <v>534</v>
      </c>
      <c r="C4" s="183" t="s">
        <v>528</v>
      </c>
      <c r="D4" s="183" t="s">
        <v>535</v>
      </c>
      <c r="E4" s="184" t="s">
        <v>527</v>
      </c>
      <c r="F4" s="185">
        <v>0</v>
      </c>
      <c r="G4" s="185">
        <v>16</v>
      </c>
      <c r="H4" s="182">
        <v>16</v>
      </c>
      <c r="I4" s="185">
        <v>109</v>
      </c>
      <c r="J4" s="185">
        <v>170</v>
      </c>
      <c r="K4" s="185">
        <v>12</v>
      </c>
      <c r="L4" s="185">
        <f t="shared" si="0"/>
        <v>32640</v>
      </c>
      <c r="M4" s="186">
        <v>0</v>
      </c>
      <c r="N4" s="186">
        <v>16</v>
      </c>
      <c r="O4" s="187">
        <v>16</v>
      </c>
      <c r="P4" s="186">
        <v>109</v>
      </c>
      <c r="Q4" s="186">
        <v>170</v>
      </c>
      <c r="R4" s="186">
        <v>12</v>
      </c>
      <c r="S4" s="186">
        <f t="shared" si="1"/>
        <v>32640</v>
      </c>
      <c r="T4" s="188">
        <f t="shared" ref="T4:T16" si="2">S4-L4</f>
        <v>0</v>
      </c>
    </row>
    <row r="5" spans="1:20">
      <c r="A5" s="182">
        <v>3</v>
      </c>
      <c r="B5" s="183" t="s">
        <v>536</v>
      </c>
      <c r="C5" s="183" t="s">
        <v>528</v>
      </c>
      <c r="D5" s="183" t="s">
        <v>535</v>
      </c>
      <c r="E5" s="184" t="s">
        <v>527</v>
      </c>
      <c r="F5" s="185">
        <v>0</v>
      </c>
      <c r="G5" s="185">
        <v>16</v>
      </c>
      <c r="H5" s="182">
        <v>16</v>
      </c>
      <c r="I5" s="185">
        <v>109</v>
      </c>
      <c r="J5" s="185">
        <v>170</v>
      </c>
      <c r="K5" s="185">
        <v>12</v>
      </c>
      <c r="L5" s="185">
        <f t="shared" si="0"/>
        <v>32640</v>
      </c>
      <c r="M5" s="186">
        <v>0</v>
      </c>
      <c r="N5" s="186">
        <v>16</v>
      </c>
      <c r="O5" s="187">
        <v>16</v>
      </c>
      <c r="P5" s="186">
        <v>109</v>
      </c>
      <c r="Q5" s="186">
        <v>170</v>
      </c>
      <c r="R5" s="186">
        <v>12</v>
      </c>
      <c r="S5" s="186">
        <f t="shared" si="1"/>
        <v>32640</v>
      </c>
      <c r="T5" s="188">
        <f t="shared" si="2"/>
        <v>0</v>
      </c>
    </row>
    <row r="6" spans="1:20">
      <c r="A6" s="182">
        <v>4</v>
      </c>
      <c r="B6" s="183" t="s">
        <v>537</v>
      </c>
      <c r="C6" s="183" t="s">
        <v>529</v>
      </c>
      <c r="D6" s="183" t="s">
        <v>535</v>
      </c>
      <c r="E6" s="184" t="s">
        <v>527</v>
      </c>
      <c r="F6" s="185">
        <v>0</v>
      </c>
      <c r="G6" s="185">
        <v>16</v>
      </c>
      <c r="H6" s="182">
        <v>16</v>
      </c>
      <c r="I6" s="185">
        <v>109</v>
      </c>
      <c r="J6" s="185">
        <v>170</v>
      </c>
      <c r="K6" s="185">
        <v>12</v>
      </c>
      <c r="L6" s="185">
        <f t="shared" si="0"/>
        <v>32640</v>
      </c>
      <c r="M6" s="186">
        <v>0</v>
      </c>
      <c r="N6" s="186">
        <v>16</v>
      </c>
      <c r="O6" s="187">
        <v>16</v>
      </c>
      <c r="P6" s="186">
        <v>109</v>
      </c>
      <c r="Q6" s="186">
        <v>170</v>
      </c>
      <c r="R6" s="186">
        <v>12</v>
      </c>
      <c r="S6" s="186">
        <f t="shared" si="1"/>
        <v>32640</v>
      </c>
      <c r="T6" s="188">
        <f t="shared" si="2"/>
        <v>0</v>
      </c>
    </row>
    <row r="7" spans="1:20">
      <c r="A7" s="182">
        <v>5</v>
      </c>
      <c r="B7" s="183" t="s">
        <v>538</v>
      </c>
      <c r="C7" s="183" t="s">
        <v>525</v>
      </c>
      <c r="D7" s="183" t="s">
        <v>535</v>
      </c>
      <c r="E7" s="184" t="s">
        <v>527</v>
      </c>
      <c r="F7" s="185">
        <v>0</v>
      </c>
      <c r="G7" s="185">
        <v>16</v>
      </c>
      <c r="H7" s="182">
        <v>16</v>
      </c>
      <c r="I7" s="185">
        <v>109</v>
      </c>
      <c r="J7" s="185">
        <v>170</v>
      </c>
      <c r="K7" s="185">
        <v>12</v>
      </c>
      <c r="L7" s="185">
        <f t="shared" si="0"/>
        <v>32640</v>
      </c>
      <c r="M7" s="186">
        <v>0</v>
      </c>
      <c r="N7" s="186">
        <v>16</v>
      </c>
      <c r="O7" s="187">
        <v>16</v>
      </c>
      <c r="P7" s="186">
        <v>109</v>
      </c>
      <c r="Q7" s="186">
        <v>170</v>
      </c>
      <c r="R7" s="186">
        <v>12</v>
      </c>
      <c r="S7" s="186">
        <f t="shared" si="1"/>
        <v>32640</v>
      </c>
      <c r="T7" s="188">
        <f t="shared" si="2"/>
        <v>0</v>
      </c>
    </row>
    <row r="8" spans="1:20">
      <c r="A8" s="182">
        <v>6</v>
      </c>
      <c r="B8" s="183" t="s">
        <v>539</v>
      </c>
      <c r="C8" s="183" t="s">
        <v>530</v>
      </c>
      <c r="D8" s="183" t="s">
        <v>540</v>
      </c>
      <c r="E8" s="184" t="s">
        <v>527</v>
      </c>
      <c r="F8" s="185">
        <v>5</v>
      </c>
      <c r="G8" s="185">
        <v>11</v>
      </c>
      <c r="H8" s="182">
        <v>16</v>
      </c>
      <c r="I8" s="185">
        <v>109</v>
      </c>
      <c r="J8" s="185">
        <v>170</v>
      </c>
      <c r="K8" s="185">
        <v>12</v>
      </c>
      <c r="L8" s="185">
        <f t="shared" si="0"/>
        <v>28980</v>
      </c>
      <c r="M8" s="186">
        <v>5</v>
      </c>
      <c r="N8" s="186">
        <v>11</v>
      </c>
      <c r="O8" s="187">
        <v>16</v>
      </c>
      <c r="P8" s="186">
        <v>109</v>
      </c>
      <c r="Q8" s="186">
        <v>170</v>
      </c>
      <c r="R8" s="186">
        <v>12</v>
      </c>
      <c r="S8" s="186">
        <f t="shared" si="1"/>
        <v>28980</v>
      </c>
      <c r="T8" s="188">
        <f t="shared" si="2"/>
        <v>0</v>
      </c>
    </row>
    <row r="9" spans="1:20">
      <c r="A9" s="182">
        <v>7</v>
      </c>
      <c r="B9" s="183" t="s">
        <v>541</v>
      </c>
      <c r="C9" s="183" t="s">
        <v>530</v>
      </c>
      <c r="D9" s="183" t="s">
        <v>540</v>
      </c>
      <c r="E9" s="184" t="s">
        <v>527</v>
      </c>
      <c r="F9" s="185">
        <v>5</v>
      </c>
      <c r="G9" s="185">
        <v>11</v>
      </c>
      <c r="H9" s="182">
        <v>16</v>
      </c>
      <c r="I9" s="185">
        <v>109</v>
      </c>
      <c r="J9" s="185">
        <v>170</v>
      </c>
      <c r="K9" s="185">
        <v>12</v>
      </c>
      <c r="L9" s="185">
        <f t="shared" si="0"/>
        <v>28980</v>
      </c>
      <c r="M9" s="186">
        <v>5</v>
      </c>
      <c r="N9" s="186">
        <v>11</v>
      </c>
      <c r="O9" s="187">
        <v>16</v>
      </c>
      <c r="P9" s="186">
        <v>109</v>
      </c>
      <c r="Q9" s="186">
        <v>170</v>
      </c>
      <c r="R9" s="186">
        <v>12</v>
      </c>
      <c r="S9" s="186">
        <f t="shared" si="1"/>
        <v>28980</v>
      </c>
      <c r="T9" s="188">
        <f t="shared" si="2"/>
        <v>0</v>
      </c>
    </row>
    <row r="10" spans="1:20">
      <c r="A10" s="182">
        <v>8</v>
      </c>
      <c r="B10" s="183" t="s">
        <v>371</v>
      </c>
      <c r="C10" s="183" t="s">
        <v>530</v>
      </c>
      <c r="D10" s="183" t="s">
        <v>540</v>
      </c>
      <c r="E10" s="184" t="s">
        <v>527</v>
      </c>
      <c r="F10" s="185">
        <v>4</v>
      </c>
      <c r="G10" s="185">
        <v>12</v>
      </c>
      <c r="H10" s="182">
        <v>16</v>
      </c>
      <c r="I10" s="185">
        <v>109</v>
      </c>
      <c r="J10" s="185">
        <v>170</v>
      </c>
      <c r="K10" s="185">
        <v>12</v>
      </c>
      <c r="L10" s="185">
        <f t="shared" si="0"/>
        <v>29712</v>
      </c>
      <c r="M10" s="186">
        <v>4</v>
      </c>
      <c r="N10" s="186">
        <v>12</v>
      </c>
      <c r="O10" s="187">
        <v>16</v>
      </c>
      <c r="P10" s="186">
        <v>109</v>
      </c>
      <c r="Q10" s="186">
        <v>170</v>
      </c>
      <c r="R10" s="186">
        <v>12</v>
      </c>
      <c r="S10" s="186">
        <f t="shared" si="1"/>
        <v>29712</v>
      </c>
      <c r="T10" s="188">
        <f t="shared" si="2"/>
        <v>0</v>
      </c>
    </row>
    <row r="11" spans="1:20">
      <c r="A11" s="182">
        <v>9</v>
      </c>
      <c r="B11" s="183" t="s">
        <v>542</v>
      </c>
      <c r="C11" s="183" t="s">
        <v>530</v>
      </c>
      <c r="D11" s="183" t="s">
        <v>540</v>
      </c>
      <c r="E11" s="184" t="s">
        <v>527</v>
      </c>
      <c r="F11" s="185">
        <v>4</v>
      </c>
      <c r="G11" s="185">
        <v>12</v>
      </c>
      <c r="H11" s="182">
        <v>16</v>
      </c>
      <c r="I11" s="185">
        <v>109</v>
      </c>
      <c r="J11" s="185">
        <v>170</v>
      </c>
      <c r="K11" s="185">
        <v>12</v>
      </c>
      <c r="L11" s="185">
        <f t="shared" si="0"/>
        <v>29712</v>
      </c>
      <c r="M11" s="186">
        <v>4</v>
      </c>
      <c r="N11" s="186">
        <v>12</v>
      </c>
      <c r="O11" s="187">
        <v>16</v>
      </c>
      <c r="P11" s="186">
        <v>109</v>
      </c>
      <c r="Q11" s="186">
        <v>170</v>
      </c>
      <c r="R11" s="186">
        <v>12</v>
      </c>
      <c r="S11" s="186">
        <f t="shared" si="1"/>
        <v>29712</v>
      </c>
      <c r="T11" s="188">
        <f t="shared" si="2"/>
        <v>0</v>
      </c>
    </row>
    <row r="12" spans="1:20">
      <c r="A12" s="182">
        <v>10</v>
      </c>
      <c r="B12" s="183" t="s">
        <v>531</v>
      </c>
      <c r="C12" s="183" t="s">
        <v>530</v>
      </c>
      <c r="D12" s="183" t="s">
        <v>540</v>
      </c>
      <c r="E12" s="184" t="s">
        <v>527</v>
      </c>
      <c r="F12" s="185">
        <v>3</v>
      </c>
      <c r="G12" s="185">
        <v>13</v>
      </c>
      <c r="H12" s="182">
        <v>16</v>
      </c>
      <c r="I12" s="185">
        <v>109</v>
      </c>
      <c r="J12" s="185">
        <v>170</v>
      </c>
      <c r="K12" s="185">
        <v>12</v>
      </c>
      <c r="L12" s="185">
        <f t="shared" si="0"/>
        <v>30444</v>
      </c>
      <c r="M12" s="186">
        <v>3</v>
      </c>
      <c r="N12" s="186">
        <v>13</v>
      </c>
      <c r="O12" s="187">
        <v>16</v>
      </c>
      <c r="P12" s="186">
        <v>109</v>
      </c>
      <c r="Q12" s="186">
        <v>170</v>
      </c>
      <c r="R12" s="186">
        <v>12</v>
      </c>
      <c r="S12" s="186">
        <f t="shared" si="1"/>
        <v>30444</v>
      </c>
      <c r="T12" s="188">
        <f t="shared" si="2"/>
        <v>0</v>
      </c>
    </row>
    <row r="13" spans="1:20">
      <c r="A13" s="182">
        <v>11</v>
      </c>
      <c r="B13" s="183" t="s">
        <v>543</v>
      </c>
      <c r="C13" s="183" t="s">
        <v>530</v>
      </c>
      <c r="D13" s="183" t="s">
        <v>540</v>
      </c>
      <c r="E13" s="184" t="s">
        <v>527</v>
      </c>
      <c r="F13" s="185">
        <v>4</v>
      </c>
      <c r="G13" s="185">
        <v>12</v>
      </c>
      <c r="H13" s="182">
        <v>16</v>
      </c>
      <c r="I13" s="185">
        <v>109</v>
      </c>
      <c r="J13" s="185">
        <v>170</v>
      </c>
      <c r="K13" s="185">
        <v>12</v>
      </c>
      <c r="L13" s="185">
        <f t="shared" si="0"/>
        <v>29712</v>
      </c>
      <c r="M13" s="186">
        <v>4</v>
      </c>
      <c r="N13" s="186">
        <v>12</v>
      </c>
      <c r="O13" s="187">
        <v>16</v>
      </c>
      <c r="P13" s="186">
        <v>109</v>
      </c>
      <c r="Q13" s="186">
        <v>170</v>
      </c>
      <c r="R13" s="186">
        <v>12</v>
      </c>
      <c r="S13" s="186">
        <f t="shared" si="1"/>
        <v>29712</v>
      </c>
      <c r="T13" s="188">
        <f t="shared" si="2"/>
        <v>0</v>
      </c>
    </row>
    <row r="14" spans="1:20">
      <c r="A14" s="182">
        <v>12</v>
      </c>
      <c r="B14" s="183" t="s">
        <v>532</v>
      </c>
      <c r="C14" s="183" t="s">
        <v>530</v>
      </c>
      <c r="D14" s="183" t="s">
        <v>540</v>
      </c>
      <c r="E14" s="184" t="s">
        <v>527</v>
      </c>
      <c r="F14" s="185">
        <v>2</v>
      </c>
      <c r="G14" s="185">
        <v>14</v>
      </c>
      <c r="H14" s="182">
        <v>16</v>
      </c>
      <c r="I14" s="185">
        <v>109</v>
      </c>
      <c r="J14" s="185">
        <v>170</v>
      </c>
      <c r="K14" s="185">
        <v>12</v>
      </c>
      <c r="L14" s="185">
        <f t="shared" si="0"/>
        <v>31176</v>
      </c>
      <c r="M14" s="186">
        <v>2</v>
      </c>
      <c r="N14" s="186">
        <v>14</v>
      </c>
      <c r="O14" s="187">
        <v>16</v>
      </c>
      <c r="P14" s="186">
        <v>109</v>
      </c>
      <c r="Q14" s="186">
        <v>170</v>
      </c>
      <c r="R14" s="186">
        <v>12</v>
      </c>
      <c r="S14" s="186">
        <f t="shared" si="1"/>
        <v>31176</v>
      </c>
      <c r="T14" s="188">
        <f t="shared" si="2"/>
        <v>0</v>
      </c>
    </row>
    <row r="15" spans="1:20">
      <c r="A15" s="182">
        <v>13</v>
      </c>
      <c r="B15" s="183" t="s">
        <v>544</v>
      </c>
      <c r="C15" s="183" t="s">
        <v>530</v>
      </c>
      <c r="D15" s="183" t="s">
        <v>540</v>
      </c>
      <c r="E15" s="184" t="s">
        <v>527</v>
      </c>
      <c r="F15" s="185">
        <v>4</v>
      </c>
      <c r="G15" s="185">
        <v>12</v>
      </c>
      <c r="H15" s="182">
        <v>16</v>
      </c>
      <c r="I15" s="185">
        <v>109</v>
      </c>
      <c r="J15" s="185">
        <v>170</v>
      </c>
      <c r="K15" s="185">
        <v>12</v>
      </c>
      <c r="L15" s="185">
        <f t="shared" si="0"/>
        <v>29712</v>
      </c>
      <c r="M15" s="186">
        <v>4</v>
      </c>
      <c r="N15" s="186">
        <v>12</v>
      </c>
      <c r="O15" s="187">
        <v>16</v>
      </c>
      <c r="P15" s="186">
        <v>109</v>
      </c>
      <c r="Q15" s="186">
        <v>170</v>
      </c>
      <c r="R15" s="186">
        <v>12</v>
      </c>
      <c r="S15" s="186">
        <f t="shared" si="1"/>
        <v>29712</v>
      </c>
      <c r="T15" s="188">
        <f t="shared" si="2"/>
        <v>0</v>
      </c>
    </row>
    <row r="16" spans="1:20">
      <c r="A16" s="182">
        <v>14</v>
      </c>
      <c r="B16" s="183" t="s">
        <v>545</v>
      </c>
      <c r="C16" s="183" t="s">
        <v>525</v>
      </c>
      <c r="D16" s="183" t="s">
        <v>546</v>
      </c>
      <c r="E16" s="184" t="s">
        <v>527</v>
      </c>
      <c r="F16" s="185">
        <v>2</v>
      </c>
      <c r="G16" s="185">
        <v>14</v>
      </c>
      <c r="H16" s="182">
        <v>16</v>
      </c>
      <c r="I16" s="185">
        <v>109</v>
      </c>
      <c r="J16" s="185">
        <v>170</v>
      </c>
      <c r="K16" s="185">
        <v>12</v>
      </c>
      <c r="L16" s="185">
        <f t="shared" si="0"/>
        <v>31176</v>
      </c>
      <c r="M16" s="186">
        <v>2</v>
      </c>
      <c r="N16" s="186">
        <v>14</v>
      </c>
      <c r="O16" s="187">
        <v>16</v>
      </c>
      <c r="P16" s="186">
        <v>109</v>
      </c>
      <c r="Q16" s="186">
        <v>170</v>
      </c>
      <c r="R16" s="186">
        <v>12</v>
      </c>
      <c r="S16" s="186">
        <f t="shared" si="1"/>
        <v>31176</v>
      </c>
      <c r="T16" s="188">
        <f t="shared" si="2"/>
        <v>0</v>
      </c>
    </row>
    <row r="17" spans="1:20">
      <c r="A17" s="178"/>
      <c r="B17" s="189" t="s">
        <v>547</v>
      </c>
      <c r="C17" s="189"/>
      <c r="D17" s="189"/>
      <c r="E17" s="190"/>
      <c r="F17" s="191">
        <f>SUM(F3:F16)</f>
        <v>33</v>
      </c>
      <c r="G17" s="191">
        <f t="shared" ref="G17:T17" si="3">SUM(G3:G16)</f>
        <v>191</v>
      </c>
      <c r="H17" s="178">
        <f t="shared" si="3"/>
        <v>224</v>
      </c>
      <c r="I17" s="191">
        <f t="shared" si="3"/>
        <v>1526</v>
      </c>
      <c r="J17" s="191">
        <f t="shared" si="3"/>
        <v>2380</v>
      </c>
      <c r="K17" s="191">
        <f t="shared" si="3"/>
        <v>168</v>
      </c>
      <c r="L17" s="191">
        <f t="shared" si="3"/>
        <v>432804</v>
      </c>
      <c r="M17" s="191">
        <f t="shared" si="3"/>
        <v>33</v>
      </c>
      <c r="N17" s="191">
        <f t="shared" si="3"/>
        <v>191</v>
      </c>
      <c r="O17" s="191">
        <f t="shared" si="3"/>
        <v>224</v>
      </c>
      <c r="P17" s="191"/>
      <c r="Q17" s="191"/>
      <c r="R17" s="191"/>
      <c r="S17" s="191">
        <f t="shared" si="3"/>
        <v>432804</v>
      </c>
      <c r="T17" s="191">
        <f t="shared" si="3"/>
        <v>0</v>
      </c>
    </row>
  </sheetData>
  <mergeCells count="1">
    <mergeCell ref="A1:T1"/>
  </mergeCells>
  <phoneticPr fontId="3" type="noConversion"/>
  <printOptions horizontalCentered="1"/>
  <pageMargins left="0.70866141732283472" right="0.70866141732283472" top="0.74803149606299213" bottom="0.74803149606299213" header="0.31496062992125984" footer="0.31496062992125984"/>
  <pageSetup paperSize="9" scale="90"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dimension ref="A1:G104"/>
  <sheetViews>
    <sheetView topLeftCell="A97" workbookViewId="0">
      <selection activeCell="A104" sqref="A104"/>
    </sheetView>
  </sheetViews>
  <sheetFormatPr defaultColWidth="9" defaultRowHeight="13.5" outlineLevelRow="2"/>
  <cols>
    <col min="1" max="1" width="14.875" style="11" customWidth="1"/>
    <col min="2" max="2" width="35.875" style="11" customWidth="1"/>
    <col min="3" max="3" width="16.125" style="11" customWidth="1"/>
    <col min="4" max="4" width="31.375" style="11" customWidth="1"/>
    <col min="5" max="5" width="10.25" style="11" customWidth="1"/>
    <col min="6" max="6" width="9.625" style="11" customWidth="1"/>
    <col min="7" max="7" width="12" style="29" customWidth="1"/>
    <col min="8" max="16384" width="9" style="11"/>
  </cols>
  <sheetData>
    <row r="1" spans="1:7" ht="30" customHeight="1">
      <c r="A1" s="379" t="s">
        <v>338</v>
      </c>
      <c r="B1" s="379"/>
      <c r="C1" s="379"/>
      <c r="D1" s="379"/>
      <c r="E1" s="379"/>
      <c r="F1" s="379"/>
      <c r="G1" s="379"/>
    </row>
    <row r="2" spans="1:7" s="20" customFormat="1" ht="24.95" customHeight="1">
      <c r="A2" s="48" t="s">
        <v>159</v>
      </c>
      <c r="B2" s="48" t="s">
        <v>222</v>
      </c>
      <c r="C2" s="48" t="s">
        <v>3</v>
      </c>
      <c r="D2" s="48" t="s">
        <v>4</v>
      </c>
      <c r="E2" s="48" t="s">
        <v>160</v>
      </c>
      <c r="F2" s="48" t="s">
        <v>161</v>
      </c>
      <c r="G2" s="48" t="s">
        <v>162</v>
      </c>
    </row>
    <row r="3" spans="1:7" s="24" customFormat="1" ht="24.95" customHeight="1" outlineLevel="2">
      <c r="A3" s="49" t="s">
        <v>163</v>
      </c>
      <c r="B3" s="50" t="s">
        <v>144</v>
      </c>
      <c r="C3" s="50" t="s">
        <v>223</v>
      </c>
      <c r="D3" s="50" t="s">
        <v>224</v>
      </c>
      <c r="E3" s="50">
        <v>1</v>
      </c>
      <c r="F3" s="50">
        <v>80000</v>
      </c>
      <c r="G3" s="30">
        <f>E3*F3</f>
        <v>80000</v>
      </c>
    </row>
    <row r="4" spans="1:7" s="24" customFormat="1" ht="24.95" customHeight="1" outlineLevel="2">
      <c r="A4" s="49" t="s">
        <v>163</v>
      </c>
      <c r="B4" s="50" t="s">
        <v>225</v>
      </c>
      <c r="C4" s="50" t="s">
        <v>226</v>
      </c>
      <c r="D4" s="50" t="s">
        <v>227</v>
      </c>
      <c r="E4" s="50">
        <v>1</v>
      </c>
      <c r="F4" s="50">
        <v>50000</v>
      </c>
      <c r="G4" s="30">
        <f t="shared" ref="G4:G10" si="0">E4*F4</f>
        <v>50000</v>
      </c>
    </row>
    <row r="5" spans="1:7" s="24" customFormat="1" ht="24.95" customHeight="1" outlineLevel="2">
      <c r="A5" s="49" t="s">
        <v>163</v>
      </c>
      <c r="B5" s="50" t="s">
        <v>144</v>
      </c>
      <c r="C5" s="50" t="s">
        <v>226</v>
      </c>
      <c r="D5" s="50" t="s">
        <v>227</v>
      </c>
      <c r="E5" s="50">
        <v>1</v>
      </c>
      <c r="F5" s="50">
        <v>50000</v>
      </c>
      <c r="G5" s="30">
        <f t="shared" si="0"/>
        <v>50000</v>
      </c>
    </row>
    <row r="6" spans="1:7" s="25" customFormat="1" ht="24.95" customHeight="1" outlineLevel="2">
      <c r="A6" s="49" t="s">
        <v>163</v>
      </c>
      <c r="B6" s="51" t="s">
        <v>146</v>
      </c>
      <c r="C6" s="51" t="s">
        <v>228</v>
      </c>
      <c r="D6" s="51" t="s">
        <v>229</v>
      </c>
      <c r="E6" s="51">
        <v>338</v>
      </c>
      <c r="F6" s="51">
        <v>46</v>
      </c>
      <c r="G6" s="30">
        <f t="shared" si="0"/>
        <v>15548</v>
      </c>
    </row>
    <row r="7" spans="1:7" s="25" customFormat="1" ht="24.95" customHeight="1" outlineLevel="2">
      <c r="A7" s="49" t="s">
        <v>163</v>
      </c>
      <c r="B7" s="51" t="s">
        <v>225</v>
      </c>
      <c r="C7" s="51" t="s">
        <v>228</v>
      </c>
      <c r="D7" s="51" t="s">
        <v>229</v>
      </c>
      <c r="E7" s="51">
        <v>447</v>
      </c>
      <c r="F7" s="51">
        <v>46</v>
      </c>
      <c r="G7" s="30">
        <f t="shared" si="0"/>
        <v>20562</v>
      </c>
    </row>
    <row r="8" spans="1:7" s="25" customFormat="1" ht="24.95" customHeight="1" outlineLevel="2">
      <c r="A8" s="49" t="s">
        <v>163</v>
      </c>
      <c r="B8" s="51" t="s">
        <v>230</v>
      </c>
      <c r="C8" s="51" t="s">
        <v>228</v>
      </c>
      <c r="D8" s="51" t="s">
        <v>229</v>
      </c>
      <c r="E8" s="51">
        <v>385</v>
      </c>
      <c r="F8" s="51">
        <v>46</v>
      </c>
      <c r="G8" s="30">
        <f t="shared" si="0"/>
        <v>17710</v>
      </c>
    </row>
    <row r="9" spans="1:7" s="25" customFormat="1" ht="24.95" customHeight="1" outlineLevel="2">
      <c r="A9" s="49" t="s">
        <v>163</v>
      </c>
      <c r="B9" s="51" t="s">
        <v>231</v>
      </c>
      <c r="C9" s="51" t="s">
        <v>228</v>
      </c>
      <c r="D9" s="51" t="s">
        <v>229</v>
      </c>
      <c r="E9" s="51">
        <v>524</v>
      </c>
      <c r="F9" s="51">
        <v>46</v>
      </c>
      <c r="G9" s="30">
        <f t="shared" si="0"/>
        <v>24104</v>
      </c>
    </row>
    <row r="10" spans="1:7" s="25" customFormat="1" ht="24.95" customHeight="1" outlineLevel="2">
      <c r="A10" s="49" t="s">
        <v>163</v>
      </c>
      <c r="B10" s="50" t="s">
        <v>144</v>
      </c>
      <c r="C10" s="51" t="s">
        <v>228</v>
      </c>
      <c r="D10" s="51" t="s">
        <v>229</v>
      </c>
      <c r="E10" s="51">
        <v>665</v>
      </c>
      <c r="F10" s="51">
        <v>46</v>
      </c>
      <c r="G10" s="30">
        <f t="shared" si="0"/>
        <v>30590</v>
      </c>
    </row>
    <row r="11" spans="1:7" s="25" customFormat="1" ht="24.95" customHeight="1" outlineLevel="1">
      <c r="A11" s="49" t="s">
        <v>156</v>
      </c>
      <c r="B11" s="50"/>
      <c r="C11" s="51"/>
      <c r="D11" s="51"/>
      <c r="E11" s="51"/>
      <c r="F11" s="51"/>
      <c r="G11" s="30">
        <f>SUBTOTAL(9,G3:G10)</f>
        <v>288514</v>
      </c>
    </row>
    <row r="12" spans="1:7" s="24" customFormat="1" ht="24.95" customHeight="1" outlineLevel="2">
      <c r="A12" s="50" t="s">
        <v>171</v>
      </c>
      <c r="B12" s="50" t="s">
        <v>232</v>
      </c>
      <c r="C12" s="50" t="s">
        <v>223</v>
      </c>
      <c r="D12" s="50" t="s">
        <v>224</v>
      </c>
      <c r="E12" s="50">
        <v>1</v>
      </c>
      <c r="F12" s="50">
        <v>80000</v>
      </c>
      <c r="G12" s="30">
        <f>E12*F12</f>
        <v>80000</v>
      </c>
    </row>
    <row r="13" spans="1:7" s="24" customFormat="1" ht="24.95" customHeight="1" outlineLevel="2">
      <c r="A13" s="50" t="s">
        <v>171</v>
      </c>
      <c r="B13" s="50" t="s">
        <v>233</v>
      </c>
      <c r="C13" s="50" t="s">
        <v>226</v>
      </c>
      <c r="D13" s="50" t="s">
        <v>227</v>
      </c>
      <c r="E13" s="50">
        <v>1</v>
      </c>
      <c r="F13" s="50">
        <v>50000</v>
      </c>
      <c r="G13" s="30">
        <f>E13*F13</f>
        <v>50000</v>
      </c>
    </row>
    <row r="14" spans="1:7" s="24" customFormat="1" ht="24.95" customHeight="1" outlineLevel="2">
      <c r="A14" s="50" t="s">
        <v>171</v>
      </c>
      <c r="B14" s="50" t="s">
        <v>234</v>
      </c>
      <c r="C14" s="50" t="s">
        <v>226</v>
      </c>
      <c r="D14" s="50" t="s">
        <v>227</v>
      </c>
      <c r="E14" s="50">
        <v>1</v>
      </c>
      <c r="F14" s="50">
        <v>50000</v>
      </c>
      <c r="G14" s="30">
        <f t="shared" ref="G14:G19" si="1">E14*F14</f>
        <v>50000</v>
      </c>
    </row>
    <row r="15" spans="1:7" s="24" customFormat="1" ht="24.95" customHeight="1" outlineLevel="2">
      <c r="A15" s="50" t="s">
        <v>171</v>
      </c>
      <c r="B15" s="50" t="s">
        <v>235</v>
      </c>
      <c r="C15" s="50" t="s">
        <v>226</v>
      </c>
      <c r="D15" s="50" t="s">
        <v>227</v>
      </c>
      <c r="E15" s="50">
        <v>1</v>
      </c>
      <c r="F15" s="50">
        <v>50000</v>
      </c>
      <c r="G15" s="30">
        <f t="shared" si="1"/>
        <v>50000</v>
      </c>
    </row>
    <row r="16" spans="1:7" s="26" customFormat="1" ht="24.95" customHeight="1" outlineLevel="2">
      <c r="A16" s="50" t="s">
        <v>171</v>
      </c>
      <c r="B16" s="50" t="s">
        <v>235</v>
      </c>
      <c r="C16" s="50" t="s">
        <v>236</v>
      </c>
      <c r="D16" s="50" t="s">
        <v>237</v>
      </c>
      <c r="E16" s="50">
        <v>1</v>
      </c>
      <c r="F16" s="50">
        <v>80000</v>
      </c>
      <c r="G16" s="30">
        <f t="shared" si="1"/>
        <v>80000</v>
      </c>
    </row>
    <row r="17" spans="1:7" s="25" customFormat="1" ht="24.95" customHeight="1" outlineLevel="2">
      <c r="A17" s="50" t="s">
        <v>171</v>
      </c>
      <c r="B17" s="51" t="s">
        <v>233</v>
      </c>
      <c r="C17" s="51" t="s">
        <v>228</v>
      </c>
      <c r="D17" s="51" t="s">
        <v>229</v>
      </c>
      <c r="E17" s="51">
        <v>1114</v>
      </c>
      <c r="F17" s="51">
        <v>46</v>
      </c>
      <c r="G17" s="30">
        <f t="shared" si="1"/>
        <v>51244</v>
      </c>
    </row>
    <row r="18" spans="1:7" s="25" customFormat="1" ht="24.95" customHeight="1" outlineLevel="2">
      <c r="A18" s="50" t="s">
        <v>171</v>
      </c>
      <c r="B18" s="51" t="s">
        <v>235</v>
      </c>
      <c r="C18" s="51" t="s">
        <v>228</v>
      </c>
      <c r="D18" s="51" t="s">
        <v>229</v>
      </c>
      <c r="E18" s="51">
        <v>1115</v>
      </c>
      <c r="F18" s="51">
        <v>46</v>
      </c>
      <c r="G18" s="30">
        <f t="shared" si="1"/>
        <v>51290</v>
      </c>
    </row>
    <row r="19" spans="1:7" s="25" customFormat="1" ht="24.95" customHeight="1" outlineLevel="2">
      <c r="A19" s="50" t="s">
        <v>171</v>
      </c>
      <c r="B19" s="51" t="s">
        <v>234</v>
      </c>
      <c r="C19" s="51" t="s">
        <v>228</v>
      </c>
      <c r="D19" s="51" t="s">
        <v>229</v>
      </c>
      <c r="E19" s="51">
        <v>719</v>
      </c>
      <c r="F19" s="51">
        <v>46</v>
      </c>
      <c r="G19" s="30">
        <f t="shared" si="1"/>
        <v>33074</v>
      </c>
    </row>
    <row r="20" spans="1:7" s="25" customFormat="1" ht="24.95" customHeight="1" outlineLevel="1">
      <c r="A20" s="50" t="s">
        <v>133</v>
      </c>
      <c r="B20" s="51"/>
      <c r="C20" s="51"/>
      <c r="D20" s="51"/>
      <c r="E20" s="51"/>
      <c r="F20" s="51"/>
      <c r="G20" s="30">
        <f>SUBTOTAL(9,G12:G19)</f>
        <v>445608</v>
      </c>
    </row>
    <row r="21" spans="1:7" s="24" customFormat="1" ht="24.95" customHeight="1" outlineLevel="2">
      <c r="A21" s="50" t="s">
        <v>174</v>
      </c>
      <c r="B21" s="50" t="s">
        <v>238</v>
      </c>
      <c r="C21" s="50" t="s">
        <v>226</v>
      </c>
      <c r="D21" s="50" t="s">
        <v>227</v>
      </c>
      <c r="E21" s="50">
        <v>1</v>
      </c>
      <c r="F21" s="50">
        <v>50000</v>
      </c>
      <c r="G21" s="30">
        <f t="shared" ref="G21:G26" si="2">E21*F21</f>
        <v>50000</v>
      </c>
    </row>
    <row r="22" spans="1:7" s="24" customFormat="1" ht="24.95" customHeight="1" outlineLevel="2">
      <c r="A22" s="50" t="s">
        <v>174</v>
      </c>
      <c r="B22" s="50" t="s">
        <v>239</v>
      </c>
      <c r="C22" s="50" t="s">
        <v>226</v>
      </c>
      <c r="D22" s="50" t="s">
        <v>227</v>
      </c>
      <c r="E22" s="50">
        <v>1</v>
      </c>
      <c r="F22" s="50">
        <v>50000</v>
      </c>
      <c r="G22" s="30">
        <f t="shared" si="2"/>
        <v>50000</v>
      </c>
    </row>
    <row r="23" spans="1:7" s="25" customFormat="1" ht="24.95" customHeight="1" outlineLevel="2">
      <c r="A23" s="50" t="s">
        <v>174</v>
      </c>
      <c r="B23" s="51" t="s">
        <v>240</v>
      </c>
      <c r="C23" s="51" t="s">
        <v>228</v>
      </c>
      <c r="D23" s="51" t="s">
        <v>229</v>
      </c>
      <c r="E23" s="51">
        <v>553</v>
      </c>
      <c r="F23" s="51">
        <v>46</v>
      </c>
      <c r="G23" s="30">
        <f t="shared" si="2"/>
        <v>25438</v>
      </c>
    </row>
    <row r="24" spans="1:7" s="25" customFormat="1" ht="24.95" customHeight="1" outlineLevel="2">
      <c r="A24" s="50" t="s">
        <v>174</v>
      </c>
      <c r="B24" s="50" t="s">
        <v>238</v>
      </c>
      <c r="C24" s="51" t="s">
        <v>228</v>
      </c>
      <c r="D24" s="51" t="s">
        <v>229</v>
      </c>
      <c r="E24" s="51">
        <v>611</v>
      </c>
      <c r="F24" s="51">
        <v>46</v>
      </c>
      <c r="G24" s="30">
        <f t="shared" si="2"/>
        <v>28106</v>
      </c>
    </row>
    <row r="25" spans="1:7" s="25" customFormat="1" ht="24.95" customHeight="1" outlineLevel="2">
      <c r="A25" s="50" t="s">
        <v>174</v>
      </c>
      <c r="B25" s="51" t="s">
        <v>239</v>
      </c>
      <c r="C25" s="51" t="s">
        <v>228</v>
      </c>
      <c r="D25" s="51" t="s">
        <v>229</v>
      </c>
      <c r="E25" s="51">
        <v>903</v>
      </c>
      <c r="F25" s="51">
        <v>46</v>
      </c>
      <c r="G25" s="30">
        <f t="shared" si="2"/>
        <v>41538</v>
      </c>
    </row>
    <row r="26" spans="1:7" s="25" customFormat="1" ht="24.95" customHeight="1" outlineLevel="2">
      <c r="A26" s="50" t="s">
        <v>174</v>
      </c>
      <c r="B26" s="51" t="s">
        <v>241</v>
      </c>
      <c r="C26" s="51" t="s">
        <v>228</v>
      </c>
      <c r="D26" s="51" t="s">
        <v>229</v>
      </c>
      <c r="E26" s="51">
        <v>680</v>
      </c>
      <c r="F26" s="51">
        <v>46</v>
      </c>
      <c r="G26" s="30">
        <f t="shared" si="2"/>
        <v>31280</v>
      </c>
    </row>
    <row r="27" spans="1:7" s="25" customFormat="1" ht="24.95" customHeight="1" outlineLevel="1">
      <c r="A27" s="50" t="s">
        <v>107</v>
      </c>
      <c r="B27" s="51"/>
      <c r="C27" s="51"/>
      <c r="D27" s="51"/>
      <c r="E27" s="51"/>
      <c r="F27" s="51"/>
      <c r="G27" s="30">
        <f>SUBTOTAL(9,G21:G26)</f>
        <v>226362</v>
      </c>
    </row>
    <row r="28" spans="1:7" s="24" customFormat="1" ht="24.95" customHeight="1" outlineLevel="2">
      <c r="A28" s="50" t="s">
        <v>177</v>
      </c>
      <c r="B28" s="50" t="s">
        <v>242</v>
      </c>
      <c r="C28" s="50" t="s">
        <v>226</v>
      </c>
      <c r="D28" s="50" t="s">
        <v>227</v>
      </c>
      <c r="E28" s="50">
        <v>1</v>
      </c>
      <c r="F28" s="50">
        <v>50000</v>
      </c>
      <c r="G28" s="30">
        <f t="shared" ref="G28:G91" si="3">E28*F28</f>
        <v>50000</v>
      </c>
    </row>
    <row r="29" spans="1:7" s="24" customFormat="1" ht="24.95" customHeight="1" outlineLevel="2">
      <c r="A29" s="50" t="s">
        <v>177</v>
      </c>
      <c r="B29" s="50" t="s">
        <v>243</v>
      </c>
      <c r="C29" s="50" t="s">
        <v>226</v>
      </c>
      <c r="D29" s="50" t="s">
        <v>227</v>
      </c>
      <c r="E29" s="50">
        <v>1</v>
      </c>
      <c r="F29" s="50">
        <v>50000</v>
      </c>
      <c r="G29" s="30">
        <f t="shared" si="3"/>
        <v>50000</v>
      </c>
    </row>
    <row r="30" spans="1:7" s="24" customFormat="1" ht="24.95" customHeight="1" outlineLevel="2">
      <c r="A30" s="50" t="s">
        <v>177</v>
      </c>
      <c r="B30" s="50" t="s">
        <v>79</v>
      </c>
      <c r="C30" s="50" t="s">
        <v>226</v>
      </c>
      <c r="D30" s="50" t="s">
        <v>227</v>
      </c>
      <c r="E30" s="50">
        <v>1</v>
      </c>
      <c r="F30" s="50">
        <v>50000</v>
      </c>
      <c r="G30" s="30">
        <f t="shared" si="3"/>
        <v>50000</v>
      </c>
    </row>
    <row r="31" spans="1:7" s="24" customFormat="1" ht="24.95" customHeight="1" outlineLevel="2">
      <c r="A31" s="50" t="s">
        <v>177</v>
      </c>
      <c r="B31" s="50" t="s">
        <v>90</v>
      </c>
      <c r="C31" s="50" t="s">
        <v>226</v>
      </c>
      <c r="D31" s="50" t="s">
        <v>227</v>
      </c>
      <c r="E31" s="50">
        <v>1</v>
      </c>
      <c r="F31" s="50">
        <v>50000</v>
      </c>
      <c r="G31" s="30">
        <f t="shared" si="3"/>
        <v>50000</v>
      </c>
    </row>
    <row r="32" spans="1:7" s="25" customFormat="1" ht="24.95" customHeight="1" outlineLevel="2">
      <c r="A32" s="50" t="s">
        <v>177</v>
      </c>
      <c r="B32" s="51" t="s">
        <v>244</v>
      </c>
      <c r="C32" s="51" t="s">
        <v>228</v>
      </c>
      <c r="D32" s="51" t="s">
        <v>229</v>
      </c>
      <c r="E32" s="51">
        <v>224</v>
      </c>
      <c r="F32" s="51">
        <v>46</v>
      </c>
      <c r="G32" s="30">
        <f t="shared" si="3"/>
        <v>10304</v>
      </c>
    </row>
    <row r="33" spans="1:7" s="25" customFormat="1" ht="24.95" customHeight="1" outlineLevel="2">
      <c r="A33" s="50" t="s">
        <v>177</v>
      </c>
      <c r="B33" s="51" t="s">
        <v>83</v>
      </c>
      <c r="C33" s="51" t="s">
        <v>228</v>
      </c>
      <c r="D33" s="51" t="s">
        <v>229</v>
      </c>
      <c r="E33" s="51">
        <v>644</v>
      </c>
      <c r="F33" s="51">
        <v>46</v>
      </c>
      <c r="G33" s="30">
        <f t="shared" si="3"/>
        <v>29624</v>
      </c>
    </row>
    <row r="34" spans="1:7" s="25" customFormat="1" ht="24.95" customHeight="1" outlineLevel="2">
      <c r="A34" s="50" t="s">
        <v>177</v>
      </c>
      <c r="B34" s="51" t="s">
        <v>243</v>
      </c>
      <c r="C34" s="51" t="s">
        <v>228</v>
      </c>
      <c r="D34" s="51" t="s">
        <v>229</v>
      </c>
      <c r="E34" s="51">
        <v>386</v>
      </c>
      <c r="F34" s="51">
        <v>46</v>
      </c>
      <c r="G34" s="30">
        <f t="shared" si="3"/>
        <v>17756</v>
      </c>
    </row>
    <row r="35" spans="1:7" s="25" customFormat="1" ht="24.95" customHeight="1" outlineLevel="2">
      <c r="A35" s="50" t="s">
        <v>177</v>
      </c>
      <c r="B35" s="51" t="s">
        <v>242</v>
      </c>
      <c r="C35" s="51" t="s">
        <v>228</v>
      </c>
      <c r="D35" s="51" t="s">
        <v>229</v>
      </c>
      <c r="E35" s="51">
        <v>290</v>
      </c>
      <c r="F35" s="51">
        <v>46</v>
      </c>
      <c r="G35" s="30">
        <f t="shared" si="3"/>
        <v>13340</v>
      </c>
    </row>
    <row r="36" spans="1:7" s="25" customFormat="1" ht="24.95" customHeight="1" outlineLevel="2">
      <c r="A36" s="50" t="s">
        <v>177</v>
      </c>
      <c r="B36" s="51" t="s">
        <v>82</v>
      </c>
      <c r="C36" s="51" t="s">
        <v>228</v>
      </c>
      <c r="D36" s="51" t="s">
        <v>229</v>
      </c>
      <c r="E36" s="51">
        <v>428</v>
      </c>
      <c r="F36" s="51">
        <v>46</v>
      </c>
      <c r="G36" s="30">
        <f t="shared" si="3"/>
        <v>19688</v>
      </c>
    </row>
    <row r="37" spans="1:7" s="25" customFormat="1" ht="24.95" customHeight="1" outlineLevel="2">
      <c r="A37" s="50" t="s">
        <v>177</v>
      </c>
      <c r="B37" s="51" t="s">
        <v>81</v>
      </c>
      <c r="C37" s="51" t="s">
        <v>228</v>
      </c>
      <c r="D37" s="51" t="s">
        <v>229</v>
      </c>
      <c r="E37" s="51">
        <v>526</v>
      </c>
      <c r="F37" s="51">
        <v>46</v>
      </c>
      <c r="G37" s="30">
        <f t="shared" si="3"/>
        <v>24196</v>
      </c>
    </row>
    <row r="38" spans="1:7" s="25" customFormat="1" ht="24.95" customHeight="1" outlineLevel="2">
      <c r="A38" s="50" t="s">
        <v>177</v>
      </c>
      <c r="B38" s="51" t="s">
        <v>79</v>
      </c>
      <c r="C38" s="51" t="s">
        <v>228</v>
      </c>
      <c r="D38" s="51" t="s">
        <v>229</v>
      </c>
      <c r="E38" s="51">
        <v>409</v>
      </c>
      <c r="F38" s="51">
        <v>46</v>
      </c>
      <c r="G38" s="30">
        <f t="shared" si="3"/>
        <v>18814</v>
      </c>
    </row>
    <row r="39" spans="1:7" s="25" customFormat="1" ht="24.95" customHeight="1" outlineLevel="2">
      <c r="A39" s="50" t="s">
        <v>177</v>
      </c>
      <c r="B39" s="51" t="s">
        <v>90</v>
      </c>
      <c r="C39" s="51" t="s">
        <v>228</v>
      </c>
      <c r="D39" s="51" t="s">
        <v>229</v>
      </c>
      <c r="E39" s="51">
        <v>730</v>
      </c>
      <c r="F39" s="51">
        <v>46</v>
      </c>
      <c r="G39" s="30">
        <f t="shared" si="3"/>
        <v>33580</v>
      </c>
    </row>
    <row r="40" spans="1:7" s="25" customFormat="1" ht="24.95" customHeight="1" outlineLevel="1">
      <c r="A40" s="50" t="s">
        <v>96</v>
      </c>
      <c r="B40" s="51"/>
      <c r="C40" s="51"/>
      <c r="D40" s="51"/>
      <c r="E40" s="51"/>
      <c r="F40" s="51"/>
      <c r="G40" s="30">
        <f>SUBTOTAL(9,G28:G39)</f>
        <v>367302</v>
      </c>
    </row>
    <row r="41" spans="1:7" s="24" customFormat="1" ht="24.95" customHeight="1" outlineLevel="2">
      <c r="A41" s="51" t="s">
        <v>183</v>
      </c>
      <c r="B41" s="51" t="s">
        <v>245</v>
      </c>
      <c r="C41" s="50" t="s">
        <v>223</v>
      </c>
      <c r="D41" s="50" t="s">
        <v>224</v>
      </c>
      <c r="E41" s="50">
        <v>1</v>
      </c>
      <c r="F41" s="50">
        <v>80000</v>
      </c>
      <c r="G41" s="30">
        <f t="shared" si="3"/>
        <v>80000</v>
      </c>
    </row>
    <row r="42" spans="1:7" s="24" customFormat="1" ht="24.95" customHeight="1" outlineLevel="2">
      <c r="A42" s="51" t="s">
        <v>183</v>
      </c>
      <c r="B42" s="50" t="s">
        <v>246</v>
      </c>
      <c r="C42" s="50" t="s">
        <v>226</v>
      </c>
      <c r="D42" s="50" t="s">
        <v>227</v>
      </c>
      <c r="E42" s="50">
        <v>1</v>
      </c>
      <c r="F42" s="50">
        <v>50000</v>
      </c>
      <c r="G42" s="30">
        <f t="shared" si="3"/>
        <v>50000</v>
      </c>
    </row>
    <row r="43" spans="1:7" s="24" customFormat="1" ht="24.95" customHeight="1" outlineLevel="2">
      <c r="A43" s="51" t="s">
        <v>183</v>
      </c>
      <c r="B43" s="50" t="s">
        <v>247</v>
      </c>
      <c r="C43" s="50" t="s">
        <v>226</v>
      </c>
      <c r="D43" s="50" t="s">
        <v>227</v>
      </c>
      <c r="E43" s="50">
        <v>1</v>
      </c>
      <c r="F43" s="50">
        <v>50000</v>
      </c>
      <c r="G43" s="30">
        <f t="shared" si="3"/>
        <v>50000</v>
      </c>
    </row>
    <row r="44" spans="1:7" s="25" customFormat="1" ht="24.95" customHeight="1" outlineLevel="2">
      <c r="A44" s="51" t="s">
        <v>183</v>
      </c>
      <c r="B44" s="51" t="s">
        <v>245</v>
      </c>
      <c r="C44" s="51" t="s">
        <v>228</v>
      </c>
      <c r="D44" s="51" t="s">
        <v>229</v>
      </c>
      <c r="E44" s="51">
        <v>504</v>
      </c>
      <c r="F44" s="51">
        <v>46</v>
      </c>
      <c r="G44" s="30">
        <f t="shared" si="3"/>
        <v>23184</v>
      </c>
    </row>
    <row r="45" spans="1:7" s="25" customFormat="1" ht="24.95" customHeight="1" outlineLevel="2">
      <c r="A45" s="51" t="s">
        <v>183</v>
      </c>
      <c r="B45" s="51" t="s">
        <v>245</v>
      </c>
      <c r="C45" s="51" t="s">
        <v>228</v>
      </c>
      <c r="D45" s="51" t="s">
        <v>248</v>
      </c>
      <c r="E45" s="51">
        <v>1</v>
      </c>
      <c r="F45" s="51">
        <v>45000</v>
      </c>
      <c r="G45" s="30">
        <f t="shared" si="3"/>
        <v>45000</v>
      </c>
    </row>
    <row r="46" spans="1:7" s="25" customFormat="1" ht="24.95" customHeight="1" outlineLevel="2">
      <c r="A46" s="51" t="s">
        <v>183</v>
      </c>
      <c r="B46" s="50" t="s">
        <v>246</v>
      </c>
      <c r="C46" s="51" t="s">
        <v>228</v>
      </c>
      <c r="D46" s="51" t="s">
        <v>229</v>
      </c>
      <c r="E46" s="51">
        <v>198</v>
      </c>
      <c r="F46" s="51">
        <v>46</v>
      </c>
      <c r="G46" s="30">
        <f t="shared" si="3"/>
        <v>9108</v>
      </c>
    </row>
    <row r="47" spans="1:7" s="25" customFormat="1" ht="24.95" customHeight="1" outlineLevel="2">
      <c r="A47" s="51" t="s">
        <v>183</v>
      </c>
      <c r="B47" s="51" t="s">
        <v>249</v>
      </c>
      <c r="C47" s="51" t="s">
        <v>228</v>
      </c>
      <c r="D47" s="51" t="s">
        <v>229</v>
      </c>
      <c r="E47" s="51">
        <v>418</v>
      </c>
      <c r="F47" s="51">
        <v>46</v>
      </c>
      <c r="G47" s="30">
        <f t="shared" si="3"/>
        <v>19228</v>
      </c>
    </row>
    <row r="48" spans="1:7" s="25" customFormat="1" ht="24.95" customHeight="1" outlineLevel="2">
      <c r="A48" s="51" t="s">
        <v>183</v>
      </c>
      <c r="B48" s="51" t="s">
        <v>250</v>
      </c>
      <c r="C48" s="51" t="s">
        <v>228</v>
      </c>
      <c r="D48" s="51" t="s">
        <v>229</v>
      </c>
      <c r="E48" s="51">
        <v>474</v>
      </c>
      <c r="F48" s="51">
        <v>46</v>
      </c>
      <c r="G48" s="30">
        <f t="shared" si="3"/>
        <v>21804</v>
      </c>
    </row>
    <row r="49" spans="1:7" s="25" customFormat="1" ht="24.95" customHeight="1" outlineLevel="2">
      <c r="A49" s="51" t="s">
        <v>183</v>
      </c>
      <c r="B49" s="50" t="s">
        <v>247</v>
      </c>
      <c r="C49" s="51" t="s">
        <v>228</v>
      </c>
      <c r="D49" s="51" t="s">
        <v>229</v>
      </c>
      <c r="E49" s="51">
        <v>713</v>
      </c>
      <c r="F49" s="51">
        <v>46</v>
      </c>
      <c r="G49" s="30">
        <f t="shared" si="3"/>
        <v>32798</v>
      </c>
    </row>
    <row r="50" spans="1:7" s="25" customFormat="1" ht="24.95" customHeight="1" outlineLevel="2">
      <c r="A50" s="51" t="s">
        <v>183</v>
      </c>
      <c r="B50" s="51" t="s">
        <v>60</v>
      </c>
      <c r="C50" s="51" t="s">
        <v>228</v>
      </c>
      <c r="D50" s="51" t="s">
        <v>229</v>
      </c>
      <c r="E50" s="51">
        <v>695</v>
      </c>
      <c r="F50" s="51">
        <v>46</v>
      </c>
      <c r="G50" s="30">
        <f t="shared" si="3"/>
        <v>31970</v>
      </c>
    </row>
    <row r="51" spans="1:7" s="25" customFormat="1" ht="24.95" customHeight="1" outlineLevel="2">
      <c r="A51" s="51" t="s">
        <v>183</v>
      </c>
      <c r="B51" s="51" t="s">
        <v>251</v>
      </c>
      <c r="C51" s="51" t="s">
        <v>228</v>
      </c>
      <c r="D51" s="51" t="s">
        <v>229</v>
      </c>
      <c r="E51" s="51">
        <v>663</v>
      </c>
      <c r="F51" s="51">
        <v>46</v>
      </c>
      <c r="G51" s="30">
        <f t="shared" si="3"/>
        <v>30498</v>
      </c>
    </row>
    <row r="52" spans="1:7" s="25" customFormat="1" ht="24.95" customHeight="1" outlineLevel="2">
      <c r="A52" s="51" t="s">
        <v>183</v>
      </c>
      <c r="B52" s="51" t="s">
        <v>252</v>
      </c>
      <c r="C52" s="51" t="s">
        <v>228</v>
      </c>
      <c r="D52" s="51" t="s">
        <v>229</v>
      </c>
      <c r="E52" s="51">
        <v>259</v>
      </c>
      <c r="F52" s="51">
        <v>46</v>
      </c>
      <c r="G52" s="30">
        <f t="shared" si="3"/>
        <v>11914</v>
      </c>
    </row>
    <row r="53" spans="1:7" s="25" customFormat="1" ht="24.95" customHeight="1" outlineLevel="2">
      <c r="A53" s="51" t="s">
        <v>183</v>
      </c>
      <c r="B53" s="51" t="s">
        <v>253</v>
      </c>
      <c r="C53" s="51" t="s">
        <v>228</v>
      </c>
      <c r="D53" s="51" t="s">
        <v>229</v>
      </c>
      <c r="E53" s="51">
        <v>213</v>
      </c>
      <c r="F53" s="51">
        <v>46</v>
      </c>
      <c r="G53" s="30">
        <f t="shared" si="3"/>
        <v>9798</v>
      </c>
    </row>
    <row r="54" spans="1:7" s="25" customFormat="1" ht="24.95" customHeight="1" outlineLevel="1">
      <c r="A54" s="51" t="s">
        <v>78</v>
      </c>
      <c r="B54" s="51"/>
      <c r="C54" s="51"/>
      <c r="D54" s="51"/>
      <c r="E54" s="51"/>
      <c r="F54" s="51"/>
      <c r="G54" s="30">
        <f>SUBTOTAL(9,G41:G53)</f>
        <v>415302</v>
      </c>
    </row>
    <row r="55" spans="1:7" s="24" customFormat="1" ht="24.95" customHeight="1" outlineLevel="2">
      <c r="A55" s="50" t="s">
        <v>193</v>
      </c>
      <c r="B55" s="50" t="s">
        <v>254</v>
      </c>
      <c r="C55" s="50" t="s">
        <v>223</v>
      </c>
      <c r="D55" s="50" t="s">
        <v>224</v>
      </c>
      <c r="E55" s="50">
        <v>1</v>
      </c>
      <c r="F55" s="50">
        <v>80000</v>
      </c>
      <c r="G55" s="30">
        <f t="shared" si="3"/>
        <v>80000</v>
      </c>
    </row>
    <row r="56" spans="1:7" s="24" customFormat="1" ht="24.95" customHeight="1" outlineLevel="2">
      <c r="A56" s="50" t="s">
        <v>193</v>
      </c>
      <c r="B56" s="50" t="s">
        <v>255</v>
      </c>
      <c r="C56" s="50" t="s">
        <v>223</v>
      </c>
      <c r="D56" s="50" t="s">
        <v>224</v>
      </c>
      <c r="E56" s="50">
        <v>1</v>
      </c>
      <c r="F56" s="50">
        <v>80000</v>
      </c>
      <c r="G56" s="30">
        <f t="shared" si="3"/>
        <v>80000</v>
      </c>
    </row>
    <row r="57" spans="1:7" s="27" customFormat="1" ht="24.95" customHeight="1" outlineLevel="2">
      <c r="A57" s="50" t="s">
        <v>193</v>
      </c>
      <c r="B57" s="50" t="s">
        <v>255</v>
      </c>
      <c r="C57" s="51" t="s">
        <v>228</v>
      </c>
      <c r="D57" s="51" t="s">
        <v>248</v>
      </c>
      <c r="E57" s="51">
        <v>1</v>
      </c>
      <c r="F57" s="51">
        <v>75000</v>
      </c>
      <c r="G57" s="30">
        <f t="shared" si="3"/>
        <v>75000</v>
      </c>
    </row>
    <row r="58" spans="1:7" s="28" customFormat="1" ht="24.95" customHeight="1" outlineLevel="2">
      <c r="A58" s="50" t="s">
        <v>193</v>
      </c>
      <c r="B58" s="50" t="s">
        <v>256</v>
      </c>
      <c r="C58" s="50" t="s">
        <v>223</v>
      </c>
      <c r="D58" s="50" t="s">
        <v>224</v>
      </c>
      <c r="E58" s="50">
        <v>1</v>
      </c>
      <c r="F58" s="50">
        <v>80000</v>
      </c>
      <c r="G58" s="30">
        <f t="shared" si="3"/>
        <v>80000</v>
      </c>
    </row>
    <row r="59" spans="1:7" s="28" customFormat="1" ht="24.95" customHeight="1" outlineLevel="2">
      <c r="A59" s="50" t="s">
        <v>193</v>
      </c>
      <c r="B59" s="50" t="s">
        <v>257</v>
      </c>
      <c r="C59" s="50" t="s">
        <v>258</v>
      </c>
      <c r="D59" s="50" t="s">
        <v>259</v>
      </c>
      <c r="E59" s="50">
        <v>1</v>
      </c>
      <c r="F59" s="50">
        <v>100000</v>
      </c>
      <c r="G59" s="30">
        <f t="shared" si="3"/>
        <v>100000</v>
      </c>
    </row>
    <row r="60" spans="1:7" s="28" customFormat="1" ht="24.95" customHeight="1" outlineLevel="2">
      <c r="A60" s="50" t="s">
        <v>193</v>
      </c>
      <c r="B60" s="50" t="s">
        <v>257</v>
      </c>
      <c r="C60" s="50" t="s">
        <v>260</v>
      </c>
      <c r="D60" s="50" t="s">
        <v>261</v>
      </c>
      <c r="E60" s="50">
        <v>1</v>
      </c>
      <c r="F60" s="50">
        <v>100000</v>
      </c>
      <c r="G60" s="30">
        <f t="shared" si="3"/>
        <v>100000</v>
      </c>
    </row>
    <row r="61" spans="1:7" s="24" customFormat="1" ht="24.95" customHeight="1" outlineLevel="2">
      <c r="A61" s="50" t="s">
        <v>193</v>
      </c>
      <c r="B61" s="50" t="s">
        <v>254</v>
      </c>
      <c r="C61" s="50" t="s">
        <v>226</v>
      </c>
      <c r="D61" s="50" t="s">
        <v>227</v>
      </c>
      <c r="E61" s="50">
        <v>1</v>
      </c>
      <c r="F61" s="50">
        <v>50000</v>
      </c>
      <c r="G61" s="30">
        <f t="shared" si="3"/>
        <v>50000</v>
      </c>
    </row>
    <row r="62" spans="1:7" s="24" customFormat="1" ht="24.95" customHeight="1" outlineLevel="2">
      <c r="A62" s="50" t="s">
        <v>193</v>
      </c>
      <c r="B62" s="50" t="s">
        <v>256</v>
      </c>
      <c r="C62" s="50" t="s">
        <v>226</v>
      </c>
      <c r="D62" s="50" t="s">
        <v>227</v>
      </c>
      <c r="E62" s="50">
        <v>1</v>
      </c>
      <c r="F62" s="50">
        <v>50000</v>
      </c>
      <c r="G62" s="30">
        <f t="shared" si="3"/>
        <v>50000</v>
      </c>
    </row>
    <row r="63" spans="1:7" s="28" customFormat="1" ht="24.95" customHeight="1" outlineLevel="2">
      <c r="A63" s="50" t="s">
        <v>193</v>
      </c>
      <c r="B63" s="50" t="s">
        <v>256</v>
      </c>
      <c r="C63" s="50" t="s">
        <v>262</v>
      </c>
      <c r="D63" s="50" t="s">
        <v>237</v>
      </c>
      <c r="E63" s="50">
        <v>1</v>
      </c>
      <c r="F63" s="50">
        <v>80000</v>
      </c>
      <c r="G63" s="30">
        <f t="shared" si="3"/>
        <v>80000</v>
      </c>
    </row>
    <row r="64" spans="1:7" s="28" customFormat="1" ht="24.95" customHeight="1" outlineLevel="2">
      <c r="A64" s="50" t="s">
        <v>193</v>
      </c>
      <c r="B64" s="50" t="s">
        <v>263</v>
      </c>
      <c r="C64" s="50" t="s">
        <v>262</v>
      </c>
      <c r="D64" s="50" t="s">
        <v>237</v>
      </c>
      <c r="E64" s="50">
        <v>1</v>
      </c>
      <c r="F64" s="50">
        <v>80000</v>
      </c>
      <c r="G64" s="30">
        <f t="shared" si="3"/>
        <v>80000</v>
      </c>
    </row>
    <row r="65" spans="1:7" s="28" customFormat="1" ht="24.95" customHeight="1" outlineLevel="2">
      <c r="A65" s="50" t="s">
        <v>193</v>
      </c>
      <c r="B65" s="50" t="s">
        <v>264</v>
      </c>
      <c r="C65" s="50" t="s">
        <v>262</v>
      </c>
      <c r="D65" s="50" t="s">
        <v>237</v>
      </c>
      <c r="E65" s="50">
        <v>1</v>
      </c>
      <c r="F65" s="50">
        <v>80000</v>
      </c>
      <c r="G65" s="30">
        <f t="shared" si="3"/>
        <v>80000</v>
      </c>
    </row>
    <row r="66" spans="1:7" s="28" customFormat="1" ht="24.95" customHeight="1" outlineLevel="2">
      <c r="A66" s="50" t="s">
        <v>193</v>
      </c>
      <c r="B66" s="50" t="s">
        <v>265</v>
      </c>
      <c r="C66" s="50" t="s">
        <v>236</v>
      </c>
      <c r="D66" s="50" t="s">
        <v>237</v>
      </c>
      <c r="E66" s="50">
        <v>1</v>
      </c>
      <c r="F66" s="50">
        <v>80000</v>
      </c>
      <c r="G66" s="30">
        <f t="shared" si="3"/>
        <v>80000</v>
      </c>
    </row>
    <row r="67" spans="1:7" s="25" customFormat="1" ht="24.95" customHeight="1" outlineLevel="2">
      <c r="A67" s="50" t="s">
        <v>193</v>
      </c>
      <c r="B67" s="51" t="s">
        <v>266</v>
      </c>
      <c r="C67" s="51" t="s">
        <v>228</v>
      </c>
      <c r="D67" s="51" t="s">
        <v>229</v>
      </c>
      <c r="E67" s="51">
        <v>800</v>
      </c>
      <c r="F67" s="51">
        <v>46</v>
      </c>
      <c r="G67" s="30">
        <f t="shared" si="3"/>
        <v>36800</v>
      </c>
    </row>
    <row r="68" spans="1:7" s="25" customFormat="1" ht="24.95" customHeight="1" outlineLevel="2">
      <c r="A68" s="50" t="s">
        <v>193</v>
      </c>
      <c r="B68" s="50" t="s">
        <v>256</v>
      </c>
      <c r="C68" s="51" t="s">
        <v>228</v>
      </c>
      <c r="D68" s="51" t="s">
        <v>229</v>
      </c>
      <c r="E68" s="51">
        <v>387</v>
      </c>
      <c r="F68" s="51">
        <v>46</v>
      </c>
      <c r="G68" s="30">
        <f t="shared" si="3"/>
        <v>17802</v>
      </c>
    </row>
    <row r="69" spans="1:7" s="25" customFormat="1" ht="24.95" customHeight="1" outlineLevel="2">
      <c r="A69" s="50" t="s">
        <v>193</v>
      </c>
      <c r="B69" s="51" t="s">
        <v>265</v>
      </c>
      <c r="C69" s="51" t="s">
        <v>228</v>
      </c>
      <c r="D69" s="51" t="s">
        <v>229</v>
      </c>
      <c r="E69" s="51">
        <v>720</v>
      </c>
      <c r="F69" s="51">
        <v>46</v>
      </c>
      <c r="G69" s="30">
        <f t="shared" si="3"/>
        <v>33120</v>
      </c>
    </row>
    <row r="70" spans="1:7" s="25" customFormat="1" ht="24.95" customHeight="1" outlineLevel="2">
      <c r="A70" s="50" t="s">
        <v>193</v>
      </c>
      <c r="B70" s="51" t="s">
        <v>254</v>
      </c>
      <c r="C70" s="51" t="s">
        <v>228</v>
      </c>
      <c r="D70" s="51" t="s">
        <v>229</v>
      </c>
      <c r="E70" s="51">
        <v>1854</v>
      </c>
      <c r="F70" s="51">
        <v>46</v>
      </c>
      <c r="G70" s="30">
        <f t="shared" si="3"/>
        <v>85284</v>
      </c>
    </row>
    <row r="71" spans="1:7" s="25" customFormat="1" ht="24.95" customHeight="1" outlineLevel="2">
      <c r="A71" s="50" t="s">
        <v>193</v>
      </c>
      <c r="B71" s="51" t="s">
        <v>254</v>
      </c>
      <c r="C71" s="51" t="s">
        <v>228</v>
      </c>
      <c r="D71" s="51" t="s">
        <v>248</v>
      </c>
      <c r="E71" s="51">
        <v>1</v>
      </c>
      <c r="F71" s="51">
        <v>45000</v>
      </c>
      <c r="G71" s="30">
        <f t="shared" si="3"/>
        <v>45000</v>
      </c>
    </row>
    <row r="72" spans="1:7" s="25" customFormat="1" ht="24.95" customHeight="1" outlineLevel="2">
      <c r="A72" s="50" t="s">
        <v>193</v>
      </c>
      <c r="B72" s="50" t="s">
        <v>263</v>
      </c>
      <c r="C72" s="51" t="s">
        <v>228</v>
      </c>
      <c r="D72" s="51" t="s">
        <v>229</v>
      </c>
      <c r="E72" s="51">
        <v>256</v>
      </c>
      <c r="F72" s="51">
        <v>46</v>
      </c>
      <c r="G72" s="30">
        <f t="shared" si="3"/>
        <v>11776</v>
      </c>
    </row>
    <row r="73" spans="1:7" s="25" customFormat="1" ht="24.95" customHeight="1" outlineLevel="2">
      <c r="A73" s="50" t="s">
        <v>193</v>
      </c>
      <c r="B73" s="51" t="s">
        <v>267</v>
      </c>
      <c r="C73" s="51" t="s">
        <v>228</v>
      </c>
      <c r="D73" s="51" t="s">
        <v>229</v>
      </c>
      <c r="E73" s="51">
        <v>1036</v>
      </c>
      <c r="F73" s="51">
        <v>46</v>
      </c>
      <c r="G73" s="30">
        <f t="shared" si="3"/>
        <v>47656</v>
      </c>
    </row>
    <row r="74" spans="1:7" s="25" customFormat="1" ht="24.95" customHeight="1" outlineLevel="2">
      <c r="A74" s="50" t="s">
        <v>193</v>
      </c>
      <c r="B74" s="51" t="s">
        <v>41</v>
      </c>
      <c r="C74" s="51" t="s">
        <v>228</v>
      </c>
      <c r="D74" s="51" t="s">
        <v>229</v>
      </c>
      <c r="E74" s="51">
        <v>2470</v>
      </c>
      <c r="F74" s="51">
        <v>46</v>
      </c>
      <c r="G74" s="30">
        <f t="shared" si="3"/>
        <v>113620</v>
      </c>
    </row>
    <row r="75" spans="1:7" s="25" customFormat="1" ht="24.95" customHeight="1" outlineLevel="2">
      <c r="A75" s="50" t="s">
        <v>193</v>
      </c>
      <c r="B75" s="51" t="s">
        <v>41</v>
      </c>
      <c r="C75" s="51" t="s">
        <v>228</v>
      </c>
      <c r="D75" s="51" t="s">
        <v>248</v>
      </c>
      <c r="E75" s="51">
        <v>1</v>
      </c>
      <c r="F75" s="51">
        <v>75000</v>
      </c>
      <c r="G75" s="30">
        <f t="shared" si="3"/>
        <v>75000</v>
      </c>
    </row>
    <row r="76" spans="1:7" s="25" customFormat="1" ht="24.95" customHeight="1" outlineLevel="2">
      <c r="A76" s="50" t="s">
        <v>193</v>
      </c>
      <c r="B76" s="51" t="s">
        <v>50</v>
      </c>
      <c r="C76" s="51" t="s">
        <v>228</v>
      </c>
      <c r="D76" s="51" t="s">
        <v>229</v>
      </c>
      <c r="E76" s="51">
        <v>253</v>
      </c>
      <c r="F76" s="51">
        <v>46</v>
      </c>
      <c r="G76" s="30">
        <f t="shared" si="3"/>
        <v>11638</v>
      </c>
    </row>
    <row r="77" spans="1:7" s="25" customFormat="1" ht="24.95" customHeight="1" outlineLevel="2">
      <c r="A77" s="50" t="s">
        <v>193</v>
      </c>
      <c r="B77" s="51" t="s">
        <v>48</v>
      </c>
      <c r="C77" s="51" t="s">
        <v>228</v>
      </c>
      <c r="D77" s="51" t="s">
        <v>229</v>
      </c>
      <c r="E77" s="51">
        <v>728</v>
      </c>
      <c r="F77" s="51">
        <v>46</v>
      </c>
      <c r="G77" s="30">
        <f t="shared" si="3"/>
        <v>33488</v>
      </c>
    </row>
    <row r="78" spans="1:7" s="25" customFormat="1" ht="24.95" customHeight="1" outlineLevel="2">
      <c r="A78" s="50" t="s">
        <v>193</v>
      </c>
      <c r="B78" s="51" t="s">
        <v>49</v>
      </c>
      <c r="C78" s="51" t="s">
        <v>228</v>
      </c>
      <c r="D78" s="51" t="s">
        <v>229</v>
      </c>
      <c r="E78" s="51">
        <v>677</v>
      </c>
      <c r="F78" s="51">
        <v>46</v>
      </c>
      <c r="G78" s="30">
        <f t="shared" si="3"/>
        <v>31142</v>
      </c>
    </row>
    <row r="79" spans="1:7" s="25" customFormat="1" ht="24.95" customHeight="1" outlineLevel="1">
      <c r="A79" s="50" t="s">
        <v>59</v>
      </c>
      <c r="B79" s="51"/>
      <c r="C79" s="51"/>
      <c r="D79" s="51"/>
      <c r="E79" s="51"/>
      <c r="F79" s="51"/>
      <c r="G79" s="30">
        <f>SUBTOTAL(9,G55:G78)</f>
        <v>1477326</v>
      </c>
    </row>
    <row r="80" spans="1:7" s="24" customFormat="1" ht="24.95" customHeight="1" outlineLevel="2">
      <c r="A80" s="50" t="s">
        <v>211</v>
      </c>
      <c r="B80" s="50" t="s">
        <v>268</v>
      </c>
      <c r="C80" s="50" t="s">
        <v>226</v>
      </c>
      <c r="D80" s="50" t="s">
        <v>227</v>
      </c>
      <c r="E80" s="50">
        <v>1</v>
      </c>
      <c r="F80" s="50">
        <v>50000</v>
      </c>
      <c r="G80" s="30">
        <f t="shared" si="3"/>
        <v>50000</v>
      </c>
    </row>
    <row r="81" spans="1:7" s="28" customFormat="1" ht="24.95" customHeight="1" outlineLevel="2">
      <c r="A81" s="50" t="s">
        <v>211</v>
      </c>
      <c r="B81" s="50" t="s">
        <v>269</v>
      </c>
      <c r="C81" s="50" t="s">
        <v>270</v>
      </c>
      <c r="D81" s="50" t="s">
        <v>237</v>
      </c>
      <c r="E81" s="50">
        <v>1</v>
      </c>
      <c r="F81" s="50">
        <v>80000</v>
      </c>
      <c r="G81" s="30">
        <f t="shared" si="3"/>
        <v>80000</v>
      </c>
    </row>
    <row r="82" spans="1:7" s="25" customFormat="1" ht="24.95" customHeight="1" outlineLevel="2">
      <c r="A82" s="50" t="s">
        <v>211</v>
      </c>
      <c r="B82" s="51" t="s">
        <v>269</v>
      </c>
      <c r="C82" s="51" t="s">
        <v>228</v>
      </c>
      <c r="D82" s="51" t="s">
        <v>229</v>
      </c>
      <c r="E82" s="51">
        <v>312</v>
      </c>
      <c r="F82" s="51">
        <v>46</v>
      </c>
      <c r="G82" s="30">
        <f t="shared" si="3"/>
        <v>14352</v>
      </c>
    </row>
    <row r="83" spans="1:7" s="25" customFormat="1" ht="24.95" customHeight="1" outlineLevel="2">
      <c r="A83" s="50" t="s">
        <v>211</v>
      </c>
      <c r="B83" s="51" t="s">
        <v>271</v>
      </c>
      <c r="C83" s="51" t="s">
        <v>228</v>
      </c>
      <c r="D83" s="51" t="s">
        <v>229</v>
      </c>
      <c r="E83" s="51">
        <v>56</v>
      </c>
      <c r="F83" s="51">
        <v>46</v>
      </c>
      <c r="G83" s="30">
        <f t="shared" si="3"/>
        <v>2576</v>
      </c>
    </row>
    <row r="84" spans="1:7" s="25" customFormat="1" ht="24.95" customHeight="1" outlineLevel="2">
      <c r="A84" s="50" t="s">
        <v>211</v>
      </c>
      <c r="B84" s="50" t="s">
        <v>268</v>
      </c>
      <c r="C84" s="51" t="s">
        <v>228</v>
      </c>
      <c r="D84" s="51" t="s">
        <v>229</v>
      </c>
      <c r="E84" s="51">
        <v>549</v>
      </c>
      <c r="F84" s="51">
        <v>46</v>
      </c>
      <c r="G84" s="30">
        <f t="shared" si="3"/>
        <v>25254</v>
      </c>
    </row>
    <row r="85" spans="1:7" s="25" customFormat="1" ht="24.95" customHeight="1" outlineLevel="1">
      <c r="A85" s="50" t="s">
        <v>40</v>
      </c>
      <c r="B85" s="50"/>
      <c r="C85" s="51"/>
      <c r="D85" s="51"/>
      <c r="E85" s="51"/>
      <c r="F85" s="51"/>
      <c r="G85" s="30">
        <f>SUBTOTAL(9,G80:G84)</f>
        <v>172182</v>
      </c>
    </row>
    <row r="86" spans="1:7" s="27" customFormat="1" ht="24.95" customHeight="1" outlineLevel="2">
      <c r="A86" s="51" t="s">
        <v>201</v>
      </c>
      <c r="B86" s="51" t="s">
        <v>272</v>
      </c>
      <c r="C86" s="50" t="s">
        <v>223</v>
      </c>
      <c r="D86" s="50" t="s">
        <v>224</v>
      </c>
      <c r="E86" s="50">
        <v>1</v>
      </c>
      <c r="F86" s="50">
        <v>80000</v>
      </c>
      <c r="G86" s="30">
        <f t="shared" si="3"/>
        <v>80000</v>
      </c>
    </row>
    <row r="87" spans="1:7" s="25" customFormat="1" ht="24.95" customHeight="1" outlineLevel="2">
      <c r="A87" s="51" t="s">
        <v>201</v>
      </c>
      <c r="B87" s="51" t="s">
        <v>273</v>
      </c>
      <c r="C87" s="51" t="s">
        <v>228</v>
      </c>
      <c r="D87" s="51" t="s">
        <v>229</v>
      </c>
      <c r="E87" s="51">
        <v>747</v>
      </c>
      <c r="F87" s="51">
        <v>46</v>
      </c>
      <c r="G87" s="30">
        <f t="shared" si="3"/>
        <v>34362</v>
      </c>
    </row>
    <row r="88" spans="1:7" s="25" customFormat="1" ht="24.95" customHeight="1" outlineLevel="1">
      <c r="A88" s="51" t="s">
        <v>24</v>
      </c>
      <c r="B88" s="51"/>
      <c r="C88" s="51"/>
      <c r="D88" s="51"/>
      <c r="E88" s="51"/>
      <c r="F88" s="51"/>
      <c r="G88" s="30">
        <f>SUBTOTAL(9,G86:G87)</f>
        <v>114362</v>
      </c>
    </row>
    <row r="89" spans="1:7" s="25" customFormat="1" ht="24.95" customHeight="1" outlineLevel="2">
      <c r="A89" s="51" t="s">
        <v>213</v>
      </c>
      <c r="B89" s="51" t="s">
        <v>137</v>
      </c>
      <c r="C89" s="50" t="s">
        <v>223</v>
      </c>
      <c r="D89" s="50" t="s">
        <v>224</v>
      </c>
      <c r="E89" s="50">
        <v>1</v>
      </c>
      <c r="F89" s="50">
        <v>80000</v>
      </c>
      <c r="G89" s="30">
        <f t="shared" si="3"/>
        <v>80000</v>
      </c>
    </row>
    <row r="90" spans="1:7" s="25" customFormat="1" ht="24.95" customHeight="1" outlineLevel="2">
      <c r="A90" s="51" t="s">
        <v>213</v>
      </c>
      <c r="B90" s="51" t="s">
        <v>274</v>
      </c>
      <c r="C90" s="50" t="s">
        <v>223</v>
      </c>
      <c r="D90" s="50" t="s">
        <v>224</v>
      </c>
      <c r="E90" s="50">
        <v>1</v>
      </c>
      <c r="F90" s="50">
        <v>80000</v>
      </c>
      <c r="G90" s="30">
        <f t="shared" si="3"/>
        <v>80000</v>
      </c>
    </row>
    <row r="91" spans="1:7" s="24" customFormat="1" ht="24.95" customHeight="1" outlineLevel="2">
      <c r="A91" s="51" t="s">
        <v>213</v>
      </c>
      <c r="B91" s="50" t="s">
        <v>275</v>
      </c>
      <c r="C91" s="50" t="s">
        <v>226</v>
      </c>
      <c r="D91" s="50" t="s">
        <v>227</v>
      </c>
      <c r="E91" s="50">
        <v>1</v>
      </c>
      <c r="F91" s="50">
        <v>50000</v>
      </c>
      <c r="G91" s="30">
        <f t="shared" si="3"/>
        <v>50000</v>
      </c>
    </row>
    <row r="92" spans="1:7" s="24" customFormat="1" ht="24.95" customHeight="1" outlineLevel="2">
      <c r="A92" s="51" t="s">
        <v>213</v>
      </c>
      <c r="B92" s="50" t="s">
        <v>274</v>
      </c>
      <c r="C92" s="50" t="s">
        <v>226</v>
      </c>
      <c r="D92" s="50" t="s">
        <v>227</v>
      </c>
      <c r="E92" s="50">
        <v>1</v>
      </c>
      <c r="F92" s="50">
        <v>50000</v>
      </c>
      <c r="G92" s="30">
        <f t="shared" ref="G92:G102" si="4">E92*F92</f>
        <v>50000</v>
      </c>
    </row>
    <row r="93" spans="1:7" s="24" customFormat="1" ht="24.95" customHeight="1" outlineLevel="2">
      <c r="A93" s="51" t="s">
        <v>213</v>
      </c>
      <c r="B93" s="50" t="s">
        <v>276</v>
      </c>
      <c r="C93" s="50" t="s">
        <v>226</v>
      </c>
      <c r="D93" s="50" t="s">
        <v>227</v>
      </c>
      <c r="E93" s="50">
        <v>1</v>
      </c>
      <c r="F93" s="50">
        <v>50000</v>
      </c>
      <c r="G93" s="30">
        <f t="shared" si="4"/>
        <v>50000</v>
      </c>
    </row>
    <row r="94" spans="1:7" s="25" customFormat="1" ht="24.95" customHeight="1" outlineLevel="2">
      <c r="A94" s="51" t="s">
        <v>213</v>
      </c>
      <c r="B94" s="51" t="s">
        <v>277</v>
      </c>
      <c r="C94" s="51" t="s">
        <v>228</v>
      </c>
      <c r="D94" s="51" t="s">
        <v>229</v>
      </c>
      <c r="E94" s="51">
        <v>404</v>
      </c>
      <c r="F94" s="51">
        <v>46</v>
      </c>
      <c r="G94" s="30">
        <f t="shared" si="4"/>
        <v>18584</v>
      </c>
    </row>
    <row r="95" spans="1:7" s="25" customFormat="1" ht="24.95" customHeight="1" outlineLevel="2">
      <c r="A95" s="51" t="s">
        <v>213</v>
      </c>
      <c r="B95" s="51" t="s">
        <v>274</v>
      </c>
      <c r="C95" s="51" t="s">
        <v>228</v>
      </c>
      <c r="D95" s="51" t="s">
        <v>229</v>
      </c>
      <c r="E95" s="51">
        <v>1285</v>
      </c>
      <c r="F95" s="51">
        <v>46</v>
      </c>
      <c r="G95" s="30">
        <f t="shared" si="4"/>
        <v>59110</v>
      </c>
    </row>
    <row r="96" spans="1:7" s="25" customFormat="1" ht="24.95" customHeight="1" outlineLevel="2">
      <c r="A96" s="51" t="s">
        <v>213</v>
      </c>
      <c r="B96" s="51" t="s">
        <v>274</v>
      </c>
      <c r="C96" s="51" t="s">
        <v>228</v>
      </c>
      <c r="D96" s="51" t="s">
        <v>248</v>
      </c>
      <c r="E96" s="51">
        <v>1</v>
      </c>
      <c r="F96" s="51">
        <v>45000</v>
      </c>
      <c r="G96" s="30">
        <f t="shared" si="4"/>
        <v>45000</v>
      </c>
    </row>
    <row r="97" spans="1:7" s="25" customFormat="1" ht="24.95" customHeight="1" outlineLevel="2">
      <c r="A97" s="51" t="s">
        <v>213</v>
      </c>
      <c r="B97" s="51" t="s">
        <v>278</v>
      </c>
      <c r="C97" s="51" t="s">
        <v>228</v>
      </c>
      <c r="D97" s="51" t="s">
        <v>229</v>
      </c>
      <c r="E97" s="51">
        <v>69</v>
      </c>
      <c r="F97" s="51">
        <v>46</v>
      </c>
      <c r="G97" s="30">
        <f t="shared" si="4"/>
        <v>3174</v>
      </c>
    </row>
    <row r="98" spans="1:7" s="25" customFormat="1" ht="24.95" customHeight="1" outlineLevel="2">
      <c r="A98" s="51" t="s">
        <v>213</v>
      </c>
      <c r="B98" s="50" t="s">
        <v>275</v>
      </c>
      <c r="C98" s="51" t="s">
        <v>228</v>
      </c>
      <c r="D98" s="51" t="s">
        <v>229</v>
      </c>
      <c r="E98" s="51">
        <v>378</v>
      </c>
      <c r="F98" s="51">
        <v>46</v>
      </c>
      <c r="G98" s="30">
        <f t="shared" si="4"/>
        <v>17388</v>
      </c>
    </row>
    <row r="99" spans="1:7" s="25" customFormat="1" ht="24.95" customHeight="1" outlineLevel="2">
      <c r="A99" s="51" t="s">
        <v>213</v>
      </c>
      <c r="B99" s="50" t="s">
        <v>276</v>
      </c>
      <c r="C99" s="51" t="s">
        <v>228</v>
      </c>
      <c r="D99" s="51" t="s">
        <v>229</v>
      </c>
      <c r="E99" s="51">
        <v>615</v>
      </c>
      <c r="F99" s="51">
        <v>46</v>
      </c>
      <c r="G99" s="30">
        <f t="shared" si="4"/>
        <v>28290</v>
      </c>
    </row>
    <row r="100" spans="1:7" s="25" customFormat="1" ht="24.95" customHeight="1" outlineLevel="2">
      <c r="A100" s="51" t="s">
        <v>213</v>
      </c>
      <c r="B100" s="51" t="s">
        <v>134</v>
      </c>
      <c r="C100" s="51" t="s">
        <v>228</v>
      </c>
      <c r="D100" s="51" t="s">
        <v>229</v>
      </c>
      <c r="E100" s="51">
        <v>859</v>
      </c>
      <c r="F100" s="51">
        <v>46</v>
      </c>
      <c r="G100" s="30">
        <f t="shared" si="4"/>
        <v>39514</v>
      </c>
    </row>
    <row r="101" spans="1:7" s="25" customFormat="1" ht="24.95" customHeight="1" outlineLevel="2">
      <c r="A101" s="51" t="s">
        <v>213</v>
      </c>
      <c r="B101" s="51" t="s">
        <v>138</v>
      </c>
      <c r="C101" s="51" t="s">
        <v>228</v>
      </c>
      <c r="D101" s="51" t="s">
        <v>229</v>
      </c>
      <c r="E101" s="51">
        <v>764</v>
      </c>
      <c r="F101" s="51">
        <v>46</v>
      </c>
      <c r="G101" s="30">
        <f t="shared" si="4"/>
        <v>35144</v>
      </c>
    </row>
    <row r="102" spans="1:7" s="25" customFormat="1" ht="24.95" customHeight="1" outlineLevel="2">
      <c r="A102" s="51" t="s">
        <v>213</v>
      </c>
      <c r="B102" s="51" t="s">
        <v>137</v>
      </c>
      <c r="C102" s="51" t="s">
        <v>228</v>
      </c>
      <c r="D102" s="51" t="s">
        <v>229</v>
      </c>
      <c r="E102" s="51">
        <v>894</v>
      </c>
      <c r="F102" s="51">
        <v>46</v>
      </c>
      <c r="G102" s="30">
        <f t="shared" si="4"/>
        <v>41124</v>
      </c>
    </row>
    <row r="103" spans="1:7" s="25" customFormat="1" ht="24.95" customHeight="1" outlineLevel="1">
      <c r="A103" s="51" t="s">
        <v>143</v>
      </c>
      <c r="B103" s="51"/>
      <c r="C103" s="51"/>
      <c r="D103" s="51"/>
      <c r="E103" s="51"/>
      <c r="F103" s="51"/>
      <c r="G103" s="30">
        <f>SUBTOTAL(9,G89:G102)</f>
        <v>597328</v>
      </c>
    </row>
    <row r="104" spans="1:7" s="25" customFormat="1" ht="24.95" customHeight="1">
      <c r="A104" s="51" t="s">
        <v>356</v>
      </c>
      <c r="B104" s="31"/>
      <c r="C104" s="31"/>
      <c r="D104" s="31"/>
      <c r="E104" s="31"/>
      <c r="F104" s="31"/>
      <c r="G104" s="30">
        <f>SUBTOTAL(9,G3:G102)</f>
        <v>4104286</v>
      </c>
    </row>
  </sheetData>
  <autoFilter ref="A2:G103"/>
  <mergeCells count="1">
    <mergeCell ref="A1:G1"/>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20.xml><?xml version="1.0" encoding="utf-8"?>
<worksheet xmlns="http://schemas.openxmlformats.org/spreadsheetml/2006/main" xmlns:r="http://schemas.openxmlformats.org/officeDocument/2006/relationships">
  <dimension ref="A1:AA129"/>
  <sheetViews>
    <sheetView workbookViewId="0">
      <selection activeCell="A6" sqref="A6:XFD18"/>
    </sheetView>
  </sheetViews>
  <sheetFormatPr defaultRowHeight="13.5"/>
  <cols>
    <col min="1" max="1" width="5.875" style="110" customWidth="1"/>
    <col min="2" max="2" width="18" style="110" customWidth="1"/>
    <col min="3" max="13" width="8" style="110" hidden="1" customWidth="1"/>
    <col min="14" max="16" width="11.25" style="110" hidden="1" customWidth="1"/>
    <col min="17" max="17" width="9.75" style="110" hidden="1" customWidth="1"/>
    <col min="18" max="18" width="12.125" style="110" customWidth="1"/>
    <col min="19" max="19" width="13.125" style="110" customWidth="1"/>
    <col min="20" max="20" width="12.5" style="110" customWidth="1"/>
    <col min="21" max="21" width="13.375" style="110" customWidth="1"/>
    <col min="22" max="22" width="13.75" style="110" customWidth="1"/>
    <col min="23" max="23" width="12.5" style="110" customWidth="1"/>
    <col min="24" max="249" width="9" style="110"/>
    <col min="250" max="250" width="5.875" style="110" customWidth="1"/>
    <col min="251" max="251" width="18" style="110" customWidth="1"/>
    <col min="252" max="262" width="0" style="110" hidden="1" customWidth="1"/>
    <col min="263" max="263" width="9" style="110"/>
    <col min="264" max="264" width="9.875" style="110" customWidth="1"/>
    <col min="265" max="265" width="9" style="110" customWidth="1"/>
    <col min="266" max="266" width="9.5" style="110" bestFit="1" customWidth="1"/>
    <col min="267" max="267" width="9.5" style="110" customWidth="1"/>
    <col min="268" max="268" width="9.375" style="110" customWidth="1"/>
    <col min="269" max="269" width="10.125" style="110" customWidth="1"/>
    <col min="270" max="270" width="11.125" style="110" customWidth="1"/>
    <col min="271" max="505" width="9" style="110"/>
    <col min="506" max="506" width="5.875" style="110" customWidth="1"/>
    <col min="507" max="507" width="18" style="110" customWidth="1"/>
    <col min="508" max="518" width="0" style="110" hidden="1" customWidth="1"/>
    <col min="519" max="519" width="9" style="110"/>
    <col min="520" max="520" width="9.875" style="110" customWidth="1"/>
    <col min="521" max="521" width="9" style="110" customWidth="1"/>
    <col min="522" max="522" width="9.5" style="110" bestFit="1" customWidth="1"/>
    <col min="523" max="523" width="9.5" style="110" customWidth="1"/>
    <col min="524" max="524" width="9.375" style="110" customWidth="1"/>
    <col min="525" max="525" width="10.125" style="110" customWidth="1"/>
    <col min="526" max="526" width="11.125" style="110" customWidth="1"/>
    <col min="527" max="761" width="9" style="110"/>
    <col min="762" max="762" width="5.875" style="110" customWidth="1"/>
    <col min="763" max="763" width="18" style="110" customWidth="1"/>
    <col min="764" max="774" width="0" style="110" hidden="1" customWidth="1"/>
    <col min="775" max="775" width="9" style="110"/>
    <col min="776" max="776" width="9.875" style="110" customWidth="1"/>
    <col min="777" max="777" width="9" style="110" customWidth="1"/>
    <col min="778" max="778" width="9.5" style="110" bestFit="1" customWidth="1"/>
    <col min="779" max="779" width="9.5" style="110" customWidth="1"/>
    <col min="780" max="780" width="9.375" style="110" customWidth="1"/>
    <col min="781" max="781" width="10.125" style="110" customWidth="1"/>
    <col min="782" max="782" width="11.125" style="110" customWidth="1"/>
    <col min="783" max="1017" width="9" style="110"/>
    <col min="1018" max="1018" width="5.875" style="110" customWidth="1"/>
    <col min="1019" max="1019" width="18" style="110" customWidth="1"/>
    <col min="1020" max="1030" width="0" style="110" hidden="1" customWidth="1"/>
    <col min="1031" max="1031" width="9" style="110"/>
    <col min="1032" max="1032" width="9.875" style="110" customWidth="1"/>
    <col min="1033" max="1033" width="9" style="110" customWidth="1"/>
    <col min="1034" max="1034" width="9.5" style="110" bestFit="1" customWidth="1"/>
    <col min="1035" max="1035" width="9.5" style="110" customWidth="1"/>
    <col min="1036" max="1036" width="9.375" style="110" customWidth="1"/>
    <col min="1037" max="1037" width="10.125" style="110" customWidth="1"/>
    <col min="1038" max="1038" width="11.125" style="110" customWidth="1"/>
    <col min="1039" max="1273" width="9" style="110"/>
    <col min="1274" max="1274" width="5.875" style="110" customWidth="1"/>
    <col min="1275" max="1275" width="18" style="110" customWidth="1"/>
    <col min="1276" max="1286" width="0" style="110" hidden="1" customWidth="1"/>
    <col min="1287" max="1287" width="9" style="110"/>
    <col min="1288" max="1288" width="9.875" style="110" customWidth="1"/>
    <col min="1289" max="1289" width="9" style="110" customWidth="1"/>
    <col min="1290" max="1290" width="9.5" style="110" bestFit="1" customWidth="1"/>
    <col min="1291" max="1291" width="9.5" style="110" customWidth="1"/>
    <col min="1292" max="1292" width="9.375" style="110" customWidth="1"/>
    <col min="1293" max="1293" width="10.125" style="110" customWidth="1"/>
    <col min="1294" max="1294" width="11.125" style="110" customWidth="1"/>
    <col min="1295" max="1529" width="9" style="110"/>
    <col min="1530" max="1530" width="5.875" style="110" customWidth="1"/>
    <col min="1531" max="1531" width="18" style="110" customWidth="1"/>
    <col min="1532" max="1542" width="0" style="110" hidden="1" customWidth="1"/>
    <col min="1543" max="1543" width="9" style="110"/>
    <col min="1544" max="1544" width="9.875" style="110" customWidth="1"/>
    <col min="1545" max="1545" width="9" style="110" customWidth="1"/>
    <col min="1546" max="1546" width="9.5" style="110" bestFit="1" customWidth="1"/>
    <col min="1547" max="1547" width="9.5" style="110" customWidth="1"/>
    <col min="1548" max="1548" width="9.375" style="110" customWidth="1"/>
    <col min="1549" max="1549" width="10.125" style="110" customWidth="1"/>
    <col min="1550" max="1550" width="11.125" style="110" customWidth="1"/>
    <col min="1551" max="1785" width="9" style="110"/>
    <col min="1786" max="1786" width="5.875" style="110" customWidth="1"/>
    <col min="1787" max="1787" width="18" style="110" customWidth="1"/>
    <col min="1788" max="1798" width="0" style="110" hidden="1" customWidth="1"/>
    <col min="1799" max="1799" width="9" style="110"/>
    <col min="1800" max="1800" width="9.875" style="110" customWidth="1"/>
    <col min="1801" max="1801" width="9" style="110" customWidth="1"/>
    <col min="1802" max="1802" width="9.5" style="110" bestFit="1" customWidth="1"/>
    <col min="1803" max="1803" width="9.5" style="110" customWidth="1"/>
    <col min="1804" max="1804" width="9.375" style="110" customWidth="1"/>
    <col min="1805" max="1805" width="10.125" style="110" customWidth="1"/>
    <col min="1806" max="1806" width="11.125" style="110" customWidth="1"/>
    <col min="1807" max="2041" width="9" style="110"/>
    <col min="2042" max="2042" width="5.875" style="110" customWidth="1"/>
    <col min="2043" max="2043" width="18" style="110" customWidth="1"/>
    <col min="2044" max="2054" width="0" style="110" hidden="1" customWidth="1"/>
    <col min="2055" max="2055" width="9" style="110"/>
    <col min="2056" max="2056" width="9.875" style="110" customWidth="1"/>
    <col min="2057" max="2057" width="9" style="110" customWidth="1"/>
    <col min="2058" max="2058" width="9.5" style="110" bestFit="1" customWidth="1"/>
    <col min="2059" max="2059" width="9.5" style="110" customWidth="1"/>
    <col min="2060" max="2060" width="9.375" style="110" customWidth="1"/>
    <col min="2061" max="2061" width="10.125" style="110" customWidth="1"/>
    <col min="2062" max="2062" width="11.125" style="110" customWidth="1"/>
    <col min="2063" max="2297" width="9" style="110"/>
    <col min="2298" max="2298" width="5.875" style="110" customWidth="1"/>
    <col min="2299" max="2299" width="18" style="110" customWidth="1"/>
    <col min="2300" max="2310" width="0" style="110" hidden="1" customWidth="1"/>
    <col min="2311" max="2311" width="9" style="110"/>
    <col min="2312" max="2312" width="9.875" style="110" customWidth="1"/>
    <col min="2313" max="2313" width="9" style="110" customWidth="1"/>
    <col min="2314" max="2314" width="9.5" style="110" bestFit="1" customWidth="1"/>
    <col min="2315" max="2315" width="9.5" style="110" customWidth="1"/>
    <col min="2316" max="2316" width="9.375" style="110" customWidth="1"/>
    <col min="2317" max="2317" width="10.125" style="110" customWidth="1"/>
    <col min="2318" max="2318" width="11.125" style="110" customWidth="1"/>
    <col min="2319" max="2553" width="9" style="110"/>
    <col min="2554" max="2554" width="5.875" style="110" customWidth="1"/>
    <col min="2555" max="2555" width="18" style="110" customWidth="1"/>
    <col min="2556" max="2566" width="0" style="110" hidden="1" customWidth="1"/>
    <col min="2567" max="2567" width="9" style="110"/>
    <col min="2568" max="2568" width="9.875" style="110" customWidth="1"/>
    <col min="2569" max="2569" width="9" style="110" customWidth="1"/>
    <col min="2570" max="2570" width="9.5" style="110" bestFit="1" customWidth="1"/>
    <col min="2571" max="2571" width="9.5" style="110" customWidth="1"/>
    <col min="2572" max="2572" width="9.375" style="110" customWidth="1"/>
    <col min="2573" max="2573" width="10.125" style="110" customWidth="1"/>
    <col min="2574" max="2574" width="11.125" style="110" customWidth="1"/>
    <col min="2575" max="2809" width="9" style="110"/>
    <col min="2810" max="2810" width="5.875" style="110" customWidth="1"/>
    <col min="2811" max="2811" width="18" style="110" customWidth="1"/>
    <col min="2812" max="2822" width="0" style="110" hidden="1" customWidth="1"/>
    <col min="2823" max="2823" width="9" style="110"/>
    <col min="2824" max="2824" width="9.875" style="110" customWidth="1"/>
    <col min="2825" max="2825" width="9" style="110" customWidth="1"/>
    <col min="2826" max="2826" width="9.5" style="110" bestFit="1" customWidth="1"/>
    <col min="2827" max="2827" width="9.5" style="110" customWidth="1"/>
    <col min="2828" max="2828" width="9.375" style="110" customWidth="1"/>
    <col min="2829" max="2829" width="10.125" style="110" customWidth="1"/>
    <col min="2830" max="2830" width="11.125" style="110" customWidth="1"/>
    <col min="2831" max="3065" width="9" style="110"/>
    <col min="3066" max="3066" width="5.875" style="110" customWidth="1"/>
    <col min="3067" max="3067" width="18" style="110" customWidth="1"/>
    <col min="3068" max="3078" width="0" style="110" hidden="1" customWidth="1"/>
    <col min="3079" max="3079" width="9" style="110"/>
    <col min="3080" max="3080" width="9.875" style="110" customWidth="1"/>
    <col min="3081" max="3081" width="9" style="110" customWidth="1"/>
    <col min="3082" max="3082" width="9.5" style="110" bestFit="1" customWidth="1"/>
    <col min="3083" max="3083" width="9.5" style="110" customWidth="1"/>
    <col min="3084" max="3084" width="9.375" style="110" customWidth="1"/>
    <col min="3085" max="3085" width="10.125" style="110" customWidth="1"/>
    <col min="3086" max="3086" width="11.125" style="110" customWidth="1"/>
    <col min="3087" max="3321" width="9" style="110"/>
    <col min="3322" max="3322" width="5.875" style="110" customWidth="1"/>
    <col min="3323" max="3323" width="18" style="110" customWidth="1"/>
    <col min="3324" max="3334" width="0" style="110" hidden="1" customWidth="1"/>
    <col min="3335" max="3335" width="9" style="110"/>
    <col min="3336" max="3336" width="9.875" style="110" customWidth="1"/>
    <col min="3337" max="3337" width="9" style="110" customWidth="1"/>
    <col min="3338" max="3338" width="9.5" style="110" bestFit="1" customWidth="1"/>
    <col min="3339" max="3339" width="9.5" style="110" customWidth="1"/>
    <col min="3340" max="3340" width="9.375" style="110" customWidth="1"/>
    <col min="3341" max="3341" width="10.125" style="110" customWidth="1"/>
    <col min="3342" max="3342" width="11.125" style="110" customWidth="1"/>
    <col min="3343" max="3577" width="9" style="110"/>
    <col min="3578" max="3578" width="5.875" style="110" customWidth="1"/>
    <col min="3579" max="3579" width="18" style="110" customWidth="1"/>
    <col min="3580" max="3590" width="0" style="110" hidden="1" customWidth="1"/>
    <col min="3591" max="3591" width="9" style="110"/>
    <col min="3592" max="3592" width="9.875" style="110" customWidth="1"/>
    <col min="3593" max="3593" width="9" style="110" customWidth="1"/>
    <col min="3594" max="3594" width="9.5" style="110" bestFit="1" customWidth="1"/>
    <col min="3595" max="3595" width="9.5" style="110" customWidth="1"/>
    <col min="3596" max="3596" width="9.375" style="110" customWidth="1"/>
    <col min="3597" max="3597" width="10.125" style="110" customWidth="1"/>
    <col min="3598" max="3598" width="11.125" style="110" customWidth="1"/>
    <col min="3599" max="3833" width="9" style="110"/>
    <col min="3834" max="3834" width="5.875" style="110" customWidth="1"/>
    <col min="3835" max="3835" width="18" style="110" customWidth="1"/>
    <col min="3836" max="3846" width="0" style="110" hidden="1" customWidth="1"/>
    <col min="3847" max="3847" width="9" style="110"/>
    <col min="3848" max="3848" width="9.875" style="110" customWidth="1"/>
    <col min="3849" max="3849" width="9" style="110" customWidth="1"/>
    <col min="3850" max="3850" width="9.5" style="110" bestFit="1" customWidth="1"/>
    <col min="3851" max="3851" width="9.5" style="110" customWidth="1"/>
    <col min="3852" max="3852" width="9.375" style="110" customWidth="1"/>
    <col min="3853" max="3853" width="10.125" style="110" customWidth="1"/>
    <col min="3854" max="3854" width="11.125" style="110" customWidth="1"/>
    <col min="3855" max="4089" width="9" style="110"/>
    <col min="4090" max="4090" width="5.875" style="110" customWidth="1"/>
    <col min="4091" max="4091" width="18" style="110" customWidth="1"/>
    <col min="4092" max="4102" width="0" style="110" hidden="1" customWidth="1"/>
    <col min="4103" max="4103" width="9" style="110"/>
    <col min="4104" max="4104" width="9.875" style="110" customWidth="1"/>
    <col min="4105" max="4105" width="9" style="110" customWidth="1"/>
    <col min="4106" max="4106" width="9.5" style="110" bestFit="1" customWidth="1"/>
    <col min="4107" max="4107" width="9.5" style="110" customWidth="1"/>
    <col min="4108" max="4108" width="9.375" style="110" customWidth="1"/>
    <col min="4109" max="4109" width="10.125" style="110" customWidth="1"/>
    <col min="4110" max="4110" width="11.125" style="110" customWidth="1"/>
    <col min="4111" max="4345" width="9" style="110"/>
    <col min="4346" max="4346" width="5.875" style="110" customWidth="1"/>
    <col min="4347" max="4347" width="18" style="110" customWidth="1"/>
    <col min="4348" max="4358" width="0" style="110" hidden="1" customWidth="1"/>
    <col min="4359" max="4359" width="9" style="110"/>
    <col min="4360" max="4360" width="9.875" style="110" customWidth="1"/>
    <col min="4361" max="4361" width="9" style="110" customWidth="1"/>
    <col min="4362" max="4362" width="9.5" style="110" bestFit="1" customWidth="1"/>
    <col min="4363" max="4363" width="9.5" style="110" customWidth="1"/>
    <col min="4364" max="4364" width="9.375" style="110" customWidth="1"/>
    <col min="4365" max="4365" width="10.125" style="110" customWidth="1"/>
    <col min="4366" max="4366" width="11.125" style="110" customWidth="1"/>
    <col min="4367" max="4601" width="9" style="110"/>
    <col min="4602" max="4602" width="5.875" style="110" customWidth="1"/>
    <col min="4603" max="4603" width="18" style="110" customWidth="1"/>
    <col min="4604" max="4614" width="0" style="110" hidden="1" customWidth="1"/>
    <col min="4615" max="4615" width="9" style="110"/>
    <col min="4616" max="4616" width="9.875" style="110" customWidth="1"/>
    <col min="4617" max="4617" width="9" style="110" customWidth="1"/>
    <col min="4618" max="4618" width="9.5" style="110" bestFit="1" customWidth="1"/>
    <col min="4619" max="4619" width="9.5" style="110" customWidth="1"/>
    <col min="4620" max="4620" width="9.375" style="110" customWidth="1"/>
    <col min="4621" max="4621" width="10.125" style="110" customWidth="1"/>
    <col min="4622" max="4622" width="11.125" style="110" customWidth="1"/>
    <col min="4623" max="4857" width="9" style="110"/>
    <col min="4858" max="4858" width="5.875" style="110" customWidth="1"/>
    <col min="4859" max="4859" width="18" style="110" customWidth="1"/>
    <col min="4860" max="4870" width="0" style="110" hidden="1" customWidth="1"/>
    <col min="4871" max="4871" width="9" style="110"/>
    <col min="4872" max="4872" width="9.875" style="110" customWidth="1"/>
    <col min="4873" max="4873" width="9" style="110" customWidth="1"/>
    <col min="4874" max="4874" width="9.5" style="110" bestFit="1" customWidth="1"/>
    <col min="4875" max="4875" width="9.5" style="110" customWidth="1"/>
    <col min="4876" max="4876" width="9.375" style="110" customWidth="1"/>
    <col min="4877" max="4877" width="10.125" style="110" customWidth="1"/>
    <col min="4878" max="4878" width="11.125" style="110" customWidth="1"/>
    <col min="4879" max="5113" width="9" style="110"/>
    <col min="5114" max="5114" width="5.875" style="110" customWidth="1"/>
    <col min="5115" max="5115" width="18" style="110" customWidth="1"/>
    <col min="5116" max="5126" width="0" style="110" hidden="1" customWidth="1"/>
    <col min="5127" max="5127" width="9" style="110"/>
    <col min="5128" max="5128" width="9.875" style="110" customWidth="1"/>
    <col min="5129" max="5129" width="9" style="110" customWidth="1"/>
    <col min="5130" max="5130" width="9.5" style="110" bestFit="1" customWidth="1"/>
    <col min="5131" max="5131" width="9.5" style="110" customWidth="1"/>
    <col min="5132" max="5132" width="9.375" style="110" customWidth="1"/>
    <col min="5133" max="5133" width="10.125" style="110" customWidth="1"/>
    <col min="5134" max="5134" width="11.125" style="110" customWidth="1"/>
    <col min="5135" max="5369" width="9" style="110"/>
    <col min="5370" max="5370" width="5.875" style="110" customWidth="1"/>
    <col min="5371" max="5371" width="18" style="110" customWidth="1"/>
    <col min="5372" max="5382" width="0" style="110" hidden="1" customWidth="1"/>
    <col min="5383" max="5383" width="9" style="110"/>
    <col min="5384" max="5384" width="9.875" style="110" customWidth="1"/>
    <col min="5385" max="5385" width="9" style="110" customWidth="1"/>
    <col min="5386" max="5386" width="9.5" style="110" bestFit="1" customWidth="1"/>
    <col min="5387" max="5387" width="9.5" style="110" customWidth="1"/>
    <col min="5388" max="5388" width="9.375" style="110" customWidth="1"/>
    <col min="5389" max="5389" width="10.125" style="110" customWidth="1"/>
    <col min="5390" max="5390" width="11.125" style="110" customWidth="1"/>
    <col min="5391" max="5625" width="9" style="110"/>
    <col min="5626" max="5626" width="5.875" style="110" customWidth="1"/>
    <col min="5627" max="5627" width="18" style="110" customWidth="1"/>
    <col min="5628" max="5638" width="0" style="110" hidden="1" customWidth="1"/>
    <col min="5639" max="5639" width="9" style="110"/>
    <col min="5640" max="5640" width="9.875" style="110" customWidth="1"/>
    <col min="5641" max="5641" width="9" style="110" customWidth="1"/>
    <col min="5642" max="5642" width="9.5" style="110" bestFit="1" customWidth="1"/>
    <col min="5643" max="5643" width="9.5" style="110" customWidth="1"/>
    <col min="5644" max="5644" width="9.375" style="110" customWidth="1"/>
    <col min="5645" max="5645" width="10.125" style="110" customWidth="1"/>
    <col min="5646" max="5646" width="11.125" style="110" customWidth="1"/>
    <col min="5647" max="5881" width="9" style="110"/>
    <col min="5882" max="5882" width="5.875" style="110" customWidth="1"/>
    <col min="5883" max="5883" width="18" style="110" customWidth="1"/>
    <col min="5884" max="5894" width="0" style="110" hidden="1" customWidth="1"/>
    <col min="5895" max="5895" width="9" style="110"/>
    <col min="5896" max="5896" width="9.875" style="110" customWidth="1"/>
    <col min="5897" max="5897" width="9" style="110" customWidth="1"/>
    <col min="5898" max="5898" width="9.5" style="110" bestFit="1" customWidth="1"/>
    <col min="5899" max="5899" width="9.5" style="110" customWidth="1"/>
    <col min="5900" max="5900" width="9.375" style="110" customWidth="1"/>
    <col min="5901" max="5901" width="10.125" style="110" customWidth="1"/>
    <col min="5902" max="5902" width="11.125" style="110" customWidth="1"/>
    <col min="5903" max="6137" width="9" style="110"/>
    <col min="6138" max="6138" width="5.875" style="110" customWidth="1"/>
    <col min="6139" max="6139" width="18" style="110" customWidth="1"/>
    <col min="6140" max="6150" width="0" style="110" hidden="1" customWidth="1"/>
    <col min="6151" max="6151" width="9" style="110"/>
    <col min="6152" max="6152" width="9.875" style="110" customWidth="1"/>
    <col min="6153" max="6153" width="9" style="110" customWidth="1"/>
    <col min="6154" max="6154" width="9.5" style="110" bestFit="1" customWidth="1"/>
    <col min="6155" max="6155" width="9.5" style="110" customWidth="1"/>
    <col min="6156" max="6156" width="9.375" style="110" customWidth="1"/>
    <col min="6157" max="6157" width="10.125" style="110" customWidth="1"/>
    <col min="6158" max="6158" width="11.125" style="110" customWidth="1"/>
    <col min="6159" max="6393" width="9" style="110"/>
    <col min="6394" max="6394" width="5.875" style="110" customWidth="1"/>
    <col min="6395" max="6395" width="18" style="110" customWidth="1"/>
    <col min="6396" max="6406" width="0" style="110" hidden="1" customWidth="1"/>
    <col min="6407" max="6407" width="9" style="110"/>
    <col min="6408" max="6408" width="9.875" style="110" customWidth="1"/>
    <col min="6409" max="6409" width="9" style="110" customWidth="1"/>
    <col min="6410" max="6410" width="9.5" style="110" bestFit="1" customWidth="1"/>
    <col min="6411" max="6411" width="9.5" style="110" customWidth="1"/>
    <col min="6412" max="6412" width="9.375" style="110" customWidth="1"/>
    <col min="6413" max="6413" width="10.125" style="110" customWidth="1"/>
    <col min="6414" max="6414" width="11.125" style="110" customWidth="1"/>
    <col min="6415" max="6649" width="9" style="110"/>
    <col min="6650" max="6650" width="5.875" style="110" customWidth="1"/>
    <col min="6651" max="6651" width="18" style="110" customWidth="1"/>
    <col min="6652" max="6662" width="0" style="110" hidden="1" customWidth="1"/>
    <col min="6663" max="6663" width="9" style="110"/>
    <col min="6664" max="6664" width="9.875" style="110" customWidth="1"/>
    <col min="6665" max="6665" width="9" style="110" customWidth="1"/>
    <col min="6666" max="6666" width="9.5" style="110" bestFit="1" customWidth="1"/>
    <col min="6667" max="6667" width="9.5" style="110" customWidth="1"/>
    <col min="6668" max="6668" width="9.375" style="110" customWidth="1"/>
    <col min="6669" max="6669" width="10.125" style="110" customWidth="1"/>
    <col min="6670" max="6670" width="11.125" style="110" customWidth="1"/>
    <col min="6671" max="6905" width="9" style="110"/>
    <col min="6906" max="6906" width="5.875" style="110" customWidth="1"/>
    <col min="6907" max="6907" width="18" style="110" customWidth="1"/>
    <col min="6908" max="6918" width="0" style="110" hidden="1" customWidth="1"/>
    <col min="6919" max="6919" width="9" style="110"/>
    <col min="6920" max="6920" width="9.875" style="110" customWidth="1"/>
    <col min="6921" max="6921" width="9" style="110" customWidth="1"/>
    <col min="6922" max="6922" width="9.5" style="110" bestFit="1" customWidth="1"/>
    <col min="6923" max="6923" width="9.5" style="110" customWidth="1"/>
    <col min="6924" max="6924" width="9.375" style="110" customWidth="1"/>
    <col min="6925" max="6925" width="10.125" style="110" customWidth="1"/>
    <col min="6926" max="6926" width="11.125" style="110" customWidth="1"/>
    <col min="6927" max="7161" width="9" style="110"/>
    <col min="7162" max="7162" width="5.875" style="110" customWidth="1"/>
    <col min="7163" max="7163" width="18" style="110" customWidth="1"/>
    <col min="7164" max="7174" width="0" style="110" hidden="1" customWidth="1"/>
    <col min="7175" max="7175" width="9" style="110"/>
    <col min="7176" max="7176" width="9.875" style="110" customWidth="1"/>
    <col min="7177" max="7177" width="9" style="110" customWidth="1"/>
    <col min="7178" max="7178" width="9.5" style="110" bestFit="1" customWidth="1"/>
    <col min="7179" max="7179" width="9.5" style="110" customWidth="1"/>
    <col min="7180" max="7180" width="9.375" style="110" customWidth="1"/>
    <col min="7181" max="7181" width="10.125" style="110" customWidth="1"/>
    <col min="7182" max="7182" width="11.125" style="110" customWidth="1"/>
    <col min="7183" max="7417" width="9" style="110"/>
    <col min="7418" max="7418" width="5.875" style="110" customWidth="1"/>
    <col min="7419" max="7419" width="18" style="110" customWidth="1"/>
    <col min="7420" max="7430" width="0" style="110" hidden="1" customWidth="1"/>
    <col min="7431" max="7431" width="9" style="110"/>
    <col min="7432" max="7432" width="9.875" style="110" customWidth="1"/>
    <col min="7433" max="7433" width="9" style="110" customWidth="1"/>
    <col min="7434" max="7434" width="9.5" style="110" bestFit="1" customWidth="1"/>
    <col min="7435" max="7435" width="9.5" style="110" customWidth="1"/>
    <col min="7436" max="7436" width="9.375" style="110" customWidth="1"/>
    <col min="7437" max="7437" width="10.125" style="110" customWidth="1"/>
    <col min="7438" max="7438" width="11.125" style="110" customWidth="1"/>
    <col min="7439" max="7673" width="9" style="110"/>
    <col min="7674" max="7674" width="5.875" style="110" customWidth="1"/>
    <col min="7675" max="7675" width="18" style="110" customWidth="1"/>
    <col min="7676" max="7686" width="0" style="110" hidden="1" customWidth="1"/>
    <col min="7687" max="7687" width="9" style="110"/>
    <col min="7688" max="7688" width="9.875" style="110" customWidth="1"/>
    <col min="7689" max="7689" width="9" style="110" customWidth="1"/>
    <col min="7690" max="7690" width="9.5" style="110" bestFit="1" customWidth="1"/>
    <col min="7691" max="7691" width="9.5" style="110" customWidth="1"/>
    <col min="7692" max="7692" width="9.375" style="110" customWidth="1"/>
    <col min="7693" max="7693" width="10.125" style="110" customWidth="1"/>
    <col min="7694" max="7694" width="11.125" style="110" customWidth="1"/>
    <col min="7695" max="7929" width="9" style="110"/>
    <col min="7930" max="7930" width="5.875" style="110" customWidth="1"/>
    <col min="7931" max="7931" width="18" style="110" customWidth="1"/>
    <col min="7932" max="7942" width="0" style="110" hidden="1" customWidth="1"/>
    <col min="7943" max="7943" width="9" style="110"/>
    <col min="7944" max="7944" width="9.875" style="110" customWidth="1"/>
    <col min="7945" max="7945" width="9" style="110" customWidth="1"/>
    <col min="7946" max="7946" width="9.5" style="110" bestFit="1" customWidth="1"/>
    <col min="7947" max="7947" width="9.5" style="110" customWidth="1"/>
    <col min="7948" max="7948" width="9.375" style="110" customWidth="1"/>
    <col min="7949" max="7949" width="10.125" style="110" customWidth="1"/>
    <col min="7950" max="7950" width="11.125" style="110" customWidth="1"/>
    <col min="7951" max="8185" width="9" style="110"/>
    <col min="8186" max="8186" width="5.875" style="110" customWidth="1"/>
    <col min="8187" max="8187" width="18" style="110" customWidth="1"/>
    <col min="8188" max="8198" width="0" style="110" hidden="1" customWidth="1"/>
    <col min="8199" max="8199" width="9" style="110"/>
    <col min="8200" max="8200" width="9.875" style="110" customWidth="1"/>
    <col min="8201" max="8201" width="9" style="110" customWidth="1"/>
    <col min="8202" max="8202" width="9.5" style="110" bestFit="1" customWidth="1"/>
    <col min="8203" max="8203" width="9.5" style="110" customWidth="1"/>
    <col min="8204" max="8204" width="9.375" style="110" customWidth="1"/>
    <col min="8205" max="8205" width="10.125" style="110" customWidth="1"/>
    <col min="8206" max="8206" width="11.125" style="110" customWidth="1"/>
    <col min="8207" max="8441" width="9" style="110"/>
    <col min="8442" max="8442" width="5.875" style="110" customWidth="1"/>
    <col min="8443" max="8443" width="18" style="110" customWidth="1"/>
    <col min="8444" max="8454" width="0" style="110" hidden="1" customWidth="1"/>
    <col min="8455" max="8455" width="9" style="110"/>
    <col min="8456" max="8456" width="9.875" style="110" customWidth="1"/>
    <col min="8457" max="8457" width="9" style="110" customWidth="1"/>
    <col min="8458" max="8458" width="9.5" style="110" bestFit="1" customWidth="1"/>
    <col min="8459" max="8459" width="9.5" style="110" customWidth="1"/>
    <col min="8460" max="8460" width="9.375" style="110" customWidth="1"/>
    <col min="8461" max="8461" width="10.125" style="110" customWidth="1"/>
    <col min="8462" max="8462" width="11.125" style="110" customWidth="1"/>
    <col min="8463" max="8697" width="9" style="110"/>
    <col min="8698" max="8698" width="5.875" style="110" customWidth="1"/>
    <col min="8699" max="8699" width="18" style="110" customWidth="1"/>
    <col min="8700" max="8710" width="0" style="110" hidden="1" customWidth="1"/>
    <col min="8711" max="8711" width="9" style="110"/>
    <col min="8712" max="8712" width="9.875" style="110" customWidth="1"/>
    <col min="8713" max="8713" width="9" style="110" customWidth="1"/>
    <col min="8714" max="8714" width="9.5" style="110" bestFit="1" customWidth="1"/>
    <col min="8715" max="8715" width="9.5" style="110" customWidth="1"/>
    <col min="8716" max="8716" width="9.375" style="110" customWidth="1"/>
    <col min="8717" max="8717" width="10.125" style="110" customWidth="1"/>
    <col min="8718" max="8718" width="11.125" style="110" customWidth="1"/>
    <col min="8719" max="8953" width="9" style="110"/>
    <col min="8954" max="8954" width="5.875" style="110" customWidth="1"/>
    <col min="8955" max="8955" width="18" style="110" customWidth="1"/>
    <col min="8956" max="8966" width="0" style="110" hidden="1" customWidth="1"/>
    <col min="8967" max="8967" width="9" style="110"/>
    <col min="8968" max="8968" width="9.875" style="110" customWidth="1"/>
    <col min="8969" max="8969" width="9" style="110" customWidth="1"/>
    <col min="8970" max="8970" width="9.5" style="110" bestFit="1" customWidth="1"/>
    <col min="8971" max="8971" width="9.5" style="110" customWidth="1"/>
    <col min="8972" max="8972" width="9.375" style="110" customWidth="1"/>
    <col min="8973" max="8973" width="10.125" style="110" customWidth="1"/>
    <col min="8974" max="8974" width="11.125" style="110" customWidth="1"/>
    <col min="8975" max="9209" width="9" style="110"/>
    <col min="9210" max="9210" width="5.875" style="110" customWidth="1"/>
    <col min="9211" max="9211" width="18" style="110" customWidth="1"/>
    <col min="9212" max="9222" width="0" style="110" hidden="1" customWidth="1"/>
    <col min="9223" max="9223" width="9" style="110"/>
    <col min="9224" max="9224" width="9.875" style="110" customWidth="1"/>
    <col min="9225" max="9225" width="9" style="110" customWidth="1"/>
    <col min="9226" max="9226" width="9.5" style="110" bestFit="1" customWidth="1"/>
    <col min="9227" max="9227" width="9.5" style="110" customWidth="1"/>
    <col min="9228" max="9228" width="9.375" style="110" customWidth="1"/>
    <col min="9229" max="9229" width="10.125" style="110" customWidth="1"/>
    <col min="9230" max="9230" width="11.125" style="110" customWidth="1"/>
    <col min="9231" max="9465" width="9" style="110"/>
    <col min="9466" max="9466" width="5.875" style="110" customWidth="1"/>
    <col min="9467" max="9467" width="18" style="110" customWidth="1"/>
    <col min="9468" max="9478" width="0" style="110" hidden="1" customWidth="1"/>
    <col min="9479" max="9479" width="9" style="110"/>
    <col min="9480" max="9480" width="9.875" style="110" customWidth="1"/>
    <col min="9481" max="9481" width="9" style="110" customWidth="1"/>
    <col min="9482" max="9482" width="9.5" style="110" bestFit="1" customWidth="1"/>
    <col min="9483" max="9483" width="9.5" style="110" customWidth="1"/>
    <col min="9484" max="9484" width="9.375" style="110" customWidth="1"/>
    <col min="9485" max="9485" width="10.125" style="110" customWidth="1"/>
    <col min="9486" max="9486" width="11.125" style="110" customWidth="1"/>
    <col min="9487" max="9721" width="9" style="110"/>
    <col min="9722" max="9722" width="5.875" style="110" customWidth="1"/>
    <col min="9723" max="9723" width="18" style="110" customWidth="1"/>
    <col min="9724" max="9734" width="0" style="110" hidden="1" customWidth="1"/>
    <col min="9735" max="9735" width="9" style="110"/>
    <col min="9736" max="9736" width="9.875" style="110" customWidth="1"/>
    <col min="9737" max="9737" width="9" style="110" customWidth="1"/>
    <col min="9738" max="9738" width="9.5" style="110" bestFit="1" customWidth="1"/>
    <col min="9739" max="9739" width="9.5" style="110" customWidth="1"/>
    <col min="9740" max="9740" width="9.375" style="110" customWidth="1"/>
    <col min="9741" max="9741" width="10.125" style="110" customWidth="1"/>
    <col min="9742" max="9742" width="11.125" style="110" customWidth="1"/>
    <col min="9743" max="9977" width="9" style="110"/>
    <col min="9978" max="9978" width="5.875" style="110" customWidth="1"/>
    <col min="9979" max="9979" width="18" style="110" customWidth="1"/>
    <col min="9980" max="9990" width="0" style="110" hidden="1" customWidth="1"/>
    <col min="9991" max="9991" width="9" style="110"/>
    <col min="9992" max="9992" width="9.875" style="110" customWidth="1"/>
    <col min="9993" max="9993" width="9" style="110" customWidth="1"/>
    <col min="9994" max="9994" width="9.5" style="110" bestFit="1" customWidth="1"/>
    <col min="9995" max="9995" width="9.5" style="110" customWidth="1"/>
    <col min="9996" max="9996" width="9.375" style="110" customWidth="1"/>
    <col min="9997" max="9997" width="10.125" style="110" customWidth="1"/>
    <col min="9998" max="9998" width="11.125" style="110" customWidth="1"/>
    <col min="9999" max="10233" width="9" style="110"/>
    <col min="10234" max="10234" width="5.875" style="110" customWidth="1"/>
    <col min="10235" max="10235" width="18" style="110" customWidth="1"/>
    <col min="10236" max="10246" width="0" style="110" hidden="1" customWidth="1"/>
    <col min="10247" max="10247" width="9" style="110"/>
    <col min="10248" max="10248" width="9.875" style="110" customWidth="1"/>
    <col min="10249" max="10249" width="9" style="110" customWidth="1"/>
    <col min="10250" max="10250" width="9.5" style="110" bestFit="1" customWidth="1"/>
    <col min="10251" max="10251" width="9.5" style="110" customWidth="1"/>
    <col min="10252" max="10252" width="9.375" style="110" customWidth="1"/>
    <col min="10253" max="10253" width="10.125" style="110" customWidth="1"/>
    <col min="10254" max="10254" width="11.125" style="110" customWidth="1"/>
    <col min="10255" max="10489" width="9" style="110"/>
    <col min="10490" max="10490" width="5.875" style="110" customWidth="1"/>
    <col min="10491" max="10491" width="18" style="110" customWidth="1"/>
    <col min="10492" max="10502" width="0" style="110" hidden="1" customWidth="1"/>
    <col min="10503" max="10503" width="9" style="110"/>
    <col min="10504" max="10504" width="9.875" style="110" customWidth="1"/>
    <col min="10505" max="10505" width="9" style="110" customWidth="1"/>
    <col min="10506" max="10506" width="9.5" style="110" bestFit="1" customWidth="1"/>
    <col min="10507" max="10507" width="9.5" style="110" customWidth="1"/>
    <col min="10508" max="10508" width="9.375" style="110" customWidth="1"/>
    <col min="10509" max="10509" width="10.125" style="110" customWidth="1"/>
    <col min="10510" max="10510" width="11.125" style="110" customWidth="1"/>
    <col min="10511" max="10745" width="9" style="110"/>
    <col min="10746" max="10746" width="5.875" style="110" customWidth="1"/>
    <col min="10747" max="10747" width="18" style="110" customWidth="1"/>
    <col min="10748" max="10758" width="0" style="110" hidden="1" customWidth="1"/>
    <col min="10759" max="10759" width="9" style="110"/>
    <col min="10760" max="10760" width="9.875" style="110" customWidth="1"/>
    <col min="10761" max="10761" width="9" style="110" customWidth="1"/>
    <col min="10762" max="10762" width="9.5" style="110" bestFit="1" customWidth="1"/>
    <col min="10763" max="10763" width="9.5" style="110" customWidth="1"/>
    <col min="10764" max="10764" width="9.375" style="110" customWidth="1"/>
    <col min="10765" max="10765" width="10.125" style="110" customWidth="1"/>
    <col min="10766" max="10766" width="11.125" style="110" customWidth="1"/>
    <col min="10767" max="11001" width="9" style="110"/>
    <col min="11002" max="11002" width="5.875" style="110" customWidth="1"/>
    <col min="11003" max="11003" width="18" style="110" customWidth="1"/>
    <col min="11004" max="11014" width="0" style="110" hidden="1" customWidth="1"/>
    <col min="11015" max="11015" width="9" style="110"/>
    <col min="11016" max="11016" width="9.875" style="110" customWidth="1"/>
    <col min="11017" max="11017" width="9" style="110" customWidth="1"/>
    <col min="11018" max="11018" width="9.5" style="110" bestFit="1" customWidth="1"/>
    <col min="11019" max="11019" width="9.5" style="110" customWidth="1"/>
    <col min="11020" max="11020" width="9.375" style="110" customWidth="1"/>
    <col min="11021" max="11021" width="10.125" style="110" customWidth="1"/>
    <col min="11022" max="11022" width="11.125" style="110" customWidth="1"/>
    <col min="11023" max="11257" width="9" style="110"/>
    <col min="11258" max="11258" width="5.875" style="110" customWidth="1"/>
    <col min="11259" max="11259" width="18" style="110" customWidth="1"/>
    <col min="11260" max="11270" width="0" style="110" hidden="1" customWidth="1"/>
    <col min="11271" max="11271" width="9" style="110"/>
    <col min="11272" max="11272" width="9.875" style="110" customWidth="1"/>
    <col min="11273" max="11273" width="9" style="110" customWidth="1"/>
    <col min="11274" max="11274" width="9.5" style="110" bestFit="1" customWidth="1"/>
    <col min="11275" max="11275" width="9.5" style="110" customWidth="1"/>
    <col min="11276" max="11276" width="9.375" style="110" customWidth="1"/>
    <col min="11277" max="11277" width="10.125" style="110" customWidth="1"/>
    <col min="11278" max="11278" width="11.125" style="110" customWidth="1"/>
    <col min="11279" max="11513" width="9" style="110"/>
    <col min="11514" max="11514" width="5.875" style="110" customWidth="1"/>
    <col min="11515" max="11515" width="18" style="110" customWidth="1"/>
    <col min="11516" max="11526" width="0" style="110" hidden="1" customWidth="1"/>
    <col min="11527" max="11527" width="9" style="110"/>
    <col min="11528" max="11528" width="9.875" style="110" customWidth="1"/>
    <col min="11529" max="11529" width="9" style="110" customWidth="1"/>
    <col min="11530" max="11530" width="9.5" style="110" bestFit="1" customWidth="1"/>
    <col min="11531" max="11531" width="9.5" style="110" customWidth="1"/>
    <col min="11532" max="11532" width="9.375" style="110" customWidth="1"/>
    <col min="11533" max="11533" width="10.125" style="110" customWidth="1"/>
    <col min="11534" max="11534" width="11.125" style="110" customWidth="1"/>
    <col min="11535" max="11769" width="9" style="110"/>
    <col min="11770" max="11770" width="5.875" style="110" customWidth="1"/>
    <col min="11771" max="11771" width="18" style="110" customWidth="1"/>
    <col min="11772" max="11782" width="0" style="110" hidden="1" customWidth="1"/>
    <col min="11783" max="11783" width="9" style="110"/>
    <col min="11784" max="11784" width="9.875" style="110" customWidth="1"/>
    <col min="11785" max="11785" width="9" style="110" customWidth="1"/>
    <col min="11786" max="11786" width="9.5" style="110" bestFit="1" customWidth="1"/>
    <col min="11787" max="11787" width="9.5" style="110" customWidth="1"/>
    <col min="11788" max="11788" width="9.375" style="110" customWidth="1"/>
    <col min="11789" max="11789" width="10.125" style="110" customWidth="1"/>
    <col min="11790" max="11790" width="11.125" style="110" customWidth="1"/>
    <col min="11791" max="12025" width="9" style="110"/>
    <col min="12026" max="12026" width="5.875" style="110" customWidth="1"/>
    <col min="12027" max="12027" width="18" style="110" customWidth="1"/>
    <col min="12028" max="12038" width="0" style="110" hidden="1" customWidth="1"/>
    <col min="12039" max="12039" width="9" style="110"/>
    <col min="12040" max="12040" width="9.875" style="110" customWidth="1"/>
    <col min="12041" max="12041" width="9" style="110" customWidth="1"/>
    <col min="12042" max="12042" width="9.5" style="110" bestFit="1" customWidth="1"/>
    <col min="12043" max="12043" width="9.5" style="110" customWidth="1"/>
    <col min="12044" max="12044" width="9.375" style="110" customWidth="1"/>
    <col min="12045" max="12045" width="10.125" style="110" customWidth="1"/>
    <col min="12046" max="12046" width="11.125" style="110" customWidth="1"/>
    <col min="12047" max="12281" width="9" style="110"/>
    <col min="12282" max="12282" width="5.875" style="110" customWidth="1"/>
    <col min="12283" max="12283" width="18" style="110" customWidth="1"/>
    <col min="12284" max="12294" width="0" style="110" hidden="1" customWidth="1"/>
    <col min="12295" max="12295" width="9" style="110"/>
    <col min="12296" max="12296" width="9.875" style="110" customWidth="1"/>
    <col min="12297" max="12297" width="9" style="110" customWidth="1"/>
    <col min="12298" max="12298" width="9.5" style="110" bestFit="1" customWidth="1"/>
    <col min="12299" max="12299" width="9.5" style="110" customWidth="1"/>
    <col min="12300" max="12300" width="9.375" style="110" customWidth="1"/>
    <col min="12301" max="12301" width="10.125" style="110" customWidth="1"/>
    <col min="12302" max="12302" width="11.125" style="110" customWidth="1"/>
    <col min="12303" max="12537" width="9" style="110"/>
    <col min="12538" max="12538" width="5.875" style="110" customWidth="1"/>
    <col min="12539" max="12539" width="18" style="110" customWidth="1"/>
    <col min="12540" max="12550" width="0" style="110" hidden="1" customWidth="1"/>
    <col min="12551" max="12551" width="9" style="110"/>
    <col min="12552" max="12552" width="9.875" style="110" customWidth="1"/>
    <col min="12553" max="12553" width="9" style="110" customWidth="1"/>
    <col min="12554" max="12554" width="9.5" style="110" bestFit="1" customWidth="1"/>
    <col min="12555" max="12555" width="9.5" style="110" customWidth="1"/>
    <col min="12556" max="12556" width="9.375" style="110" customWidth="1"/>
    <col min="12557" max="12557" width="10.125" style="110" customWidth="1"/>
    <col min="12558" max="12558" width="11.125" style="110" customWidth="1"/>
    <col min="12559" max="12793" width="9" style="110"/>
    <col min="12794" max="12794" width="5.875" style="110" customWidth="1"/>
    <col min="12795" max="12795" width="18" style="110" customWidth="1"/>
    <col min="12796" max="12806" width="0" style="110" hidden="1" customWidth="1"/>
    <col min="12807" max="12807" width="9" style="110"/>
    <col min="12808" max="12808" width="9.875" style="110" customWidth="1"/>
    <col min="12809" max="12809" width="9" style="110" customWidth="1"/>
    <col min="12810" max="12810" width="9.5" style="110" bestFit="1" customWidth="1"/>
    <col min="12811" max="12811" width="9.5" style="110" customWidth="1"/>
    <col min="12812" max="12812" width="9.375" style="110" customWidth="1"/>
    <col min="12813" max="12813" width="10.125" style="110" customWidth="1"/>
    <col min="12814" max="12814" width="11.125" style="110" customWidth="1"/>
    <col min="12815" max="13049" width="9" style="110"/>
    <col min="13050" max="13050" width="5.875" style="110" customWidth="1"/>
    <col min="13051" max="13051" width="18" style="110" customWidth="1"/>
    <col min="13052" max="13062" width="0" style="110" hidden="1" customWidth="1"/>
    <col min="13063" max="13063" width="9" style="110"/>
    <col min="13064" max="13064" width="9.875" style="110" customWidth="1"/>
    <col min="13065" max="13065" width="9" style="110" customWidth="1"/>
    <col min="13066" max="13066" width="9.5" style="110" bestFit="1" customWidth="1"/>
    <col min="13067" max="13067" width="9.5" style="110" customWidth="1"/>
    <col min="13068" max="13068" width="9.375" style="110" customWidth="1"/>
    <col min="13069" max="13069" width="10.125" style="110" customWidth="1"/>
    <col min="13070" max="13070" width="11.125" style="110" customWidth="1"/>
    <col min="13071" max="13305" width="9" style="110"/>
    <col min="13306" max="13306" width="5.875" style="110" customWidth="1"/>
    <col min="13307" max="13307" width="18" style="110" customWidth="1"/>
    <col min="13308" max="13318" width="0" style="110" hidden="1" customWidth="1"/>
    <col min="13319" max="13319" width="9" style="110"/>
    <col min="13320" max="13320" width="9.875" style="110" customWidth="1"/>
    <col min="13321" max="13321" width="9" style="110" customWidth="1"/>
    <col min="13322" max="13322" width="9.5" style="110" bestFit="1" customWidth="1"/>
    <col min="13323" max="13323" width="9.5" style="110" customWidth="1"/>
    <col min="13324" max="13324" width="9.375" style="110" customWidth="1"/>
    <col min="13325" max="13325" width="10.125" style="110" customWidth="1"/>
    <col min="13326" max="13326" width="11.125" style="110" customWidth="1"/>
    <col min="13327" max="13561" width="9" style="110"/>
    <col min="13562" max="13562" width="5.875" style="110" customWidth="1"/>
    <col min="13563" max="13563" width="18" style="110" customWidth="1"/>
    <col min="13564" max="13574" width="0" style="110" hidden="1" customWidth="1"/>
    <col min="13575" max="13575" width="9" style="110"/>
    <col min="13576" max="13576" width="9.875" style="110" customWidth="1"/>
    <col min="13577" max="13577" width="9" style="110" customWidth="1"/>
    <col min="13578" max="13578" width="9.5" style="110" bestFit="1" customWidth="1"/>
    <col min="13579" max="13579" width="9.5" style="110" customWidth="1"/>
    <col min="13580" max="13580" width="9.375" style="110" customWidth="1"/>
    <col min="13581" max="13581" width="10.125" style="110" customWidth="1"/>
    <col min="13582" max="13582" width="11.125" style="110" customWidth="1"/>
    <col min="13583" max="13817" width="9" style="110"/>
    <col min="13818" max="13818" width="5.875" style="110" customWidth="1"/>
    <col min="13819" max="13819" width="18" style="110" customWidth="1"/>
    <col min="13820" max="13830" width="0" style="110" hidden="1" customWidth="1"/>
    <col min="13831" max="13831" width="9" style="110"/>
    <col min="13832" max="13832" width="9.875" style="110" customWidth="1"/>
    <col min="13833" max="13833" width="9" style="110" customWidth="1"/>
    <col min="13834" max="13834" width="9.5" style="110" bestFit="1" customWidth="1"/>
    <col min="13835" max="13835" width="9.5" style="110" customWidth="1"/>
    <col min="13836" max="13836" width="9.375" style="110" customWidth="1"/>
    <col min="13837" max="13837" width="10.125" style="110" customWidth="1"/>
    <col min="13838" max="13838" width="11.125" style="110" customWidth="1"/>
    <col min="13839" max="14073" width="9" style="110"/>
    <col min="14074" max="14074" width="5.875" style="110" customWidth="1"/>
    <col min="14075" max="14075" width="18" style="110" customWidth="1"/>
    <col min="14076" max="14086" width="0" style="110" hidden="1" customWidth="1"/>
    <col min="14087" max="14087" width="9" style="110"/>
    <col min="14088" max="14088" width="9.875" style="110" customWidth="1"/>
    <col min="14089" max="14089" width="9" style="110" customWidth="1"/>
    <col min="14090" max="14090" width="9.5" style="110" bestFit="1" customWidth="1"/>
    <col min="14091" max="14091" width="9.5" style="110" customWidth="1"/>
    <col min="14092" max="14092" width="9.375" style="110" customWidth="1"/>
    <col min="14093" max="14093" width="10.125" style="110" customWidth="1"/>
    <col min="14094" max="14094" width="11.125" style="110" customWidth="1"/>
    <col min="14095" max="14329" width="9" style="110"/>
    <col min="14330" max="14330" width="5.875" style="110" customWidth="1"/>
    <col min="14331" max="14331" width="18" style="110" customWidth="1"/>
    <col min="14332" max="14342" width="0" style="110" hidden="1" customWidth="1"/>
    <col min="14343" max="14343" width="9" style="110"/>
    <col min="14344" max="14344" width="9.875" style="110" customWidth="1"/>
    <col min="14345" max="14345" width="9" style="110" customWidth="1"/>
    <col min="14346" max="14346" width="9.5" style="110" bestFit="1" customWidth="1"/>
    <col min="14347" max="14347" width="9.5" style="110" customWidth="1"/>
    <col min="14348" max="14348" width="9.375" style="110" customWidth="1"/>
    <col min="14349" max="14349" width="10.125" style="110" customWidth="1"/>
    <col min="14350" max="14350" width="11.125" style="110" customWidth="1"/>
    <col min="14351" max="14585" width="9" style="110"/>
    <col min="14586" max="14586" width="5.875" style="110" customWidth="1"/>
    <col min="14587" max="14587" width="18" style="110" customWidth="1"/>
    <col min="14588" max="14598" width="0" style="110" hidden="1" customWidth="1"/>
    <col min="14599" max="14599" width="9" style="110"/>
    <col min="14600" max="14600" width="9.875" style="110" customWidth="1"/>
    <col min="14601" max="14601" width="9" style="110" customWidth="1"/>
    <col min="14602" max="14602" width="9.5" style="110" bestFit="1" customWidth="1"/>
    <col min="14603" max="14603" width="9.5" style="110" customWidth="1"/>
    <col min="14604" max="14604" width="9.375" style="110" customWidth="1"/>
    <col min="14605" max="14605" width="10.125" style="110" customWidth="1"/>
    <col min="14606" max="14606" width="11.125" style="110" customWidth="1"/>
    <col min="14607" max="14841" width="9" style="110"/>
    <col min="14842" max="14842" width="5.875" style="110" customWidth="1"/>
    <col min="14843" max="14843" width="18" style="110" customWidth="1"/>
    <col min="14844" max="14854" width="0" style="110" hidden="1" customWidth="1"/>
    <col min="14855" max="14855" width="9" style="110"/>
    <col min="14856" max="14856" width="9.875" style="110" customWidth="1"/>
    <col min="14857" max="14857" width="9" style="110" customWidth="1"/>
    <col min="14858" max="14858" width="9.5" style="110" bestFit="1" customWidth="1"/>
    <col min="14859" max="14859" width="9.5" style="110" customWidth="1"/>
    <col min="14860" max="14860" width="9.375" style="110" customWidth="1"/>
    <col min="14861" max="14861" width="10.125" style="110" customWidth="1"/>
    <col min="14862" max="14862" width="11.125" style="110" customWidth="1"/>
    <col min="14863" max="15097" width="9" style="110"/>
    <col min="15098" max="15098" width="5.875" style="110" customWidth="1"/>
    <col min="15099" max="15099" width="18" style="110" customWidth="1"/>
    <col min="15100" max="15110" width="0" style="110" hidden="1" customWidth="1"/>
    <col min="15111" max="15111" width="9" style="110"/>
    <col min="15112" max="15112" width="9.875" style="110" customWidth="1"/>
    <col min="15113" max="15113" width="9" style="110" customWidth="1"/>
    <col min="15114" max="15114" width="9.5" style="110" bestFit="1" customWidth="1"/>
    <col min="15115" max="15115" width="9.5" style="110" customWidth="1"/>
    <col min="15116" max="15116" width="9.375" style="110" customWidth="1"/>
    <col min="15117" max="15117" width="10.125" style="110" customWidth="1"/>
    <col min="15118" max="15118" width="11.125" style="110" customWidth="1"/>
    <col min="15119" max="15353" width="9" style="110"/>
    <col min="15354" max="15354" width="5.875" style="110" customWidth="1"/>
    <col min="15355" max="15355" width="18" style="110" customWidth="1"/>
    <col min="15356" max="15366" width="0" style="110" hidden="1" customWidth="1"/>
    <col min="15367" max="15367" width="9" style="110"/>
    <col min="15368" max="15368" width="9.875" style="110" customWidth="1"/>
    <col min="15369" max="15369" width="9" style="110" customWidth="1"/>
    <col min="15370" max="15370" width="9.5" style="110" bestFit="1" customWidth="1"/>
    <col min="15371" max="15371" width="9.5" style="110" customWidth="1"/>
    <col min="15372" max="15372" width="9.375" style="110" customWidth="1"/>
    <col min="15373" max="15373" width="10.125" style="110" customWidth="1"/>
    <col min="15374" max="15374" width="11.125" style="110" customWidth="1"/>
    <col min="15375" max="15609" width="9" style="110"/>
    <col min="15610" max="15610" width="5.875" style="110" customWidth="1"/>
    <col min="15611" max="15611" width="18" style="110" customWidth="1"/>
    <col min="15612" max="15622" width="0" style="110" hidden="1" customWidth="1"/>
    <col min="15623" max="15623" width="9" style="110"/>
    <col min="15624" max="15624" width="9.875" style="110" customWidth="1"/>
    <col min="15625" max="15625" width="9" style="110" customWidth="1"/>
    <col min="15626" max="15626" width="9.5" style="110" bestFit="1" customWidth="1"/>
    <col min="15627" max="15627" width="9.5" style="110" customWidth="1"/>
    <col min="15628" max="15628" width="9.375" style="110" customWidth="1"/>
    <col min="15629" max="15629" width="10.125" style="110" customWidth="1"/>
    <col min="15630" max="15630" width="11.125" style="110" customWidth="1"/>
    <col min="15631" max="15865" width="9" style="110"/>
    <col min="15866" max="15866" width="5.875" style="110" customWidth="1"/>
    <col min="15867" max="15867" width="18" style="110" customWidth="1"/>
    <col min="15868" max="15878" width="0" style="110" hidden="1" customWidth="1"/>
    <col min="15879" max="15879" width="9" style="110"/>
    <col min="15880" max="15880" width="9.875" style="110" customWidth="1"/>
    <col min="15881" max="15881" width="9" style="110" customWidth="1"/>
    <col min="15882" max="15882" width="9.5" style="110" bestFit="1" customWidth="1"/>
    <col min="15883" max="15883" width="9.5" style="110" customWidth="1"/>
    <col min="15884" max="15884" width="9.375" style="110" customWidth="1"/>
    <col min="15885" max="15885" width="10.125" style="110" customWidth="1"/>
    <col min="15886" max="15886" width="11.125" style="110" customWidth="1"/>
    <col min="15887" max="16121" width="9" style="110"/>
    <col min="16122" max="16122" width="5.875" style="110" customWidth="1"/>
    <col min="16123" max="16123" width="18" style="110" customWidth="1"/>
    <col min="16124" max="16134" width="0" style="110" hidden="1" customWidth="1"/>
    <col min="16135" max="16135" width="9" style="110"/>
    <col min="16136" max="16136" width="9.875" style="110" customWidth="1"/>
    <col min="16137" max="16137" width="9" style="110" customWidth="1"/>
    <col min="16138" max="16138" width="9.5" style="110" bestFit="1" customWidth="1"/>
    <col min="16139" max="16139" width="9.5" style="110" customWidth="1"/>
    <col min="16140" max="16140" width="9.375" style="110" customWidth="1"/>
    <col min="16141" max="16141" width="10.125" style="110" customWidth="1"/>
    <col min="16142" max="16142" width="11.125" style="110" customWidth="1"/>
    <col min="16143" max="16384" width="9" style="110"/>
  </cols>
  <sheetData>
    <row r="1" spans="1:27" ht="20.25">
      <c r="A1" s="460" t="s">
        <v>565</v>
      </c>
      <c r="B1" s="461"/>
      <c r="C1" s="461"/>
      <c r="D1" s="461"/>
      <c r="E1" s="461"/>
      <c r="F1" s="461"/>
      <c r="G1" s="461"/>
      <c r="H1" s="461"/>
      <c r="I1" s="461"/>
      <c r="J1" s="461"/>
      <c r="K1" s="461"/>
      <c r="L1" s="461"/>
      <c r="M1" s="461"/>
      <c r="N1" s="461"/>
      <c r="O1" s="461"/>
      <c r="P1" s="461"/>
      <c r="Q1" s="461"/>
      <c r="R1" s="461"/>
      <c r="S1" s="411"/>
      <c r="T1" s="411"/>
      <c r="U1" s="411"/>
      <c r="V1" s="411"/>
      <c r="W1" s="411"/>
      <c r="X1" s="411"/>
      <c r="Y1" s="411"/>
      <c r="Z1" s="411"/>
      <c r="AA1" s="411"/>
    </row>
    <row r="2" spans="1:27" s="193" customFormat="1" ht="30" customHeight="1">
      <c r="A2" s="464" t="s">
        <v>548</v>
      </c>
      <c r="B2" s="464" t="s">
        <v>514</v>
      </c>
      <c r="C2" s="464" t="s">
        <v>549</v>
      </c>
      <c r="D2" s="464"/>
      <c r="E2" s="464" t="s">
        <v>550</v>
      </c>
      <c r="F2" s="464"/>
      <c r="G2" s="464" t="s">
        <v>551</v>
      </c>
      <c r="H2" s="464"/>
      <c r="I2" s="464" t="s">
        <v>552</v>
      </c>
      <c r="J2" s="464"/>
      <c r="K2" s="464" t="s">
        <v>553</v>
      </c>
      <c r="L2" s="464"/>
      <c r="M2" s="192" t="s">
        <v>554</v>
      </c>
      <c r="N2" s="463" t="s">
        <v>566</v>
      </c>
      <c r="O2" s="463" t="s">
        <v>567</v>
      </c>
      <c r="P2" s="463" t="s">
        <v>568</v>
      </c>
      <c r="Q2" s="463" t="s">
        <v>569</v>
      </c>
      <c r="R2" s="463" t="s">
        <v>513</v>
      </c>
      <c r="S2" s="462" t="s">
        <v>747</v>
      </c>
      <c r="T2" s="462" t="s">
        <v>748</v>
      </c>
      <c r="U2" s="462" t="s">
        <v>749</v>
      </c>
      <c r="V2" s="462" t="s">
        <v>750</v>
      </c>
      <c r="W2" s="459" t="s">
        <v>560</v>
      </c>
      <c r="X2" s="459" t="s">
        <v>561</v>
      </c>
      <c r="Y2" s="459" t="s">
        <v>562</v>
      </c>
      <c r="Z2" s="459" t="s">
        <v>563</v>
      </c>
      <c r="AA2" s="459" t="s">
        <v>564</v>
      </c>
    </row>
    <row r="3" spans="1:27" s="193" customFormat="1" ht="30" customHeight="1">
      <c r="A3" s="464"/>
      <c r="B3" s="464" t="s">
        <v>514</v>
      </c>
      <c r="C3" s="192" t="s">
        <v>555</v>
      </c>
      <c r="D3" s="192" t="s">
        <v>556</v>
      </c>
      <c r="E3" s="192" t="s">
        <v>555</v>
      </c>
      <c r="F3" s="192" t="s">
        <v>556</v>
      </c>
      <c r="G3" s="192" t="s">
        <v>555</v>
      </c>
      <c r="H3" s="192" t="s">
        <v>556</v>
      </c>
      <c r="I3" s="192" t="s">
        <v>555</v>
      </c>
      <c r="J3" s="192" t="s">
        <v>556</v>
      </c>
      <c r="K3" s="192" t="s">
        <v>555</v>
      </c>
      <c r="L3" s="192" t="s">
        <v>556</v>
      </c>
      <c r="M3" s="192" t="s">
        <v>555</v>
      </c>
      <c r="N3" s="463"/>
      <c r="O3" s="463"/>
      <c r="P3" s="463"/>
      <c r="Q3" s="463"/>
      <c r="R3" s="463"/>
      <c r="S3" s="462"/>
      <c r="T3" s="462"/>
      <c r="U3" s="462"/>
      <c r="V3" s="462"/>
      <c r="W3" s="459"/>
      <c r="X3" s="459"/>
      <c r="Y3" s="459"/>
      <c r="Z3" s="459"/>
      <c r="AA3" s="459"/>
    </row>
    <row r="4" spans="1:27" s="193" customFormat="1" ht="20.100000000000001" customHeight="1">
      <c r="A4" s="194" t="s">
        <v>557</v>
      </c>
      <c r="B4" s="195" t="s">
        <v>558</v>
      </c>
      <c r="C4" s="195">
        <v>5</v>
      </c>
      <c r="D4" s="195">
        <v>245</v>
      </c>
      <c r="E4" s="195">
        <v>6</v>
      </c>
      <c r="F4" s="195">
        <v>328</v>
      </c>
      <c r="G4" s="195">
        <v>5</v>
      </c>
      <c r="H4" s="195">
        <v>253</v>
      </c>
      <c r="I4" s="195">
        <v>5</v>
      </c>
      <c r="J4" s="195">
        <v>221</v>
      </c>
      <c r="K4" s="195">
        <v>3</v>
      </c>
      <c r="L4" s="195">
        <v>151</v>
      </c>
      <c r="M4" s="195">
        <f>C4+E4+G4+I4+K4</f>
        <v>24</v>
      </c>
      <c r="N4" s="199">
        <v>1096</v>
      </c>
      <c r="O4" s="196">
        <f t="shared" ref="O4" si="0">N4*7600</f>
        <v>8329600</v>
      </c>
      <c r="P4" s="196">
        <f t="shared" ref="P4" si="1">N4*30</f>
        <v>32880</v>
      </c>
      <c r="Q4" s="197">
        <f t="shared" ref="Q4" si="2">N4*20</f>
        <v>21920</v>
      </c>
      <c r="R4" s="197">
        <f t="shared" ref="R4" si="3">O4+P4+Q4</f>
        <v>8384400</v>
      </c>
      <c r="S4" s="202">
        <v>1085</v>
      </c>
      <c r="T4" s="203">
        <f>S4*3800</f>
        <v>4123000</v>
      </c>
      <c r="U4" s="199">
        <v>1086</v>
      </c>
      <c r="V4" s="203">
        <f>U4*3800</f>
        <v>4126800</v>
      </c>
      <c r="W4" s="204">
        <f>T4+V4</f>
        <v>8249800</v>
      </c>
      <c r="X4" s="200">
        <f t="shared" ref="X4" si="4">U4*30</f>
        <v>32580</v>
      </c>
      <c r="Y4" s="200">
        <f t="shared" ref="Y4" si="5">U4*20</f>
        <v>21720</v>
      </c>
      <c r="Z4" s="201">
        <f t="shared" ref="Z4" si="6">W4+X4+Y4</f>
        <v>8304100</v>
      </c>
      <c r="AA4" s="233">
        <f t="shared" ref="AA4" si="7">Z4-R4</f>
        <v>-80300</v>
      </c>
    </row>
    <row r="5" spans="1:27" s="193" customFormat="1" ht="20.100000000000001" customHeight="1">
      <c r="A5" s="198"/>
      <c r="B5" s="198" t="s">
        <v>559</v>
      </c>
      <c r="C5" s="198"/>
      <c r="D5" s="198"/>
      <c r="E5" s="198"/>
      <c r="F5" s="198"/>
      <c r="G5" s="198"/>
      <c r="H5" s="198"/>
      <c r="I5" s="198"/>
      <c r="J5" s="198"/>
      <c r="K5" s="198"/>
      <c r="L5" s="198"/>
      <c r="M5" s="198"/>
      <c r="N5" s="198">
        <f t="shared" ref="N5:R5" si="8">SUM(N4)</f>
        <v>1096</v>
      </c>
      <c r="O5" s="198">
        <f t="shared" si="8"/>
        <v>8329600</v>
      </c>
      <c r="P5" s="198">
        <f t="shared" si="8"/>
        <v>32880</v>
      </c>
      <c r="Q5" s="198">
        <f t="shared" si="8"/>
        <v>21920</v>
      </c>
      <c r="R5" s="198">
        <f t="shared" si="8"/>
        <v>8384400</v>
      </c>
      <c r="S5" s="198">
        <f>SUM(S4)</f>
        <v>1085</v>
      </c>
      <c r="T5" s="198">
        <f>SUM(T4)</f>
        <v>4123000</v>
      </c>
      <c r="U5" s="198">
        <f>SUM(U4)</f>
        <v>1086</v>
      </c>
      <c r="V5" s="198">
        <f>SUM(V4)</f>
        <v>4126800</v>
      </c>
      <c r="W5" s="198">
        <f>SUM(W4)</f>
        <v>8249800</v>
      </c>
      <c r="X5" s="198">
        <f t="shared" ref="X5:AA5" si="9">SUM(X4)</f>
        <v>32580</v>
      </c>
      <c r="Y5" s="198">
        <f t="shared" si="9"/>
        <v>21720</v>
      </c>
      <c r="Z5" s="198">
        <f t="shared" si="9"/>
        <v>8304100</v>
      </c>
      <c r="AA5" s="198">
        <f t="shared" si="9"/>
        <v>-80300</v>
      </c>
    </row>
    <row r="6" spans="1:27" s="193" customFormat="1" ht="11.25"/>
    <row r="7" spans="1:27" s="193" customFormat="1" ht="11.25"/>
    <row r="8" spans="1:27" s="193" customFormat="1" ht="11.25"/>
    <row r="9" spans="1:27" s="193" customFormat="1" ht="11.25"/>
    <row r="10" spans="1:27" s="193" customFormat="1" ht="11.25"/>
    <row r="11" spans="1:27" s="193" customFormat="1" ht="11.25"/>
    <row r="12" spans="1:27" s="193" customFormat="1" ht="11.25"/>
    <row r="13" spans="1:27" s="193" customFormat="1" ht="11.25"/>
    <row r="14" spans="1:27" s="193" customFormat="1" ht="11.25"/>
    <row r="15" spans="1:27" s="193" customFormat="1" ht="11.25"/>
    <row r="16" spans="1:27" s="193" customFormat="1" ht="11.25"/>
    <row r="17" s="193" customFormat="1" ht="11.25"/>
    <row r="18" s="193" customFormat="1" ht="11.25"/>
    <row r="19" s="193" customFormat="1" ht="11.25"/>
    <row r="20" s="193" customFormat="1" ht="11.25"/>
    <row r="21" s="193" customFormat="1" ht="11.25"/>
    <row r="22" s="193" customFormat="1" ht="11.25"/>
    <row r="23" s="193" customFormat="1" ht="11.25"/>
    <row r="24" s="193" customFormat="1" ht="11.25"/>
    <row r="25" s="193" customFormat="1" ht="11.25"/>
    <row r="26" s="193" customFormat="1" ht="11.25"/>
    <row r="27" s="193" customFormat="1" ht="11.25"/>
    <row r="28" s="193" customFormat="1" ht="11.25"/>
    <row r="29" s="193" customFormat="1" ht="11.25"/>
    <row r="30" s="193" customFormat="1" ht="11.25"/>
    <row r="31" s="193" customFormat="1" ht="11.25"/>
    <row r="32" s="193" customFormat="1" ht="11.25"/>
    <row r="33" s="193" customFormat="1" ht="11.25"/>
    <row r="34" s="193" customFormat="1" ht="11.25"/>
    <row r="35" s="193" customFormat="1" ht="11.25"/>
    <row r="36" s="193" customFormat="1" ht="11.25"/>
    <row r="37" s="193" customFormat="1" ht="11.25"/>
    <row r="38" s="193" customFormat="1" ht="11.25"/>
    <row r="39" s="193" customFormat="1" ht="11.25"/>
    <row r="40" s="193" customFormat="1" ht="11.25"/>
    <row r="41" s="193" customFormat="1" ht="11.25"/>
    <row r="42" s="193" customFormat="1" ht="11.25"/>
    <row r="43" s="193" customFormat="1" ht="11.25"/>
    <row r="44" s="193" customFormat="1" ht="11.25"/>
    <row r="45" s="193" customFormat="1" ht="11.25"/>
    <row r="46" s="193" customFormat="1" ht="11.25"/>
    <row r="47" s="193" customFormat="1" ht="11.25"/>
    <row r="48" s="193" customFormat="1" ht="11.25"/>
    <row r="49" s="193" customFormat="1" ht="11.25"/>
    <row r="50" s="193" customFormat="1" ht="11.25"/>
    <row r="51" s="193" customFormat="1" ht="11.25"/>
    <row r="52" s="193" customFormat="1" ht="11.25"/>
    <row r="53" s="193" customFormat="1" ht="11.25"/>
    <row r="54" s="193" customFormat="1" ht="11.25"/>
    <row r="55" s="193" customFormat="1" ht="11.25"/>
    <row r="56" s="193" customFormat="1" ht="11.25"/>
    <row r="57" s="193" customFormat="1" ht="11.25"/>
    <row r="58" s="193" customFormat="1" ht="11.25"/>
    <row r="59" s="193" customFormat="1" ht="11.25"/>
    <row r="60" s="193" customFormat="1" ht="11.25"/>
    <row r="61" s="193" customFormat="1" ht="11.25"/>
    <row r="62" s="193" customFormat="1" ht="11.25"/>
    <row r="63" s="193" customFormat="1" ht="11.25"/>
    <row r="64" s="193" customFormat="1" ht="11.25"/>
    <row r="65" s="193" customFormat="1" ht="11.25"/>
    <row r="66" s="193" customFormat="1" ht="11.25"/>
    <row r="67" s="193" customFormat="1" ht="11.25"/>
    <row r="68" s="193" customFormat="1" ht="11.25"/>
    <row r="69" s="193" customFormat="1" ht="11.25"/>
    <row r="70" s="193" customFormat="1" ht="11.25"/>
    <row r="71" s="193" customFormat="1" ht="11.25"/>
    <row r="72" s="193" customFormat="1" ht="11.25"/>
    <row r="73" s="193" customFormat="1" ht="11.25"/>
    <row r="74" s="193" customFormat="1" ht="11.25"/>
    <row r="75" s="193" customFormat="1" ht="11.25"/>
    <row r="76" s="193" customFormat="1" ht="11.25"/>
    <row r="77" s="193" customFormat="1" ht="11.25"/>
    <row r="78" s="193" customFormat="1" ht="11.25"/>
    <row r="79" s="193" customFormat="1" ht="11.25"/>
    <row r="80" s="193" customFormat="1" ht="11.25"/>
    <row r="81" s="193" customFormat="1" ht="11.25"/>
    <row r="82" s="193" customFormat="1" ht="11.25"/>
    <row r="83" s="193" customFormat="1" ht="11.25"/>
    <row r="84" s="193" customFormat="1" ht="11.25"/>
    <row r="85" s="193" customFormat="1" ht="11.25"/>
    <row r="86" s="193" customFormat="1" ht="11.25"/>
    <row r="87" s="193" customFormat="1" ht="11.25"/>
    <row r="88" s="193" customFormat="1" ht="11.25"/>
    <row r="89" s="193" customFormat="1" ht="11.25"/>
    <row r="90" s="193" customFormat="1" ht="11.25"/>
    <row r="91" s="193" customFormat="1" ht="11.25"/>
    <row r="92" s="193" customFormat="1" ht="11.25"/>
    <row r="93" s="193" customFormat="1" ht="11.25"/>
    <row r="94" s="193" customFormat="1" ht="11.25"/>
    <row r="95" s="193" customFormat="1" ht="11.25"/>
    <row r="96" s="193" customFormat="1" ht="11.25"/>
    <row r="97" s="193" customFormat="1" ht="11.25"/>
    <row r="98" s="193" customFormat="1" ht="11.25"/>
    <row r="99" s="193" customFormat="1" ht="11.25"/>
    <row r="100" s="193" customFormat="1" ht="11.25"/>
    <row r="101" s="193" customFormat="1" ht="11.25"/>
    <row r="102" s="193" customFormat="1" ht="11.25"/>
    <row r="103" s="193" customFormat="1" ht="11.25"/>
    <row r="104" s="193" customFormat="1" ht="11.25"/>
    <row r="105" s="193" customFormat="1" ht="11.25"/>
    <row r="106" s="193" customFormat="1" ht="11.25"/>
    <row r="107" s="193" customFormat="1" ht="11.25"/>
    <row r="108" s="193" customFormat="1" ht="11.25"/>
    <row r="109" s="193" customFormat="1" ht="11.25"/>
    <row r="110" s="193" customFormat="1" ht="11.25"/>
    <row r="111" s="193" customFormat="1" ht="11.25"/>
    <row r="112" s="193" customFormat="1" ht="11.25"/>
    <row r="113" s="193" customFormat="1" ht="11.25"/>
    <row r="114" s="193" customFormat="1" ht="11.25"/>
    <row r="115" s="193" customFormat="1" ht="11.25"/>
    <row r="116" s="193" customFormat="1" ht="11.25"/>
    <row r="117" s="193" customFormat="1" ht="11.25"/>
    <row r="118" s="193" customFormat="1" ht="11.25"/>
    <row r="119" s="193" customFormat="1" ht="11.25"/>
    <row r="120" s="193" customFormat="1" ht="11.25"/>
    <row r="121" s="193" customFormat="1" ht="11.25"/>
    <row r="122" s="193" customFormat="1" ht="11.25"/>
    <row r="123" s="193" customFormat="1" ht="11.25"/>
    <row r="124" s="193" customFormat="1" ht="11.25"/>
    <row r="125" s="193" customFormat="1" ht="11.25"/>
    <row r="126" s="193" customFormat="1" ht="11.25"/>
    <row r="127" s="193" customFormat="1" ht="11.25"/>
    <row r="128" s="193" customFormat="1" ht="11.25"/>
    <row r="129" s="193" customFormat="1" ht="11.25"/>
  </sheetData>
  <mergeCells count="22">
    <mergeCell ref="O2:O3"/>
    <mergeCell ref="E2:F2"/>
    <mergeCell ref="G2:H2"/>
    <mergeCell ref="I2:J2"/>
    <mergeCell ref="K2:L2"/>
    <mergeCell ref="N2:N3"/>
    <mergeCell ref="X2:X3"/>
    <mergeCell ref="Y2:Y3"/>
    <mergeCell ref="Z2:Z3"/>
    <mergeCell ref="AA2:AA3"/>
    <mergeCell ref="A1:AA1"/>
    <mergeCell ref="S2:S3"/>
    <mergeCell ref="T2:T3"/>
    <mergeCell ref="U2:U3"/>
    <mergeCell ref="V2:V3"/>
    <mergeCell ref="W2:W3"/>
    <mergeCell ref="P2:P3"/>
    <mergeCell ref="Q2:Q3"/>
    <mergeCell ref="R2:R3"/>
    <mergeCell ref="A2:A3"/>
    <mergeCell ref="B2:B3"/>
    <mergeCell ref="C2:D2"/>
  </mergeCells>
  <phoneticPr fontId="3" type="noConversion"/>
  <printOptions horizontalCentered="1"/>
  <pageMargins left="0.70866141732283472" right="0.70866141732283472" top="0.74803149606299213" bottom="0.74803149606299213" header="0.31496062992125984" footer="0.31496062992125984"/>
  <pageSetup paperSize="9" scale="95" orientation="landscape" r:id="rId1"/>
  <headerFooter>
    <oddFooter>第 &amp;P 页，共 &amp;N 页</oddFooter>
  </headerFooter>
</worksheet>
</file>

<file path=xl/worksheets/sheet21.xml><?xml version="1.0" encoding="utf-8"?>
<worksheet xmlns="http://schemas.openxmlformats.org/spreadsheetml/2006/main" xmlns:r="http://schemas.openxmlformats.org/officeDocument/2006/relationships">
  <dimension ref="A1:V7"/>
  <sheetViews>
    <sheetView workbookViewId="0">
      <pane xSplit="2" ySplit="4" topLeftCell="E5" activePane="bottomRight" state="frozen"/>
      <selection pane="topRight" activeCell="C1" sqref="C1"/>
      <selection pane="bottomLeft" activeCell="A5" sqref="A5"/>
      <selection pane="bottomRight" activeCell="A7" sqref="A7:XFD7"/>
    </sheetView>
  </sheetViews>
  <sheetFormatPr defaultRowHeight="13.5"/>
  <cols>
    <col min="1" max="1" width="4.625" style="325" customWidth="1"/>
    <col min="2" max="2" width="14.5" style="324" customWidth="1"/>
    <col min="3" max="3" width="8.625" style="324" customWidth="1"/>
    <col min="4" max="5" width="10.625" style="331" customWidth="1"/>
    <col min="6" max="7" width="10.625" style="331" hidden="1" customWidth="1"/>
    <col min="8" max="8" width="10.625" style="331" customWidth="1"/>
    <col min="9" max="10" width="10.625" style="331" hidden="1" customWidth="1"/>
    <col min="11" max="13" width="10.625" style="331" customWidth="1"/>
    <col min="14" max="15" width="10.625" style="331" hidden="1" customWidth="1"/>
    <col min="16" max="16" width="10.625" style="331" customWidth="1"/>
    <col min="17" max="18" width="10.625" style="331" hidden="1" customWidth="1"/>
    <col min="19" max="22" width="10.625" style="331" customWidth="1"/>
    <col min="23" max="16384" width="9" style="331"/>
  </cols>
  <sheetData>
    <row r="1" spans="1:22" ht="28.5" customHeight="1">
      <c r="A1" s="435" t="s">
        <v>736</v>
      </c>
      <c r="B1" s="435"/>
      <c r="C1" s="435"/>
      <c r="D1" s="435"/>
      <c r="E1" s="435"/>
      <c r="F1" s="435"/>
      <c r="G1" s="435"/>
      <c r="H1" s="435"/>
      <c r="I1" s="435"/>
      <c r="J1" s="435"/>
      <c r="K1" s="435"/>
      <c r="L1" s="435"/>
      <c r="M1" s="435"/>
      <c r="N1" s="435"/>
      <c r="O1" s="435"/>
      <c r="P1" s="435"/>
      <c r="Q1" s="435"/>
      <c r="R1" s="435"/>
      <c r="S1" s="435"/>
      <c r="T1" s="435"/>
      <c r="U1" s="435"/>
      <c r="V1" s="435"/>
    </row>
    <row r="2" spans="1:22" ht="13.5" customHeight="1">
      <c r="A2" s="436" t="s">
        <v>414</v>
      </c>
      <c r="B2" s="436" t="s">
        <v>709</v>
      </c>
      <c r="C2" s="436" t="s">
        <v>721</v>
      </c>
      <c r="D2" s="438" t="s">
        <v>722</v>
      </c>
      <c r="E2" s="438"/>
      <c r="F2" s="438"/>
      <c r="G2" s="438"/>
      <c r="H2" s="438"/>
      <c r="I2" s="438"/>
      <c r="J2" s="438"/>
      <c r="K2" s="438"/>
      <c r="L2" s="438" t="s">
        <v>723</v>
      </c>
      <c r="M2" s="438"/>
      <c r="N2" s="438"/>
      <c r="O2" s="438"/>
      <c r="P2" s="438"/>
      <c r="Q2" s="438"/>
      <c r="R2" s="438"/>
      <c r="S2" s="438"/>
      <c r="T2" s="439" t="s">
        <v>724</v>
      </c>
      <c r="U2" s="465" t="s">
        <v>619</v>
      </c>
      <c r="V2" s="465" t="s">
        <v>734</v>
      </c>
    </row>
    <row r="3" spans="1:22" ht="13.5" customHeight="1">
      <c r="A3" s="436"/>
      <c r="B3" s="436"/>
      <c r="C3" s="436"/>
      <c r="D3" s="330" t="s">
        <v>725</v>
      </c>
      <c r="E3" s="330" t="s">
        <v>698</v>
      </c>
      <c r="F3" s="330" t="s">
        <v>726</v>
      </c>
      <c r="G3" s="330" t="s">
        <v>727</v>
      </c>
      <c r="H3" s="330" t="s">
        <v>699</v>
      </c>
      <c r="I3" s="330" t="s">
        <v>728</v>
      </c>
      <c r="J3" s="330" t="s">
        <v>701</v>
      </c>
      <c r="K3" s="323" t="s">
        <v>729</v>
      </c>
      <c r="L3" s="330" t="s">
        <v>725</v>
      </c>
      <c r="M3" s="330" t="s">
        <v>730</v>
      </c>
      <c r="N3" s="330" t="s">
        <v>731</v>
      </c>
      <c r="O3" s="330" t="s">
        <v>727</v>
      </c>
      <c r="P3" s="330" t="s">
        <v>732</v>
      </c>
      <c r="Q3" s="330" t="s">
        <v>728</v>
      </c>
      <c r="R3" s="330" t="s">
        <v>701</v>
      </c>
      <c r="S3" s="323" t="s">
        <v>729</v>
      </c>
      <c r="T3" s="440"/>
      <c r="U3" s="440"/>
      <c r="V3" s="440"/>
    </row>
    <row r="4" spans="1:22">
      <c r="A4" s="437"/>
      <c r="B4" s="437"/>
      <c r="C4" s="437"/>
      <c r="D4" s="330" t="s">
        <v>162</v>
      </c>
      <c r="E4" s="330" t="s">
        <v>162</v>
      </c>
      <c r="F4" s="330" t="s">
        <v>162</v>
      </c>
      <c r="G4" s="330" t="s">
        <v>162</v>
      </c>
      <c r="H4" s="330" t="s">
        <v>162</v>
      </c>
      <c r="I4" s="330" t="s">
        <v>162</v>
      </c>
      <c r="J4" s="330" t="s">
        <v>162</v>
      </c>
      <c r="K4" s="330" t="s">
        <v>162</v>
      </c>
      <c r="L4" s="330" t="s">
        <v>162</v>
      </c>
      <c r="M4" s="330" t="s">
        <v>162</v>
      </c>
      <c r="N4" s="330" t="s">
        <v>162</v>
      </c>
      <c r="O4" s="330" t="s">
        <v>162</v>
      </c>
      <c r="P4" s="330" t="s">
        <v>162</v>
      </c>
      <c r="Q4" s="330" t="s">
        <v>162</v>
      </c>
      <c r="R4" s="330" t="s">
        <v>162</v>
      </c>
      <c r="S4" s="330" t="s">
        <v>162</v>
      </c>
      <c r="T4" s="441" t="s">
        <v>162</v>
      </c>
      <c r="U4" s="441"/>
      <c r="V4" s="441"/>
    </row>
    <row r="5" spans="1:22" ht="20.100000000000001" customHeight="1">
      <c r="A5" s="329">
        <v>1</v>
      </c>
      <c r="B5" s="333" t="s">
        <v>735</v>
      </c>
      <c r="C5" s="333" t="s">
        <v>525</v>
      </c>
      <c r="D5" s="289">
        <v>2835</v>
      </c>
      <c r="E5" s="328"/>
      <c r="F5" s="328"/>
      <c r="G5" s="328"/>
      <c r="H5" s="328"/>
      <c r="I5" s="328"/>
      <c r="J5" s="322"/>
      <c r="K5" s="305">
        <f t="shared" ref="K5" si="0">D5+E5+F5+G5+H5+I5+J5</f>
        <v>2835</v>
      </c>
      <c r="L5" s="289">
        <v>12600</v>
      </c>
      <c r="M5" s="289">
        <v>1575</v>
      </c>
      <c r="N5" s="328"/>
      <c r="O5" s="328"/>
      <c r="P5" s="328"/>
      <c r="Q5" s="328"/>
      <c r="R5" s="322"/>
      <c r="S5" s="305">
        <f t="shared" ref="S5" si="1">L5+M5+N5+O5+P5+Q5+R5</f>
        <v>14175</v>
      </c>
      <c r="T5" s="305">
        <f t="shared" ref="T5" si="2">K5+S5</f>
        <v>17010</v>
      </c>
      <c r="U5" s="305">
        <v>38150</v>
      </c>
      <c r="V5" s="305">
        <f t="shared" ref="V5" si="3">T5-U5</f>
        <v>-21140</v>
      </c>
    </row>
    <row r="6" spans="1:22" ht="20.100000000000001" customHeight="1">
      <c r="A6" s="335"/>
      <c r="B6" s="336" t="s">
        <v>559</v>
      </c>
      <c r="C6" s="337"/>
      <c r="D6" s="321">
        <f t="shared" ref="D6:V6" si="4">SUM(D5:D5)</f>
        <v>2835</v>
      </c>
      <c r="E6" s="321">
        <f t="shared" si="4"/>
        <v>0</v>
      </c>
      <c r="F6" s="321">
        <f t="shared" si="4"/>
        <v>0</v>
      </c>
      <c r="G6" s="321">
        <f t="shared" si="4"/>
        <v>0</v>
      </c>
      <c r="H6" s="321">
        <f t="shared" si="4"/>
        <v>0</v>
      </c>
      <c r="I6" s="321">
        <f t="shared" si="4"/>
        <v>0</v>
      </c>
      <c r="J6" s="321">
        <f t="shared" si="4"/>
        <v>0</v>
      </c>
      <c r="K6" s="321">
        <f t="shared" si="4"/>
        <v>2835</v>
      </c>
      <c r="L6" s="321">
        <f t="shared" si="4"/>
        <v>12600</v>
      </c>
      <c r="M6" s="321">
        <f t="shared" si="4"/>
        <v>1575</v>
      </c>
      <c r="N6" s="321">
        <f t="shared" si="4"/>
        <v>0</v>
      </c>
      <c r="O6" s="321">
        <f t="shared" si="4"/>
        <v>0</v>
      </c>
      <c r="P6" s="321">
        <f t="shared" si="4"/>
        <v>0</v>
      </c>
      <c r="Q6" s="321">
        <f t="shared" si="4"/>
        <v>0</v>
      </c>
      <c r="R6" s="321">
        <f t="shared" si="4"/>
        <v>0</v>
      </c>
      <c r="S6" s="321">
        <f t="shared" si="4"/>
        <v>14175</v>
      </c>
      <c r="T6" s="321">
        <f t="shared" si="4"/>
        <v>17010</v>
      </c>
      <c r="U6" s="321">
        <f t="shared" si="4"/>
        <v>38150</v>
      </c>
      <c r="V6" s="321">
        <f t="shared" si="4"/>
        <v>-21140</v>
      </c>
    </row>
    <row r="7" spans="1:22">
      <c r="A7" s="326"/>
      <c r="B7" s="326"/>
      <c r="C7" s="326"/>
    </row>
  </sheetData>
  <mergeCells count="9">
    <mergeCell ref="A1:V1"/>
    <mergeCell ref="A2:A4"/>
    <mergeCell ref="B2:B4"/>
    <mergeCell ref="C2:C4"/>
    <mergeCell ref="D2:K2"/>
    <mergeCell ref="L2:S2"/>
    <mergeCell ref="T2:T4"/>
    <mergeCell ref="U2:U4"/>
    <mergeCell ref="V2:V4"/>
  </mergeCells>
  <phoneticPr fontId="3" type="noConversion"/>
  <printOptions horizontalCentered="1"/>
  <pageMargins left="0.70866141732283472" right="0.70866141732283472" top="0.74803149606299213" bottom="0.74803149606299213" header="0.31496062992125984" footer="0.31496062992125984"/>
  <pageSetup paperSize="9" scale="90" orientation="landscape" r:id="rId1"/>
  <headerFooter>
    <oddFooter>第 &amp;P 页，共 &amp;N 页</oddFooter>
  </headerFooter>
</worksheet>
</file>

<file path=xl/worksheets/sheet22.xml><?xml version="1.0" encoding="utf-8"?>
<worksheet xmlns="http://schemas.openxmlformats.org/spreadsheetml/2006/main" xmlns:r="http://schemas.openxmlformats.org/officeDocument/2006/relationships">
  <dimension ref="A1:U128"/>
  <sheetViews>
    <sheetView workbookViewId="0">
      <selection activeCell="A5" sqref="A5:XFD17"/>
    </sheetView>
  </sheetViews>
  <sheetFormatPr defaultRowHeight="13.5"/>
  <cols>
    <col min="1" max="1" width="12" style="110" customWidth="1"/>
    <col min="2" max="2" width="28.625" style="110" customWidth="1"/>
    <col min="3" max="13" width="8" style="110" hidden="1" customWidth="1"/>
    <col min="14" max="14" width="20.5" style="110" hidden="1" customWidth="1"/>
    <col min="15" max="21" width="12.625" style="110" customWidth="1"/>
    <col min="22" max="245" width="9" style="110"/>
    <col min="246" max="246" width="5.875" style="110" customWidth="1"/>
    <col min="247" max="247" width="18" style="110" customWidth="1"/>
    <col min="248" max="258" width="0" style="110" hidden="1" customWidth="1"/>
    <col min="259" max="259" width="9" style="110"/>
    <col min="260" max="260" width="9.875" style="110" customWidth="1"/>
    <col min="261" max="261" width="9" style="110" customWidth="1"/>
    <col min="262" max="262" width="9.5" style="110" bestFit="1" customWidth="1"/>
    <col min="263" max="263" width="9.5" style="110" customWidth="1"/>
    <col min="264" max="264" width="9.375" style="110" customWidth="1"/>
    <col min="265" max="265" width="10.125" style="110" customWidth="1"/>
    <col min="266" max="266" width="11.125" style="110" customWidth="1"/>
    <col min="267" max="501" width="9" style="110"/>
    <col min="502" max="502" width="5.875" style="110" customWidth="1"/>
    <col min="503" max="503" width="18" style="110" customWidth="1"/>
    <col min="504" max="514" width="0" style="110" hidden="1" customWidth="1"/>
    <col min="515" max="515" width="9" style="110"/>
    <col min="516" max="516" width="9.875" style="110" customWidth="1"/>
    <col min="517" max="517" width="9" style="110" customWidth="1"/>
    <col min="518" max="518" width="9.5" style="110" bestFit="1" customWidth="1"/>
    <col min="519" max="519" width="9.5" style="110" customWidth="1"/>
    <col min="520" max="520" width="9.375" style="110" customWidth="1"/>
    <col min="521" max="521" width="10.125" style="110" customWidth="1"/>
    <col min="522" max="522" width="11.125" style="110" customWidth="1"/>
    <col min="523" max="757" width="9" style="110"/>
    <col min="758" max="758" width="5.875" style="110" customWidth="1"/>
    <col min="759" max="759" width="18" style="110" customWidth="1"/>
    <col min="760" max="770" width="0" style="110" hidden="1" customWidth="1"/>
    <col min="771" max="771" width="9" style="110"/>
    <col min="772" max="772" width="9.875" style="110" customWidth="1"/>
    <col min="773" max="773" width="9" style="110" customWidth="1"/>
    <col min="774" max="774" width="9.5" style="110" bestFit="1" customWidth="1"/>
    <col min="775" max="775" width="9.5" style="110" customWidth="1"/>
    <col min="776" max="776" width="9.375" style="110" customWidth="1"/>
    <col min="777" max="777" width="10.125" style="110" customWidth="1"/>
    <col min="778" max="778" width="11.125" style="110" customWidth="1"/>
    <col min="779" max="1013" width="9" style="110"/>
    <col min="1014" max="1014" width="5.875" style="110" customWidth="1"/>
    <col min="1015" max="1015" width="18" style="110" customWidth="1"/>
    <col min="1016" max="1026" width="0" style="110" hidden="1" customWidth="1"/>
    <col min="1027" max="1027" width="9" style="110"/>
    <col min="1028" max="1028" width="9.875" style="110" customWidth="1"/>
    <col min="1029" max="1029" width="9" style="110" customWidth="1"/>
    <col min="1030" max="1030" width="9.5" style="110" bestFit="1" customWidth="1"/>
    <col min="1031" max="1031" width="9.5" style="110" customWidth="1"/>
    <col min="1032" max="1032" width="9.375" style="110" customWidth="1"/>
    <col min="1033" max="1033" width="10.125" style="110" customWidth="1"/>
    <col min="1034" max="1034" width="11.125" style="110" customWidth="1"/>
    <col min="1035" max="1269" width="9" style="110"/>
    <col min="1270" max="1270" width="5.875" style="110" customWidth="1"/>
    <col min="1271" max="1271" width="18" style="110" customWidth="1"/>
    <col min="1272" max="1282" width="0" style="110" hidden="1" customWidth="1"/>
    <col min="1283" max="1283" width="9" style="110"/>
    <col min="1284" max="1284" width="9.875" style="110" customWidth="1"/>
    <col min="1285" max="1285" width="9" style="110" customWidth="1"/>
    <col min="1286" max="1286" width="9.5" style="110" bestFit="1" customWidth="1"/>
    <col min="1287" max="1287" width="9.5" style="110" customWidth="1"/>
    <col min="1288" max="1288" width="9.375" style="110" customWidth="1"/>
    <col min="1289" max="1289" width="10.125" style="110" customWidth="1"/>
    <col min="1290" max="1290" width="11.125" style="110" customWidth="1"/>
    <col min="1291" max="1525" width="9" style="110"/>
    <col min="1526" max="1526" width="5.875" style="110" customWidth="1"/>
    <col min="1527" max="1527" width="18" style="110" customWidth="1"/>
    <col min="1528" max="1538" width="0" style="110" hidden="1" customWidth="1"/>
    <col min="1539" max="1539" width="9" style="110"/>
    <col min="1540" max="1540" width="9.875" style="110" customWidth="1"/>
    <col min="1541" max="1541" width="9" style="110" customWidth="1"/>
    <col min="1542" max="1542" width="9.5" style="110" bestFit="1" customWidth="1"/>
    <col min="1543" max="1543" width="9.5" style="110" customWidth="1"/>
    <col min="1544" max="1544" width="9.375" style="110" customWidth="1"/>
    <col min="1545" max="1545" width="10.125" style="110" customWidth="1"/>
    <col min="1546" max="1546" width="11.125" style="110" customWidth="1"/>
    <col min="1547" max="1781" width="9" style="110"/>
    <col min="1782" max="1782" width="5.875" style="110" customWidth="1"/>
    <col min="1783" max="1783" width="18" style="110" customWidth="1"/>
    <col min="1784" max="1794" width="0" style="110" hidden="1" customWidth="1"/>
    <col min="1795" max="1795" width="9" style="110"/>
    <col min="1796" max="1796" width="9.875" style="110" customWidth="1"/>
    <col min="1797" max="1797" width="9" style="110" customWidth="1"/>
    <col min="1798" max="1798" width="9.5" style="110" bestFit="1" customWidth="1"/>
    <col min="1799" max="1799" width="9.5" style="110" customWidth="1"/>
    <col min="1800" max="1800" width="9.375" style="110" customWidth="1"/>
    <col min="1801" max="1801" width="10.125" style="110" customWidth="1"/>
    <col min="1802" max="1802" width="11.125" style="110" customWidth="1"/>
    <col min="1803" max="2037" width="9" style="110"/>
    <col min="2038" max="2038" width="5.875" style="110" customWidth="1"/>
    <col min="2039" max="2039" width="18" style="110" customWidth="1"/>
    <col min="2040" max="2050" width="0" style="110" hidden="1" customWidth="1"/>
    <col min="2051" max="2051" width="9" style="110"/>
    <col min="2052" max="2052" width="9.875" style="110" customWidth="1"/>
    <col min="2053" max="2053" width="9" style="110" customWidth="1"/>
    <col min="2054" max="2054" width="9.5" style="110" bestFit="1" customWidth="1"/>
    <col min="2055" max="2055" width="9.5" style="110" customWidth="1"/>
    <col min="2056" max="2056" width="9.375" style="110" customWidth="1"/>
    <col min="2057" max="2057" width="10.125" style="110" customWidth="1"/>
    <col min="2058" max="2058" width="11.125" style="110" customWidth="1"/>
    <col min="2059" max="2293" width="9" style="110"/>
    <col min="2294" max="2294" width="5.875" style="110" customWidth="1"/>
    <col min="2295" max="2295" width="18" style="110" customWidth="1"/>
    <col min="2296" max="2306" width="0" style="110" hidden="1" customWidth="1"/>
    <col min="2307" max="2307" width="9" style="110"/>
    <col min="2308" max="2308" width="9.875" style="110" customWidth="1"/>
    <col min="2309" max="2309" width="9" style="110" customWidth="1"/>
    <col min="2310" max="2310" width="9.5" style="110" bestFit="1" customWidth="1"/>
    <col min="2311" max="2311" width="9.5" style="110" customWidth="1"/>
    <col min="2312" max="2312" width="9.375" style="110" customWidth="1"/>
    <col min="2313" max="2313" width="10.125" style="110" customWidth="1"/>
    <col min="2314" max="2314" width="11.125" style="110" customWidth="1"/>
    <col min="2315" max="2549" width="9" style="110"/>
    <col min="2550" max="2550" width="5.875" style="110" customWidth="1"/>
    <col min="2551" max="2551" width="18" style="110" customWidth="1"/>
    <col min="2552" max="2562" width="0" style="110" hidden="1" customWidth="1"/>
    <col min="2563" max="2563" width="9" style="110"/>
    <col min="2564" max="2564" width="9.875" style="110" customWidth="1"/>
    <col min="2565" max="2565" width="9" style="110" customWidth="1"/>
    <col min="2566" max="2566" width="9.5" style="110" bestFit="1" customWidth="1"/>
    <col min="2567" max="2567" width="9.5" style="110" customWidth="1"/>
    <col min="2568" max="2568" width="9.375" style="110" customWidth="1"/>
    <col min="2569" max="2569" width="10.125" style="110" customWidth="1"/>
    <col min="2570" max="2570" width="11.125" style="110" customWidth="1"/>
    <col min="2571" max="2805" width="9" style="110"/>
    <col min="2806" max="2806" width="5.875" style="110" customWidth="1"/>
    <col min="2807" max="2807" width="18" style="110" customWidth="1"/>
    <col min="2808" max="2818" width="0" style="110" hidden="1" customWidth="1"/>
    <col min="2819" max="2819" width="9" style="110"/>
    <col min="2820" max="2820" width="9.875" style="110" customWidth="1"/>
    <col min="2821" max="2821" width="9" style="110" customWidth="1"/>
    <col min="2822" max="2822" width="9.5" style="110" bestFit="1" customWidth="1"/>
    <col min="2823" max="2823" width="9.5" style="110" customWidth="1"/>
    <col min="2824" max="2824" width="9.375" style="110" customWidth="1"/>
    <col min="2825" max="2825" width="10.125" style="110" customWidth="1"/>
    <col min="2826" max="2826" width="11.125" style="110" customWidth="1"/>
    <col min="2827" max="3061" width="9" style="110"/>
    <col min="3062" max="3062" width="5.875" style="110" customWidth="1"/>
    <col min="3063" max="3063" width="18" style="110" customWidth="1"/>
    <col min="3064" max="3074" width="0" style="110" hidden="1" customWidth="1"/>
    <col min="3075" max="3075" width="9" style="110"/>
    <col min="3076" max="3076" width="9.875" style="110" customWidth="1"/>
    <col min="3077" max="3077" width="9" style="110" customWidth="1"/>
    <col min="3078" max="3078" width="9.5" style="110" bestFit="1" customWidth="1"/>
    <col min="3079" max="3079" width="9.5" style="110" customWidth="1"/>
    <col min="3080" max="3080" width="9.375" style="110" customWidth="1"/>
    <col min="3081" max="3081" width="10.125" style="110" customWidth="1"/>
    <col min="3082" max="3082" width="11.125" style="110" customWidth="1"/>
    <col min="3083" max="3317" width="9" style="110"/>
    <col min="3318" max="3318" width="5.875" style="110" customWidth="1"/>
    <col min="3319" max="3319" width="18" style="110" customWidth="1"/>
    <col min="3320" max="3330" width="0" style="110" hidden="1" customWidth="1"/>
    <col min="3331" max="3331" width="9" style="110"/>
    <col min="3332" max="3332" width="9.875" style="110" customWidth="1"/>
    <col min="3333" max="3333" width="9" style="110" customWidth="1"/>
    <col min="3334" max="3334" width="9.5" style="110" bestFit="1" customWidth="1"/>
    <col min="3335" max="3335" width="9.5" style="110" customWidth="1"/>
    <col min="3336" max="3336" width="9.375" style="110" customWidth="1"/>
    <col min="3337" max="3337" width="10.125" style="110" customWidth="1"/>
    <col min="3338" max="3338" width="11.125" style="110" customWidth="1"/>
    <col min="3339" max="3573" width="9" style="110"/>
    <col min="3574" max="3574" width="5.875" style="110" customWidth="1"/>
    <col min="3575" max="3575" width="18" style="110" customWidth="1"/>
    <col min="3576" max="3586" width="0" style="110" hidden="1" customWidth="1"/>
    <col min="3587" max="3587" width="9" style="110"/>
    <col min="3588" max="3588" width="9.875" style="110" customWidth="1"/>
    <col min="3589" max="3589" width="9" style="110" customWidth="1"/>
    <col min="3590" max="3590" width="9.5" style="110" bestFit="1" customWidth="1"/>
    <col min="3591" max="3591" width="9.5" style="110" customWidth="1"/>
    <col min="3592" max="3592" width="9.375" style="110" customWidth="1"/>
    <col min="3593" max="3593" width="10.125" style="110" customWidth="1"/>
    <col min="3594" max="3594" width="11.125" style="110" customWidth="1"/>
    <col min="3595" max="3829" width="9" style="110"/>
    <col min="3830" max="3830" width="5.875" style="110" customWidth="1"/>
    <col min="3831" max="3831" width="18" style="110" customWidth="1"/>
    <col min="3832" max="3842" width="0" style="110" hidden="1" customWidth="1"/>
    <col min="3843" max="3843" width="9" style="110"/>
    <col min="3844" max="3844" width="9.875" style="110" customWidth="1"/>
    <col min="3845" max="3845" width="9" style="110" customWidth="1"/>
    <col min="3846" max="3846" width="9.5" style="110" bestFit="1" customWidth="1"/>
    <col min="3847" max="3847" width="9.5" style="110" customWidth="1"/>
    <col min="3848" max="3848" width="9.375" style="110" customWidth="1"/>
    <col min="3849" max="3849" width="10.125" style="110" customWidth="1"/>
    <col min="3850" max="3850" width="11.125" style="110" customWidth="1"/>
    <col min="3851" max="4085" width="9" style="110"/>
    <col min="4086" max="4086" width="5.875" style="110" customWidth="1"/>
    <col min="4087" max="4087" width="18" style="110" customWidth="1"/>
    <col min="4088" max="4098" width="0" style="110" hidden="1" customWidth="1"/>
    <col min="4099" max="4099" width="9" style="110"/>
    <col min="4100" max="4100" width="9.875" style="110" customWidth="1"/>
    <col min="4101" max="4101" width="9" style="110" customWidth="1"/>
    <col min="4102" max="4102" width="9.5" style="110" bestFit="1" customWidth="1"/>
    <col min="4103" max="4103" width="9.5" style="110" customWidth="1"/>
    <col min="4104" max="4104" width="9.375" style="110" customWidth="1"/>
    <col min="4105" max="4105" width="10.125" style="110" customWidth="1"/>
    <col min="4106" max="4106" width="11.125" style="110" customWidth="1"/>
    <col min="4107" max="4341" width="9" style="110"/>
    <col min="4342" max="4342" width="5.875" style="110" customWidth="1"/>
    <col min="4343" max="4343" width="18" style="110" customWidth="1"/>
    <col min="4344" max="4354" width="0" style="110" hidden="1" customWidth="1"/>
    <col min="4355" max="4355" width="9" style="110"/>
    <col min="4356" max="4356" width="9.875" style="110" customWidth="1"/>
    <col min="4357" max="4357" width="9" style="110" customWidth="1"/>
    <col min="4358" max="4358" width="9.5" style="110" bestFit="1" customWidth="1"/>
    <col min="4359" max="4359" width="9.5" style="110" customWidth="1"/>
    <col min="4360" max="4360" width="9.375" style="110" customWidth="1"/>
    <col min="4361" max="4361" width="10.125" style="110" customWidth="1"/>
    <col min="4362" max="4362" width="11.125" style="110" customWidth="1"/>
    <col min="4363" max="4597" width="9" style="110"/>
    <col min="4598" max="4598" width="5.875" style="110" customWidth="1"/>
    <col min="4599" max="4599" width="18" style="110" customWidth="1"/>
    <col min="4600" max="4610" width="0" style="110" hidden="1" customWidth="1"/>
    <col min="4611" max="4611" width="9" style="110"/>
    <col min="4612" max="4612" width="9.875" style="110" customWidth="1"/>
    <col min="4613" max="4613" width="9" style="110" customWidth="1"/>
    <col min="4614" max="4614" width="9.5" style="110" bestFit="1" customWidth="1"/>
    <col min="4615" max="4615" width="9.5" style="110" customWidth="1"/>
    <col min="4616" max="4616" width="9.375" style="110" customWidth="1"/>
    <col min="4617" max="4617" width="10.125" style="110" customWidth="1"/>
    <col min="4618" max="4618" width="11.125" style="110" customWidth="1"/>
    <col min="4619" max="4853" width="9" style="110"/>
    <col min="4854" max="4854" width="5.875" style="110" customWidth="1"/>
    <col min="4855" max="4855" width="18" style="110" customWidth="1"/>
    <col min="4856" max="4866" width="0" style="110" hidden="1" customWidth="1"/>
    <col min="4867" max="4867" width="9" style="110"/>
    <col min="4868" max="4868" width="9.875" style="110" customWidth="1"/>
    <col min="4869" max="4869" width="9" style="110" customWidth="1"/>
    <col min="4870" max="4870" width="9.5" style="110" bestFit="1" customWidth="1"/>
    <col min="4871" max="4871" width="9.5" style="110" customWidth="1"/>
    <col min="4872" max="4872" width="9.375" style="110" customWidth="1"/>
    <col min="4873" max="4873" width="10.125" style="110" customWidth="1"/>
    <col min="4874" max="4874" width="11.125" style="110" customWidth="1"/>
    <col min="4875" max="5109" width="9" style="110"/>
    <col min="5110" max="5110" width="5.875" style="110" customWidth="1"/>
    <col min="5111" max="5111" width="18" style="110" customWidth="1"/>
    <col min="5112" max="5122" width="0" style="110" hidden="1" customWidth="1"/>
    <col min="5123" max="5123" width="9" style="110"/>
    <col min="5124" max="5124" width="9.875" style="110" customWidth="1"/>
    <col min="5125" max="5125" width="9" style="110" customWidth="1"/>
    <col min="5126" max="5126" width="9.5" style="110" bestFit="1" customWidth="1"/>
    <col min="5127" max="5127" width="9.5" style="110" customWidth="1"/>
    <col min="5128" max="5128" width="9.375" style="110" customWidth="1"/>
    <col min="5129" max="5129" width="10.125" style="110" customWidth="1"/>
    <col min="5130" max="5130" width="11.125" style="110" customWidth="1"/>
    <col min="5131" max="5365" width="9" style="110"/>
    <col min="5366" max="5366" width="5.875" style="110" customWidth="1"/>
    <col min="5367" max="5367" width="18" style="110" customWidth="1"/>
    <col min="5368" max="5378" width="0" style="110" hidden="1" customWidth="1"/>
    <col min="5379" max="5379" width="9" style="110"/>
    <col min="5380" max="5380" width="9.875" style="110" customWidth="1"/>
    <col min="5381" max="5381" width="9" style="110" customWidth="1"/>
    <col min="5382" max="5382" width="9.5" style="110" bestFit="1" customWidth="1"/>
    <col min="5383" max="5383" width="9.5" style="110" customWidth="1"/>
    <col min="5384" max="5384" width="9.375" style="110" customWidth="1"/>
    <col min="5385" max="5385" width="10.125" style="110" customWidth="1"/>
    <col min="5386" max="5386" width="11.125" style="110" customWidth="1"/>
    <col min="5387" max="5621" width="9" style="110"/>
    <col min="5622" max="5622" width="5.875" style="110" customWidth="1"/>
    <col min="5623" max="5623" width="18" style="110" customWidth="1"/>
    <col min="5624" max="5634" width="0" style="110" hidden="1" customWidth="1"/>
    <col min="5635" max="5635" width="9" style="110"/>
    <col min="5636" max="5636" width="9.875" style="110" customWidth="1"/>
    <col min="5637" max="5637" width="9" style="110" customWidth="1"/>
    <col min="5638" max="5638" width="9.5" style="110" bestFit="1" customWidth="1"/>
    <col min="5639" max="5639" width="9.5" style="110" customWidth="1"/>
    <col min="5640" max="5640" width="9.375" style="110" customWidth="1"/>
    <col min="5641" max="5641" width="10.125" style="110" customWidth="1"/>
    <col min="5642" max="5642" width="11.125" style="110" customWidth="1"/>
    <col min="5643" max="5877" width="9" style="110"/>
    <col min="5878" max="5878" width="5.875" style="110" customWidth="1"/>
    <col min="5879" max="5879" width="18" style="110" customWidth="1"/>
    <col min="5880" max="5890" width="0" style="110" hidden="1" customWidth="1"/>
    <col min="5891" max="5891" width="9" style="110"/>
    <col min="5892" max="5892" width="9.875" style="110" customWidth="1"/>
    <col min="5893" max="5893" width="9" style="110" customWidth="1"/>
    <col min="5894" max="5894" width="9.5" style="110" bestFit="1" customWidth="1"/>
    <col min="5895" max="5895" width="9.5" style="110" customWidth="1"/>
    <col min="5896" max="5896" width="9.375" style="110" customWidth="1"/>
    <col min="5897" max="5897" width="10.125" style="110" customWidth="1"/>
    <col min="5898" max="5898" width="11.125" style="110" customWidth="1"/>
    <col min="5899" max="6133" width="9" style="110"/>
    <col min="6134" max="6134" width="5.875" style="110" customWidth="1"/>
    <col min="6135" max="6135" width="18" style="110" customWidth="1"/>
    <col min="6136" max="6146" width="0" style="110" hidden="1" customWidth="1"/>
    <col min="6147" max="6147" width="9" style="110"/>
    <col min="6148" max="6148" width="9.875" style="110" customWidth="1"/>
    <col min="6149" max="6149" width="9" style="110" customWidth="1"/>
    <col min="6150" max="6150" width="9.5" style="110" bestFit="1" customWidth="1"/>
    <col min="6151" max="6151" width="9.5" style="110" customWidth="1"/>
    <col min="6152" max="6152" width="9.375" style="110" customWidth="1"/>
    <col min="6153" max="6153" width="10.125" style="110" customWidth="1"/>
    <col min="6154" max="6154" width="11.125" style="110" customWidth="1"/>
    <col min="6155" max="6389" width="9" style="110"/>
    <col min="6390" max="6390" width="5.875" style="110" customWidth="1"/>
    <col min="6391" max="6391" width="18" style="110" customWidth="1"/>
    <col min="6392" max="6402" width="0" style="110" hidden="1" customWidth="1"/>
    <col min="6403" max="6403" width="9" style="110"/>
    <col min="6404" max="6404" width="9.875" style="110" customWidth="1"/>
    <col min="6405" max="6405" width="9" style="110" customWidth="1"/>
    <col min="6406" max="6406" width="9.5" style="110" bestFit="1" customWidth="1"/>
    <col min="6407" max="6407" width="9.5" style="110" customWidth="1"/>
    <col min="6408" max="6408" width="9.375" style="110" customWidth="1"/>
    <col min="6409" max="6409" width="10.125" style="110" customWidth="1"/>
    <col min="6410" max="6410" width="11.125" style="110" customWidth="1"/>
    <col min="6411" max="6645" width="9" style="110"/>
    <col min="6646" max="6646" width="5.875" style="110" customWidth="1"/>
    <col min="6647" max="6647" width="18" style="110" customWidth="1"/>
    <col min="6648" max="6658" width="0" style="110" hidden="1" customWidth="1"/>
    <col min="6659" max="6659" width="9" style="110"/>
    <col min="6660" max="6660" width="9.875" style="110" customWidth="1"/>
    <col min="6661" max="6661" width="9" style="110" customWidth="1"/>
    <col min="6662" max="6662" width="9.5" style="110" bestFit="1" customWidth="1"/>
    <col min="6663" max="6663" width="9.5" style="110" customWidth="1"/>
    <col min="6664" max="6664" width="9.375" style="110" customWidth="1"/>
    <col min="6665" max="6665" width="10.125" style="110" customWidth="1"/>
    <col min="6666" max="6666" width="11.125" style="110" customWidth="1"/>
    <col min="6667" max="6901" width="9" style="110"/>
    <col min="6902" max="6902" width="5.875" style="110" customWidth="1"/>
    <col min="6903" max="6903" width="18" style="110" customWidth="1"/>
    <col min="6904" max="6914" width="0" style="110" hidden="1" customWidth="1"/>
    <col min="6915" max="6915" width="9" style="110"/>
    <col min="6916" max="6916" width="9.875" style="110" customWidth="1"/>
    <col min="6917" max="6917" width="9" style="110" customWidth="1"/>
    <col min="6918" max="6918" width="9.5" style="110" bestFit="1" customWidth="1"/>
    <col min="6919" max="6919" width="9.5" style="110" customWidth="1"/>
    <col min="6920" max="6920" width="9.375" style="110" customWidth="1"/>
    <col min="6921" max="6921" width="10.125" style="110" customWidth="1"/>
    <col min="6922" max="6922" width="11.125" style="110" customWidth="1"/>
    <col min="6923" max="7157" width="9" style="110"/>
    <col min="7158" max="7158" width="5.875" style="110" customWidth="1"/>
    <col min="7159" max="7159" width="18" style="110" customWidth="1"/>
    <col min="7160" max="7170" width="0" style="110" hidden="1" customWidth="1"/>
    <col min="7171" max="7171" width="9" style="110"/>
    <col min="7172" max="7172" width="9.875" style="110" customWidth="1"/>
    <col min="7173" max="7173" width="9" style="110" customWidth="1"/>
    <col min="7174" max="7174" width="9.5" style="110" bestFit="1" customWidth="1"/>
    <col min="7175" max="7175" width="9.5" style="110" customWidth="1"/>
    <col min="7176" max="7176" width="9.375" style="110" customWidth="1"/>
    <col min="7177" max="7177" width="10.125" style="110" customWidth="1"/>
    <col min="7178" max="7178" width="11.125" style="110" customWidth="1"/>
    <col min="7179" max="7413" width="9" style="110"/>
    <col min="7414" max="7414" width="5.875" style="110" customWidth="1"/>
    <col min="7415" max="7415" width="18" style="110" customWidth="1"/>
    <col min="7416" max="7426" width="0" style="110" hidden="1" customWidth="1"/>
    <col min="7427" max="7427" width="9" style="110"/>
    <col min="7428" max="7428" width="9.875" style="110" customWidth="1"/>
    <col min="7429" max="7429" width="9" style="110" customWidth="1"/>
    <col min="7430" max="7430" width="9.5" style="110" bestFit="1" customWidth="1"/>
    <col min="7431" max="7431" width="9.5" style="110" customWidth="1"/>
    <col min="7432" max="7432" width="9.375" style="110" customWidth="1"/>
    <col min="7433" max="7433" width="10.125" style="110" customWidth="1"/>
    <col min="7434" max="7434" width="11.125" style="110" customWidth="1"/>
    <col min="7435" max="7669" width="9" style="110"/>
    <col min="7670" max="7670" width="5.875" style="110" customWidth="1"/>
    <col min="7671" max="7671" width="18" style="110" customWidth="1"/>
    <col min="7672" max="7682" width="0" style="110" hidden="1" customWidth="1"/>
    <col min="7683" max="7683" width="9" style="110"/>
    <col min="7684" max="7684" width="9.875" style="110" customWidth="1"/>
    <col min="7685" max="7685" width="9" style="110" customWidth="1"/>
    <col min="7686" max="7686" width="9.5" style="110" bestFit="1" customWidth="1"/>
    <col min="7687" max="7687" width="9.5" style="110" customWidth="1"/>
    <col min="7688" max="7688" width="9.375" style="110" customWidth="1"/>
    <col min="7689" max="7689" width="10.125" style="110" customWidth="1"/>
    <col min="7690" max="7690" width="11.125" style="110" customWidth="1"/>
    <col min="7691" max="7925" width="9" style="110"/>
    <col min="7926" max="7926" width="5.875" style="110" customWidth="1"/>
    <col min="7927" max="7927" width="18" style="110" customWidth="1"/>
    <col min="7928" max="7938" width="0" style="110" hidden="1" customWidth="1"/>
    <col min="7939" max="7939" width="9" style="110"/>
    <col min="7940" max="7940" width="9.875" style="110" customWidth="1"/>
    <col min="7941" max="7941" width="9" style="110" customWidth="1"/>
    <col min="7942" max="7942" width="9.5" style="110" bestFit="1" customWidth="1"/>
    <col min="7943" max="7943" width="9.5" style="110" customWidth="1"/>
    <col min="7944" max="7944" width="9.375" style="110" customWidth="1"/>
    <col min="7945" max="7945" width="10.125" style="110" customWidth="1"/>
    <col min="7946" max="7946" width="11.125" style="110" customWidth="1"/>
    <col min="7947" max="8181" width="9" style="110"/>
    <col min="8182" max="8182" width="5.875" style="110" customWidth="1"/>
    <col min="8183" max="8183" width="18" style="110" customWidth="1"/>
    <col min="8184" max="8194" width="0" style="110" hidden="1" customWidth="1"/>
    <col min="8195" max="8195" width="9" style="110"/>
    <col min="8196" max="8196" width="9.875" style="110" customWidth="1"/>
    <col min="8197" max="8197" width="9" style="110" customWidth="1"/>
    <col min="8198" max="8198" width="9.5" style="110" bestFit="1" customWidth="1"/>
    <col min="8199" max="8199" width="9.5" style="110" customWidth="1"/>
    <col min="8200" max="8200" width="9.375" style="110" customWidth="1"/>
    <col min="8201" max="8201" width="10.125" style="110" customWidth="1"/>
    <col min="8202" max="8202" width="11.125" style="110" customWidth="1"/>
    <col min="8203" max="8437" width="9" style="110"/>
    <col min="8438" max="8438" width="5.875" style="110" customWidth="1"/>
    <col min="8439" max="8439" width="18" style="110" customWidth="1"/>
    <col min="8440" max="8450" width="0" style="110" hidden="1" customWidth="1"/>
    <col min="8451" max="8451" width="9" style="110"/>
    <col min="8452" max="8452" width="9.875" style="110" customWidth="1"/>
    <col min="8453" max="8453" width="9" style="110" customWidth="1"/>
    <col min="8454" max="8454" width="9.5" style="110" bestFit="1" customWidth="1"/>
    <col min="8455" max="8455" width="9.5" style="110" customWidth="1"/>
    <col min="8456" max="8456" width="9.375" style="110" customWidth="1"/>
    <col min="8457" max="8457" width="10.125" style="110" customWidth="1"/>
    <col min="8458" max="8458" width="11.125" style="110" customWidth="1"/>
    <col min="8459" max="8693" width="9" style="110"/>
    <col min="8694" max="8694" width="5.875" style="110" customWidth="1"/>
    <col min="8695" max="8695" width="18" style="110" customWidth="1"/>
    <col min="8696" max="8706" width="0" style="110" hidden="1" customWidth="1"/>
    <col min="8707" max="8707" width="9" style="110"/>
    <col min="8708" max="8708" width="9.875" style="110" customWidth="1"/>
    <col min="8709" max="8709" width="9" style="110" customWidth="1"/>
    <col min="8710" max="8710" width="9.5" style="110" bestFit="1" customWidth="1"/>
    <col min="8711" max="8711" width="9.5" style="110" customWidth="1"/>
    <col min="8712" max="8712" width="9.375" style="110" customWidth="1"/>
    <col min="8713" max="8713" width="10.125" style="110" customWidth="1"/>
    <col min="8714" max="8714" width="11.125" style="110" customWidth="1"/>
    <col min="8715" max="8949" width="9" style="110"/>
    <col min="8950" max="8950" width="5.875" style="110" customWidth="1"/>
    <col min="8951" max="8951" width="18" style="110" customWidth="1"/>
    <col min="8952" max="8962" width="0" style="110" hidden="1" customWidth="1"/>
    <col min="8963" max="8963" width="9" style="110"/>
    <col min="8964" max="8964" width="9.875" style="110" customWidth="1"/>
    <col min="8965" max="8965" width="9" style="110" customWidth="1"/>
    <col min="8966" max="8966" width="9.5" style="110" bestFit="1" customWidth="1"/>
    <col min="8967" max="8967" width="9.5" style="110" customWidth="1"/>
    <col min="8968" max="8968" width="9.375" style="110" customWidth="1"/>
    <col min="8969" max="8969" width="10.125" style="110" customWidth="1"/>
    <col min="8970" max="8970" width="11.125" style="110" customWidth="1"/>
    <col min="8971" max="9205" width="9" style="110"/>
    <col min="9206" max="9206" width="5.875" style="110" customWidth="1"/>
    <col min="9207" max="9207" width="18" style="110" customWidth="1"/>
    <col min="9208" max="9218" width="0" style="110" hidden="1" customWidth="1"/>
    <col min="9219" max="9219" width="9" style="110"/>
    <col min="9220" max="9220" width="9.875" style="110" customWidth="1"/>
    <col min="9221" max="9221" width="9" style="110" customWidth="1"/>
    <col min="9222" max="9222" width="9.5" style="110" bestFit="1" customWidth="1"/>
    <col min="9223" max="9223" width="9.5" style="110" customWidth="1"/>
    <col min="9224" max="9224" width="9.375" style="110" customWidth="1"/>
    <col min="9225" max="9225" width="10.125" style="110" customWidth="1"/>
    <col min="9226" max="9226" width="11.125" style="110" customWidth="1"/>
    <col min="9227" max="9461" width="9" style="110"/>
    <col min="9462" max="9462" width="5.875" style="110" customWidth="1"/>
    <col min="9463" max="9463" width="18" style="110" customWidth="1"/>
    <col min="9464" max="9474" width="0" style="110" hidden="1" customWidth="1"/>
    <col min="9475" max="9475" width="9" style="110"/>
    <col min="9476" max="9476" width="9.875" style="110" customWidth="1"/>
    <col min="9477" max="9477" width="9" style="110" customWidth="1"/>
    <col min="9478" max="9478" width="9.5" style="110" bestFit="1" customWidth="1"/>
    <col min="9479" max="9479" width="9.5" style="110" customWidth="1"/>
    <col min="9480" max="9480" width="9.375" style="110" customWidth="1"/>
    <col min="9481" max="9481" width="10.125" style="110" customWidth="1"/>
    <col min="9482" max="9482" width="11.125" style="110" customWidth="1"/>
    <col min="9483" max="9717" width="9" style="110"/>
    <col min="9718" max="9718" width="5.875" style="110" customWidth="1"/>
    <col min="9719" max="9719" width="18" style="110" customWidth="1"/>
    <col min="9720" max="9730" width="0" style="110" hidden="1" customWidth="1"/>
    <col min="9731" max="9731" width="9" style="110"/>
    <col min="9732" max="9732" width="9.875" style="110" customWidth="1"/>
    <col min="9733" max="9733" width="9" style="110" customWidth="1"/>
    <col min="9734" max="9734" width="9.5" style="110" bestFit="1" customWidth="1"/>
    <col min="9735" max="9735" width="9.5" style="110" customWidth="1"/>
    <col min="9736" max="9736" width="9.375" style="110" customWidth="1"/>
    <col min="9737" max="9737" width="10.125" style="110" customWidth="1"/>
    <col min="9738" max="9738" width="11.125" style="110" customWidth="1"/>
    <col min="9739" max="9973" width="9" style="110"/>
    <col min="9974" max="9974" width="5.875" style="110" customWidth="1"/>
    <col min="9975" max="9975" width="18" style="110" customWidth="1"/>
    <col min="9976" max="9986" width="0" style="110" hidden="1" customWidth="1"/>
    <col min="9987" max="9987" width="9" style="110"/>
    <col min="9988" max="9988" width="9.875" style="110" customWidth="1"/>
    <col min="9989" max="9989" width="9" style="110" customWidth="1"/>
    <col min="9990" max="9990" width="9.5" style="110" bestFit="1" customWidth="1"/>
    <col min="9991" max="9991" width="9.5" style="110" customWidth="1"/>
    <col min="9992" max="9992" width="9.375" style="110" customWidth="1"/>
    <col min="9993" max="9993" width="10.125" style="110" customWidth="1"/>
    <col min="9994" max="9994" width="11.125" style="110" customWidth="1"/>
    <col min="9995" max="10229" width="9" style="110"/>
    <col min="10230" max="10230" width="5.875" style="110" customWidth="1"/>
    <col min="10231" max="10231" width="18" style="110" customWidth="1"/>
    <col min="10232" max="10242" width="0" style="110" hidden="1" customWidth="1"/>
    <col min="10243" max="10243" width="9" style="110"/>
    <col min="10244" max="10244" width="9.875" style="110" customWidth="1"/>
    <col min="10245" max="10245" width="9" style="110" customWidth="1"/>
    <col min="10246" max="10246" width="9.5" style="110" bestFit="1" customWidth="1"/>
    <col min="10247" max="10247" width="9.5" style="110" customWidth="1"/>
    <col min="10248" max="10248" width="9.375" style="110" customWidth="1"/>
    <col min="10249" max="10249" width="10.125" style="110" customWidth="1"/>
    <col min="10250" max="10250" width="11.125" style="110" customWidth="1"/>
    <col min="10251" max="10485" width="9" style="110"/>
    <col min="10486" max="10486" width="5.875" style="110" customWidth="1"/>
    <col min="10487" max="10487" width="18" style="110" customWidth="1"/>
    <col min="10488" max="10498" width="0" style="110" hidden="1" customWidth="1"/>
    <col min="10499" max="10499" width="9" style="110"/>
    <col min="10500" max="10500" width="9.875" style="110" customWidth="1"/>
    <col min="10501" max="10501" width="9" style="110" customWidth="1"/>
    <col min="10502" max="10502" width="9.5" style="110" bestFit="1" customWidth="1"/>
    <col min="10503" max="10503" width="9.5" style="110" customWidth="1"/>
    <col min="10504" max="10504" width="9.375" style="110" customWidth="1"/>
    <col min="10505" max="10505" width="10.125" style="110" customWidth="1"/>
    <col min="10506" max="10506" width="11.125" style="110" customWidth="1"/>
    <col min="10507" max="10741" width="9" style="110"/>
    <col min="10742" max="10742" width="5.875" style="110" customWidth="1"/>
    <col min="10743" max="10743" width="18" style="110" customWidth="1"/>
    <col min="10744" max="10754" width="0" style="110" hidden="1" customWidth="1"/>
    <col min="10755" max="10755" width="9" style="110"/>
    <col min="10756" max="10756" width="9.875" style="110" customWidth="1"/>
    <col min="10757" max="10757" width="9" style="110" customWidth="1"/>
    <col min="10758" max="10758" width="9.5" style="110" bestFit="1" customWidth="1"/>
    <col min="10759" max="10759" width="9.5" style="110" customWidth="1"/>
    <col min="10760" max="10760" width="9.375" style="110" customWidth="1"/>
    <col min="10761" max="10761" width="10.125" style="110" customWidth="1"/>
    <col min="10762" max="10762" width="11.125" style="110" customWidth="1"/>
    <col min="10763" max="10997" width="9" style="110"/>
    <col min="10998" max="10998" width="5.875" style="110" customWidth="1"/>
    <col min="10999" max="10999" width="18" style="110" customWidth="1"/>
    <col min="11000" max="11010" width="0" style="110" hidden="1" customWidth="1"/>
    <col min="11011" max="11011" width="9" style="110"/>
    <col min="11012" max="11012" width="9.875" style="110" customWidth="1"/>
    <col min="11013" max="11013" width="9" style="110" customWidth="1"/>
    <col min="11014" max="11014" width="9.5" style="110" bestFit="1" customWidth="1"/>
    <col min="11015" max="11015" width="9.5" style="110" customWidth="1"/>
    <col min="11016" max="11016" width="9.375" style="110" customWidth="1"/>
    <col min="11017" max="11017" width="10.125" style="110" customWidth="1"/>
    <col min="11018" max="11018" width="11.125" style="110" customWidth="1"/>
    <col min="11019" max="11253" width="9" style="110"/>
    <col min="11254" max="11254" width="5.875" style="110" customWidth="1"/>
    <col min="11255" max="11255" width="18" style="110" customWidth="1"/>
    <col min="11256" max="11266" width="0" style="110" hidden="1" customWidth="1"/>
    <col min="11267" max="11267" width="9" style="110"/>
    <col min="11268" max="11268" width="9.875" style="110" customWidth="1"/>
    <col min="11269" max="11269" width="9" style="110" customWidth="1"/>
    <col min="11270" max="11270" width="9.5" style="110" bestFit="1" customWidth="1"/>
    <col min="11271" max="11271" width="9.5" style="110" customWidth="1"/>
    <col min="11272" max="11272" width="9.375" style="110" customWidth="1"/>
    <col min="11273" max="11273" width="10.125" style="110" customWidth="1"/>
    <col min="11274" max="11274" width="11.125" style="110" customWidth="1"/>
    <col min="11275" max="11509" width="9" style="110"/>
    <col min="11510" max="11510" width="5.875" style="110" customWidth="1"/>
    <col min="11511" max="11511" width="18" style="110" customWidth="1"/>
    <col min="11512" max="11522" width="0" style="110" hidden="1" customWidth="1"/>
    <col min="11523" max="11523" width="9" style="110"/>
    <col min="11524" max="11524" width="9.875" style="110" customWidth="1"/>
    <col min="11525" max="11525" width="9" style="110" customWidth="1"/>
    <col min="11526" max="11526" width="9.5" style="110" bestFit="1" customWidth="1"/>
    <col min="11527" max="11527" width="9.5" style="110" customWidth="1"/>
    <col min="11528" max="11528" width="9.375" style="110" customWidth="1"/>
    <col min="11529" max="11529" width="10.125" style="110" customWidth="1"/>
    <col min="11530" max="11530" width="11.125" style="110" customWidth="1"/>
    <col min="11531" max="11765" width="9" style="110"/>
    <col min="11766" max="11766" width="5.875" style="110" customWidth="1"/>
    <col min="11767" max="11767" width="18" style="110" customWidth="1"/>
    <col min="11768" max="11778" width="0" style="110" hidden="1" customWidth="1"/>
    <col min="11779" max="11779" width="9" style="110"/>
    <col min="11780" max="11780" width="9.875" style="110" customWidth="1"/>
    <col min="11781" max="11781" width="9" style="110" customWidth="1"/>
    <col min="11782" max="11782" width="9.5" style="110" bestFit="1" customWidth="1"/>
    <col min="11783" max="11783" width="9.5" style="110" customWidth="1"/>
    <col min="11784" max="11784" width="9.375" style="110" customWidth="1"/>
    <col min="11785" max="11785" width="10.125" style="110" customWidth="1"/>
    <col min="11786" max="11786" width="11.125" style="110" customWidth="1"/>
    <col min="11787" max="12021" width="9" style="110"/>
    <col min="12022" max="12022" width="5.875" style="110" customWidth="1"/>
    <col min="12023" max="12023" width="18" style="110" customWidth="1"/>
    <col min="12024" max="12034" width="0" style="110" hidden="1" customWidth="1"/>
    <col min="12035" max="12035" width="9" style="110"/>
    <col min="12036" max="12036" width="9.875" style="110" customWidth="1"/>
    <col min="12037" max="12037" width="9" style="110" customWidth="1"/>
    <col min="12038" max="12038" width="9.5" style="110" bestFit="1" customWidth="1"/>
    <col min="12039" max="12039" width="9.5" style="110" customWidth="1"/>
    <col min="12040" max="12040" width="9.375" style="110" customWidth="1"/>
    <col min="12041" max="12041" width="10.125" style="110" customWidth="1"/>
    <col min="12042" max="12042" width="11.125" style="110" customWidth="1"/>
    <col min="12043" max="12277" width="9" style="110"/>
    <col min="12278" max="12278" width="5.875" style="110" customWidth="1"/>
    <col min="12279" max="12279" width="18" style="110" customWidth="1"/>
    <col min="12280" max="12290" width="0" style="110" hidden="1" customWidth="1"/>
    <col min="12291" max="12291" width="9" style="110"/>
    <col min="12292" max="12292" width="9.875" style="110" customWidth="1"/>
    <col min="12293" max="12293" width="9" style="110" customWidth="1"/>
    <col min="12294" max="12294" width="9.5" style="110" bestFit="1" customWidth="1"/>
    <col min="12295" max="12295" width="9.5" style="110" customWidth="1"/>
    <col min="12296" max="12296" width="9.375" style="110" customWidth="1"/>
    <col min="12297" max="12297" width="10.125" style="110" customWidth="1"/>
    <col min="12298" max="12298" width="11.125" style="110" customWidth="1"/>
    <col min="12299" max="12533" width="9" style="110"/>
    <col min="12534" max="12534" width="5.875" style="110" customWidth="1"/>
    <col min="12535" max="12535" width="18" style="110" customWidth="1"/>
    <col min="12536" max="12546" width="0" style="110" hidden="1" customWidth="1"/>
    <col min="12547" max="12547" width="9" style="110"/>
    <col min="12548" max="12548" width="9.875" style="110" customWidth="1"/>
    <col min="12549" max="12549" width="9" style="110" customWidth="1"/>
    <col min="12550" max="12550" width="9.5" style="110" bestFit="1" customWidth="1"/>
    <col min="12551" max="12551" width="9.5" style="110" customWidth="1"/>
    <col min="12552" max="12552" width="9.375" style="110" customWidth="1"/>
    <col min="12553" max="12553" width="10.125" style="110" customWidth="1"/>
    <col min="12554" max="12554" width="11.125" style="110" customWidth="1"/>
    <col min="12555" max="12789" width="9" style="110"/>
    <col min="12790" max="12790" width="5.875" style="110" customWidth="1"/>
    <col min="12791" max="12791" width="18" style="110" customWidth="1"/>
    <col min="12792" max="12802" width="0" style="110" hidden="1" customWidth="1"/>
    <col min="12803" max="12803" width="9" style="110"/>
    <col min="12804" max="12804" width="9.875" style="110" customWidth="1"/>
    <col min="12805" max="12805" width="9" style="110" customWidth="1"/>
    <col min="12806" max="12806" width="9.5" style="110" bestFit="1" customWidth="1"/>
    <col min="12807" max="12807" width="9.5" style="110" customWidth="1"/>
    <col min="12808" max="12808" width="9.375" style="110" customWidth="1"/>
    <col min="12809" max="12809" width="10.125" style="110" customWidth="1"/>
    <col min="12810" max="12810" width="11.125" style="110" customWidth="1"/>
    <col min="12811" max="13045" width="9" style="110"/>
    <col min="13046" max="13046" width="5.875" style="110" customWidth="1"/>
    <col min="13047" max="13047" width="18" style="110" customWidth="1"/>
    <col min="13048" max="13058" width="0" style="110" hidden="1" customWidth="1"/>
    <col min="13059" max="13059" width="9" style="110"/>
    <col min="13060" max="13060" width="9.875" style="110" customWidth="1"/>
    <col min="13061" max="13061" width="9" style="110" customWidth="1"/>
    <col min="13062" max="13062" width="9.5" style="110" bestFit="1" customWidth="1"/>
    <col min="13063" max="13063" width="9.5" style="110" customWidth="1"/>
    <col min="13064" max="13064" width="9.375" style="110" customWidth="1"/>
    <col min="13065" max="13065" width="10.125" style="110" customWidth="1"/>
    <col min="13066" max="13066" width="11.125" style="110" customWidth="1"/>
    <col min="13067" max="13301" width="9" style="110"/>
    <col min="13302" max="13302" width="5.875" style="110" customWidth="1"/>
    <col min="13303" max="13303" width="18" style="110" customWidth="1"/>
    <col min="13304" max="13314" width="0" style="110" hidden="1" customWidth="1"/>
    <col min="13315" max="13315" width="9" style="110"/>
    <col min="13316" max="13316" width="9.875" style="110" customWidth="1"/>
    <col min="13317" max="13317" width="9" style="110" customWidth="1"/>
    <col min="13318" max="13318" width="9.5" style="110" bestFit="1" customWidth="1"/>
    <col min="13319" max="13319" width="9.5" style="110" customWidth="1"/>
    <col min="13320" max="13320" width="9.375" style="110" customWidth="1"/>
    <col min="13321" max="13321" width="10.125" style="110" customWidth="1"/>
    <col min="13322" max="13322" width="11.125" style="110" customWidth="1"/>
    <col min="13323" max="13557" width="9" style="110"/>
    <col min="13558" max="13558" width="5.875" style="110" customWidth="1"/>
    <col min="13559" max="13559" width="18" style="110" customWidth="1"/>
    <col min="13560" max="13570" width="0" style="110" hidden="1" customWidth="1"/>
    <col min="13571" max="13571" width="9" style="110"/>
    <col min="13572" max="13572" width="9.875" style="110" customWidth="1"/>
    <col min="13573" max="13573" width="9" style="110" customWidth="1"/>
    <col min="13574" max="13574" width="9.5" style="110" bestFit="1" customWidth="1"/>
    <col min="13575" max="13575" width="9.5" style="110" customWidth="1"/>
    <col min="13576" max="13576" width="9.375" style="110" customWidth="1"/>
    <col min="13577" max="13577" width="10.125" style="110" customWidth="1"/>
    <col min="13578" max="13578" width="11.125" style="110" customWidth="1"/>
    <col min="13579" max="13813" width="9" style="110"/>
    <col min="13814" max="13814" width="5.875" style="110" customWidth="1"/>
    <col min="13815" max="13815" width="18" style="110" customWidth="1"/>
    <col min="13816" max="13826" width="0" style="110" hidden="1" customWidth="1"/>
    <col min="13827" max="13827" width="9" style="110"/>
    <col min="13828" max="13828" width="9.875" style="110" customWidth="1"/>
    <col min="13829" max="13829" width="9" style="110" customWidth="1"/>
    <col min="13830" max="13830" width="9.5" style="110" bestFit="1" customWidth="1"/>
    <col min="13831" max="13831" width="9.5" style="110" customWidth="1"/>
    <col min="13832" max="13832" width="9.375" style="110" customWidth="1"/>
    <col min="13833" max="13833" width="10.125" style="110" customWidth="1"/>
    <col min="13834" max="13834" width="11.125" style="110" customWidth="1"/>
    <col min="13835" max="14069" width="9" style="110"/>
    <col min="14070" max="14070" width="5.875" style="110" customWidth="1"/>
    <col min="14071" max="14071" width="18" style="110" customWidth="1"/>
    <col min="14072" max="14082" width="0" style="110" hidden="1" customWidth="1"/>
    <col min="14083" max="14083" width="9" style="110"/>
    <col min="14084" max="14084" width="9.875" style="110" customWidth="1"/>
    <col min="14085" max="14085" width="9" style="110" customWidth="1"/>
    <col min="14086" max="14086" width="9.5" style="110" bestFit="1" customWidth="1"/>
    <col min="14087" max="14087" width="9.5" style="110" customWidth="1"/>
    <col min="14088" max="14088" width="9.375" style="110" customWidth="1"/>
    <col min="14089" max="14089" width="10.125" style="110" customWidth="1"/>
    <col min="14090" max="14090" width="11.125" style="110" customWidth="1"/>
    <col min="14091" max="14325" width="9" style="110"/>
    <col min="14326" max="14326" width="5.875" style="110" customWidth="1"/>
    <col min="14327" max="14327" width="18" style="110" customWidth="1"/>
    <col min="14328" max="14338" width="0" style="110" hidden="1" customWidth="1"/>
    <col min="14339" max="14339" width="9" style="110"/>
    <col min="14340" max="14340" width="9.875" style="110" customWidth="1"/>
    <col min="14341" max="14341" width="9" style="110" customWidth="1"/>
    <col min="14342" max="14342" width="9.5" style="110" bestFit="1" customWidth="1"/>
    <col min="14343" max="14343" width="9.5" style="110" customWidth="1"/>
    <col min="14344" max="14344" width="9.375" style="110" customWidth="1"/>
    <col min="14345" max="14345" width="10.125" style="110" customWidth="1"/>
    <col min="14346" max="14346" width="11.125" style="110" customWidth="1"/>
    <col min="14347" max="14581" width="9" style="110"/>
    <col min="14582" max="14582" width="5.875" style="110" customWidth="1"/>
    <col min="14583" max="14583" width="18" style="110" customWidth="1"/>
    <col min="14584" max="14594" width="0" style="110" hidden="1" customWidth="1"/>
    <col min="14595" max="14595" width="9" style="110"/>
    <col min="14596" max="14596" width="9.875" style="110" customWidth="1"/>
    <col min="14597" max="14597" width="9" style="110" customWidth="1"/>
    <col min="14598" max="14598" width="9.5" style="110" bestFit="1" customWidth="1"/>
    <col min="14599" max="14599" width="9.5" style="110" customWidth="1"/>
    <col min="14600" max="14600" width="9.375" style="110" customWidth="1"/>
    <col min="14601" max="14601" width="10.125" style="110" customWidth="1"/>
    <col min="14602" max="14602" width="11.125" style="110" customWidth="1"/>
    <col min="14603" max="14837" width="9" style="110"/>
    <col min="14838" max="14838" width="5.875" style="110" customWidth="1"/>
    <col min="14839" max="14839" width="18" style="110" customWidth="1"/>
    <col min="14840" max="14850" width="0" style="110" hidden="1" customWidth="1"/>
    <col min="14851" max="14851" width="9" style="110"/>
    <col min="14852" max="14852" width="9.875" style="110" customWidth="1"/>
    <col min="14853" max="14853" width="9" style="110" customWidth="1"/>
    <col min="14854" max="14854" width="9.5" style="110" bestFit="1" customWidth="1"/>
    <col min="14855" max="14855" width="9.5" style="110" customWidth="1"/>
    <col min="14856" max="14856" width="9.375" style="110" customWidth="1"/>
    <col min="14857" max="14857" width="10.125" style="110" customWidth="1"/>
    <col min="14858" max="14858" width="11.125" style="110" customWidth="1"/>
    <col min="14859" max="15093" width="9" style="110"/>
    <col min="15094" max="15094" width="5.875" style="110" customWidth="1"/>
    <col min="15095" max="15095" width="18" style="110" customWidth="1"/>
    <col min="15096" max="15106" width="0" style="110" hidden="1" customWidth="1"/>
    <col min="15107" max="15107" width="9" style="110"/>
    <col min="15108" max="15108" width="9.875" style="110" customWidth="1"/>
    <col min="15109" max="15109" width="9" style="110" customWidth="1"/>
    <col min="15110" max="15110" width="9.5" style="110" bestFit="1" customWidth="1"/>
    <col min="15111" max="15111" width="9.5" style="110" customWidth="1"/>
    <col min="15112" max="15112" width="9.375" style="110" customWidth="1"/>
    <col min="15113" max="15113" width="10.125" style="110" customWidth="1"/>
    <col min="15114" max="15114" width="11.125" style="110" customWidth="1"/>
    <col min="15115" max="15349" width="9" style="110"/>
    <col min="15350" max="15350" width="5.875" style="110" customWidth="1"/>
    <col min="15351" max="15351" width="18" style="110" customWidth="1"/>
    <col min="15352" max="15362" width="0" style="110" hidden="1" customWidth="1"/>
    <col min="15363" max="15363" width="9" style="110"/>
    <col min="15364" max="15364" width="9.875" style="110" customWidth="1"/>
    <col min="15365" max="15365" width="9" style="110" customWidth="1"/>
    <col min="15366" max="15366" width="9.5" style="110" bestFit="1" customWidth="1"/>
    <col min="15367" max="15367" width="9.5" style="110" customWidth="1"/>
    <col min="15368" max="15368" width="9.375" style="110" customWidth="1"/>
    <col min="15369" max="15369" width="10.125" style="110" customWidth="1"/>
    <col min="15370" max="15370" width="11.125" style="110" customWidth="1"/>
    <col min="15371" max="15605" width="9" style="110"/>
    <col min="15606" max="15606" width="5.875" style="110" customWidth="1"/>
    <col min="15607" max="15607" width="18" style="110" customWidth="1"/>
    <col min="15608" max="15618" width="0" style="110" hidden="1" customWidth="1"/>
    <col min="15619" max="15619" width="9" style="110"/>
    <col min="15620" max="15620" width="9.875" style="110" customWidth="1"/>
    <col min="15621" max="15621" width="9" style="110" customWidth="1"/>
    <col min="15622" max="15622" width="9.5" style="110" bestFit="1" customWidth="1"/>
    <col min="15623" max="15623" width="9.5" style="110" customWidth="1"/>
    <col min="15624" max="15624" width="9.375" style="110" customWidth="1"/>
    <col min="15625" max="15625" width="10.125" style="110" customWidth="1"/>
    <col min="15626" max="15626" width="11.125" style="110" customWidth="1"/>
    <col min="15627" max="15861" width="9" style="110"/>
    <col min="15862" max="15862" width="5.875" style="110" customWidth="1"/>
    <col min="15863" max="15863" width="18" style="110" customWidth="1"/>
    <col min="15864" max="15874" width="0" style="110" hidden="1" customWidth="1"/>
    <col min="15875" max="15875" width="9" style="110"/>
    <col min="15876" max="15876" width="9.875" style="110" customWidth="1"/>
    <col min="15877" max="15877" width="9" style="110" customWidth="1"/>
    <col min="15878" max="15878" width="9.5" style="110" bestFit="1" customWidth="1"/>
    <col min="15879" max="15879" width="9.5" style="110" customWidth="1"/>
    <col min="15880" max="15880" width="9.375" style="110" customWidth="1"/>
    <col min="15881" max="15881" width="10.125" style="110" customWidth="1"/>
    <col min="15882" max="15882" width="11.125" style="110" customWidth="1"/>
    <col min="15883" max="16117" width="9" style="110"/>
    <col min="16118" max="16118" width="5.875" style="110" customWidth="1"/>
    <col min="16119" max="16119" width="18" style="110" customWidth="1"/>
    <col min="16120" max="16130" width="0" style="110" hidden="1" customWidth="1"/>
    <col min="16131" max="16131" width="9" style="110"/>
    <col min="16132" max="16132" width="9.875" style="110" customWidth="1"/>
    <col min="16133" max="16133" width="9" style="110" customWidth="1"/>
    <col min="16134" max="16134" width="9.5" style="110" bestFit="1" customWidth="1"/>
    <col min="16135" max="16135" width="9.5" style="110" customWidth="1"/>
    <col min="16136" max="16136" width="9.375" style="110" customWidth="1"/>
    <col min="16137" max="16137" width="10.125" style="110" customWidth="1"/>
    <col min="16138" max="16138" width="11.125" style="110" customWidth="1"/>
    <col min="16139" max="16384" width="9" style="110"/>
  </cols>
  <sheetData>
    <row r="1" spans="1:21" ht="27.75" customHeight="1">
      <c r="A1" s="460" t="s">
        <v>584</v>
      </c>
      <c r="B1" s="461"/>
      <c r="C1" s="461"/>
      <c r="D1" s="461"/>
      <c r="E1" s="461"/>
      <c r="F1" s="461"/>
      <c r="G1" s="461"/>
      <c r="H1" s="461"/>
      <c r="I1" s="461"/>
      <c r="J1" s="461"/>
      <c r="K1" s="461"/>
      <c r="L1" s="461"/>
      <c r="M1" s="461"/>
      <c r="N1" s="461"/>
      <c r="O1" s="461"/>
      <c r="P1" s="411"/>
      <c r="Q1" s="411"/>
      <c r="R1" s="411"/>
      <c r="S1" s="411"/>
      <c r="T1" s="411"/>
      <c r="U1" s="411"/>
    </row>
    <row r="2" spans="1:21" s="193" customFormat="1" ht="33" customHeight="1">
      <c r="A2" s="219" t="s">
        <v>548</v>
      </c>
      <c r="B2" s="219" t="s">
        <v>514</v>
      </c>
      <c r="C2" s="466" t="s">
        <v>549</v>
      </c>
      <c r="D2" s="466"/>
      <c r="E2" s="466" t="s">
        <v>550</v>
      </c>
      <c r="F2" s="466"/>
      <c r="G2" s="466" t="s">
        <v>551</v>
      </c>
      <c r="H2" s="466"/>
      <c r="I2" s="466" t="s">
        <v>552</v>
      </c>
      <c r="J2" s="466"/>
      <c r="K2" s="466" t="s">
        <v>553</v>
      </c>
      <c r="L2" s="466"/>
      <c r="M2" s="219" t="s">
        <v>554</v>
      </c>
      <c r="N2" s="213" t="s">
        <v>583</v>
      </c>
      <c r="O2" s="213" t="s">
        <v>513</v>
      </c>
      <c r="P2" s="213" t="s">
        <v>579</v>
      </c>
      <c r="Q2" s="213" t="s">
        <v>580</v>
      </c>
      <c r="R2" s="213" t="s">
        <v>588</v>
      </c>
      <c r="S2" s="213" t="s">
        <v>589</v>
      </c>
      <c r="T2" s="213" t="s">
        <v>357</v>
      </c>
      <c r="U2" s="213" t="s">
        <v>454</v>
      </c>
    </row>
    <row r="3" spans="1:21" s="193" customFormat="1" ht="20.100000000000001" customHeight="1">
      <c r="A3" s="220" t="s">
        <v>557</v>
      </c>
      <c r="B3" s="221" t="s">
        <v>558</v>
      </c>
      <c r="C3" s="221">
        <v>5</v>
      </c>
      <c r="D3" s="221">
        <v>245</v>
      </c>
      <c r="E3" s="221">
        <v>6</v>
      </c>
      <c r="F3" s="221">
        <v>328</v>
      </c>
      <c r="G3" s="221">
        <v>5</v>
      </c>
      <c r="H3" s="221">
        <v>253</v>
      </c>
      <c r="I3" s="221">
        <v>5</v>
      </c>
      <c r="J3" s="221">
        <v>221</v>
      </c>
      <c r="K3" s="221">
        <v>3</v>
      </c>
      <c r="L3" s="221">
        <v>151</v>
      </c>
      <c r="M3" s="221">
        <f>C3+E3+G3+I3+K3</f>
        <v>24</v>
      </c>
      <c r="N3" s="224">
        <v>1096</v>
      </c>
      <c r="O3" s="225">
        <f t="shared" ref="O3" si="0">N3*350</f>
        <v>383600</v>
      </c>
      <c r="P3" s="222"/>
      <c r="Q3" s="225">
        <v>16658.449999999997</v>
      </c>
      <c r="R3" s="222"/>
      <c r="S3" s="225">
        <v>19173.75</v>
      </c>
      <c r="T3" s="225">
        <f t="shared" ref="T3" si="1">P3+Q3+R3+S3</f>
        <v>35832.199999999997</v>
      </c>
      <c r="U3" s="225">
        <f t="shared" ref="U3" si="2">T3-O3</f>
        <v>-347767.8</v>
      </c>
    </row>
    <row r="4" spans="1:21" s="193" customFormat="1" ht="20.100000000000001" customHeight="1">
      <c r="A4" s="223"/>
      <c r="B4" s="223" t="s">
        <v>559</v>
      </c>
      <c r="C4" s="223"/>
      <c r="D4" s="223"/>
      <c r="E4" s="223"/>
      <c r="F4" s="223"/>
      <c r="G4" s="223"/>
      <c r="H4" s="223"/>
      <c r="I4" s="223"/>
      <c r="J4" s="223"/>
      <c r="K4" s="223"/>
      <c r="L4" s="223"/>
      <c r="M4" s="223"/>
      <c r="N4" s="223">
        <f t="shared" ref="N4:U4" si="3">SUM(N3)</f>
        <v>1096</v>
      </c>
      <c r="O4" s="223">
        <f t="shared" si="3"/>
        <v>383600</v>
      </c>
      <c r="P4" s="223">
        <f t="shared" si="3"/>
        <v>0</v>
      </c>
      <c r="Q4" s="223">
        <f t="shared" si="3"/>
        <v>16658.449999999997</v>
      </c>
      <c r="R4" s="223">
        <f t="shared" si="3"/>
        <v>0</v>
      </c>
      <c r="S4" s="223">
        <f t="shared" si="3"/>
        <v>19173.75</v>
      </c>
      <c r="T4" s="223">
        <f t="shared" si="3"/>
        <v>35832.199999999997</v>
      </c>
      <c r="U4" s="223">
        <f t="shared" si="3"/>
        <v>-347767.8</v>
      </c>
    </row>
    <row r="5" spans="1:21" s="193" customFormat="1" ht="11.25"/>
    <row r="6" spans="1:21" s="193" customFormat="1" ht="11.25"/>
    <row r="7" spans="1:21" s="193" customFormat="1" ht="11.25"/>
    <row r="8" spans="1:21" s="193" customFormat="1" ht="11.25"/>
    <row r="9" spans="1:21" s="193" customFormat="1" ht="11.25"/>
    <row r="10" spans="1:21" s="193" customFormat="1" ht="11.25"/>
    <row r="11" spans="1:21" s="193" customFormat="1" ht="11.25"/>
    <row r="12" spans="1:21" s="193" customFormat="1" ht="11.25"/>
    <row r="13" spans="1:21" s="193" customFormat="1" ht="11.25"/>
    <row r="14" spans="1:21" s="193" customFormat="1" ht="11.25"/>
    <row r="15" spans="1:21" s="193" customFormat="1" ht="11.25"/>
    <row r="16" spans="1:21" s="193" customFormat="1" ht="11.25"/>
    <row r="17" s="193" customFormat="1" ht="11.25"/>
    <row r="18" s="193" customFormat="1" ht="11.25"/>
    <row r="19" s="193" customFormat="1" ht="11.25"/>
    <row r="20" s="193" customFormat="1" ht="11.25"/>
    <row r="21" s="193" customFormat="1" ht="11.25"/>
    <row r="22" s="193" customFormat="1" ht="11.25"/>
    <row r="23" s="193" customFormat="1" ht="11.25"/>
    <row r="24" s="193" customFormat="1" ht="11.25"/>
    <row r="25" s="193" customFormat="1" ht="11.25"/>
    <row r="26" s="193" customFormat="1" ht="11.25"/>
    <row r="27" s="193" customFormat="1" ht="11.25"/>
    <row r="28" s="193" customFormat="1" ht="11.25"/>
    <row r="29" s="193" customFormat="1" ht="11.25"/>
    <row r="30" s="193" customFormat="1" ht="11.25"/>
    <row r="31" s="193" customFormat="1" ht="11.25"/>
    <row r="32" s="193" customFormat="1" ht="11.25"/>
    <row r="33" s="193" customFormat="1" ht="11.25"/>
    <row r="34" s="193" customFormat="1" ht="11.25"/>
    <row r="35" s="193" customFormat="1" ht="11.25"/>
    <row r="36" s="193" customFormat="1" ht="11.25"/>
    <row r="37" s="193" customFormat="1" ht="11.25"/>
    <row r="38" s="193" customFormat="1" ht="11.25"/>
    <row r="39" s="193" customFormat="1" ht="11.25"/>
    <row r="40" s="193" customFormat="1" ht="11.25"/>
    <row r="41" s="193" customFormat="1" ht="11.25"/>
    <row r="42" s="193" customFormat="1" ht="11.25"/>
    <row r="43" s="193" customFormat="1" ht="11.25"/>
    <row r="44" s="193" customFormat="1" ht="11.25"/>
    <row r="45" s="193" customFormat="1" ht="11.25"/>
    <row r="46" s="193" customFormat="1" ht="11.25"/>
    <row r="47" s="193" customFormat="1" ht="11.25"/>
    <row r="48" s="193" customFormat="1" ht="11.25"/>
    <row r="49" s="193" customFormat="1" ht="11.25"/>
    <row r="50" s="193" customFormat="1" ht="11.25"/>
    <row r="51" s="193" customFormat="1" ht="11.25"/>
    <row r="52" s="193" customFormat="1" ht="11.25"/>
    <row r="53" s="193" customFormat="1" ht="11.25"/>
    <row r="54" s="193" customFormat="1" ht="11.25"/>
    <row r="55" s="193" customFormat="1" ht="11.25"/>
    <row r="56" s="193" customFormat="1" ht="11.25"/>
    <row r="57" s="193" customFormat="1" ht="11.25"/>
    <row r="58" s="193" customFormat="1" ht="11.25"/>
    <row r="59" s="193" customFormat="1" ht="11.25"/>
    <row r="60" s="193" customFormat="1" ht="11.25"/>
    <row r="61" s="193" customFormat="1" ht="11.25"/>
    <row r="62" s="193" customFormat="1" ht="11.25"/>
    <row r="63" s="193" customFormat="1" ht="11.25"/>
    <row r="64" s="193" customFormat="1" ht="11.25"/>
    <row r="65" s="193" customFormat="1" ht="11.25"/>
    <row r="66" s="193" customFormat="1" ht="11.25"/>
    <row r="67" s="193" customFormat="1" ht="11.25"/>
    <row r="68" s="193" customFormat="1" ht="11.25"/>
    <row r="69" s="193" customFormat="1" ht="11.25"/>
    <row r="70" s="193" customFormat="1" ht="11.25"/>
    <row r="71" s="193" customFormat="1" ht="11.25"/>
    <row r="72" s="193" customFormat="1" ht="11.25"/>
    <row r="73" s="193" customFormat="1" ht="11.25"/>
    <row r="74" s="193" customFormat="1" ht="11.25"/>
    <row r="75" s="193" customFormat="1" ht="11.25"/>
    <row r="76" s="193" customFormat="1" ht="11.25"/>
    <row r="77" s="193" customFormat="1" ht="11.25"/>
    <row r="78" s="193" customFormat="1" ht="11.25"/>
    <row r="79" s="193" customFormat="1" ht="11.25"/>
    <row r="80" s="193" customFormat="1" ht="11.25"/>
    <row r="81" s="193" customFormat="1" ht="11.25"/>
    <row r="82" s="193" customFormat="1" ht="11.25"/>
    <row r="83" s="193" customFormat="1" ht="11.25"/>
    <row r="84" s="193" customFormat="1" ht="11.25"/>
    <row r="85" s="193" customFormat="1" ht="11.25"/>
    <row r="86" s="193" customFormat="1" ht="11.25"/>
    <row r="87" s="193" customFormat="1" ht="11.25"/>
    <row r="88" s="193" customFormat="1" ht="11.25"/>
    <row r="89" s="193" customFormat="1" ht="11.25"/>
    <row r="90" s="193" customFormat="1" ht="11.25"/>
    <row r="91" s="193" customFormat="1" ht="11.25"/>
    <row r="92" s="193" customFormat="1" ht="11.25"/>
    <row r="93" s="193" customFormat="1" ht="11.25"/>
    <row r="94" s="193" customFormat="1" ht="11.25"/>
    <row r="95" s="193" customFormat="1" ht="11.25"/>
    <row r="96" s="193" customFormat="1" ht="11.25"/>
    <row r="97" s="193" customFormat="1" ht="11.25"/>
    <row r="98" s="193" customFormat="1" ht="11.25"/>
    <row r="99" s="193" customFormat="1" ht="11.25"/>
    <row r="100" s="193" customFormat="1" ht="11.25"/>
    <row r="101" s="193" customFormat="1" ht="11.25"/>
    <row r="102" s="193" customFormat="1" ht="11.25"/>
    <row r="103" s="193" customFormat="1" ht="11.25"/>
    <row r="104" s="193" customFormat="1" ht="11.25"/>
    <row r="105" s="193" customFormat="1" ht="11.25"/>
    <row r="106" s="193" customFormat="1" ht="11.25"/>
    <row r="107" s="193" customFormat="1" ht="11.25"/>
    <row r="108" s="193" customFormat="1" ht="11.25"/>
    <row r="109" s="193" customFormat="1" ht="11.25"/>
    <row r="110" s="193" customFormat="1" ht="11.25"/>
    <row r="111" s="193" customFormat="1" ht="11.25"/>
    <row r="112" s="193" customFormat="1" ht="11.25"/>
    <row r="113" s="193" customFormat="1" ht="11.25"/>
    <row r="114" s="193" customFormat="1" ht="11.25"/>
    <row r="115" s="193" customFormat="1" ht="11.25"/>
    <row r="116" s="193" customFormat="1" ht="11.25"/>
    <row r="117" s="193" customFormat="1" ht="11.25"/>
    <row r="118" s="193" customFormat="1" ht="11.25"/>
    <row r="119" s="193" customFormat="1" ht="11.25"/>
    <row r="120" s="193" customFormat="1" ht="11.25"/>
    <row r="121" s="193" customFormat="1" ht="11.25"/>
    <row r="122" s="193" customFormat="1" ht="11.25"/>
    <row r="123" s="193" customFormat="1" ht="11.25"/>
    <row r="124" s="193" customFormat="1" ht="11.25"/>
    <row r="125" s="193" customFormat="1" ht="11.25"/>
    <row r="126" s="193" customFormat="1" ht="11.25"/>
    <row r="127" s="193" customFormat="1" ht="11.25"/>
    <row r="128" s="193" customFormat="1" ht="11.25"/>
  </sheetData>
  <mergeCells count="6">
    <mergeCell ref="A1:U1"/>
    <mergeCell ref="C2:D2"/>
    <mergeCell ref="E2:F2"/>
    <mergeCell ref="G2:H2"/>
    <mergeCell ref="I2:J2"/>
    <mergeCell ref="K2:L2"/>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23.xml><?xml version="1.0" encoding="utf-8"?>
<worksheet xmlns="http://schemas.openxmlformats.org/spreadsheetml/2006/main" xmlns:r="http://schemas.openxmlformats.org/officeDocument/2006/relationships">
  <dimension ref="A1:W10"/>
  <sheetViews>
    <sheetView workbookViewId="0">
      <pane xSplit="2" ySplit="3" topLeftCell="C4" activePane="bottomRight" state="frozen"/>
      <selection pane="topRight" activeCell="D1" sqref="D1"/>
      <selection pane="bottomLeft" activeCell="A4" sqref="A4"/>
      <selection pane="bottomRight" activeCell="A11" sqref="A11:XFD11"/>
    </sheetView>
  </sheetViews>
  <sheetFormatPr defaultRowHeight="11.25"/>
  <cols>
    <col min="1" max="1" width="7.625" style="267" customWidth="1"/>
    <col min="2" max="2" width="24.5" style="267" customWidth="1"/>
    <col min="3" max="3" width="7.625" style="267" customWidth="1"/>
    <col min="4" max="4" width="10.125" style="267" customWidth="1"/>
    <col min="5" max="5" width="8.625" style="267" customWidth="1"/>
    <col min="6" max="6" width="10.5" style="267" hidden="1" customWidth="1"/>
    <col min="7" max="7" width="10.25" style="267" hidden="1" customWidth="1"/>
    <col min="8" max="8" width="12.25" style="267" hidden="1" customWidth="1"/>
    <col min="9" max="9" width="9" style="267" customWidth="1"/>
    <col min="10" max="10" width="9.375" style="267" customWidth="1"/>
    <col min="11" max="11" width="9" style="267" customWidth="1"/>
    <col min="12" max="13" width="10.5" style="267" hidden="1" customWidth="1"/>
    <col min="14" max="14" width="9" style="267" customWidth="1"/>
    <col min="15" max="15" width="9.875" style="267" customWidth="1"/>
    <col min="16" max="16" width="9" style="267" customWidth="1"/>
    <col min="17" max="17" width="12.25" style="267" customWidth="1"/>
    <col min="18" max="18" width="8.25" style="267" customWidth="1"/>
    <col min="19" max="19" width="8.125" style="267" customWidth="1"/>
    <col min="20" max="20" width="9.375" style="267" customWidth="1"/>
    <col min="21" max="21" width="8.875" style="267" customWidth="1"/>
    <col min="22" max="23" width="9.875" style="267" customWidth="1"/>
    <col min="24" max="16384" width="9" style="267"/>
  </cols>
  <sheetData>
    <row r="1" spans="1:23" ht="48.75" customHeight="1">
      <c r="A1" s="467" t="s">
        <v>678</v>
      </c>
      <c r="B1" s="467"/>
      <c r="C1" s="467"/>
      <c r="D1" s="467"/>
      <c r="E1" s="467"/>
      <c r="F1" s="467"/>
      <c r="G1" s="467"/>
      <c r="H1" s="467"/>
      <c r="I1" s="467"/>
      <c r="J1" s="467"/>
      <c r="K1" s="467"/>
      <c r="L1" s="467"/>
      <c r="M1" s="467"/>
      <c r="N1" s="467"/>
      <c r="O1" s="467"/>
      <c r="P1" s="467"/>
      <c r="Q1" s="467"/>
      <c r="R1" s="467"/>
      <c r="S1" s="467"/>
      <c r="T1" s="467"/>
      <c r="U1" s="411"/>
      <c r="V1" s="411"/>
      <c r="W1" s="411"/>
    </row>
    <row r="2" spans="1:23" ht="13.5" customHeight="1">
      <c r="A2" s="470" t="s">
        <v>651</v>
      </c>
      <c r="B2" s="470" t="s">
        <v>652</v>
      </c>
      <c r="C2" s="471" t="s">
        <v>653</v>
      </c>
      <c r="D2" s="471"/>
      <c r="E2" s="471"/>
      <c r="F2" s="471"/>
      <c r="G2" s="471"/>
      <c r="H2" s="471"/>
      <c r="I2" s="471" t="s">
        <v>662</v>
      </c>
      <c r="J2" s="471"/>
      <c r="K2" s="471"/>
      <c r="L2" s="471"/>
      <c r="M2" s="471"/>
      <c r="N2" s="471" t="s">
        <v>654</v>
      </c>
      <c r="O2" s="471"/>
      <c r="P2" s="471"/>
      <c r="Q2" s="471"/>
      <c r="R2" s="468" t="s">
        <v>663</v>
      </c>
      <c r="S2" s="469" t="s">
        <v>664</v>
      </c>
      <c r="T2" s="468" t="s">
        <v>677</v>
      </c>
      <c r="U2" s="468" t="s">
        <v>665</v>
      </c>
      <c r="V2" s="468" t="s">
        <v>666</v>
      </c>
      <c r="W2" s="468" t="s">
        <v>667</v>
      </c>
    </row>
    <row r="3" spans="1:23" ht="22.5">
      <c r="A3" s="470"/>
      <c r="B3" s="470"/>
      <c r="C3" s="268" t="s">
        <v>668</v>
      </c>
      <c r="D3" s="268" t="s">
        <v>669</v>
      </c>
      <c r="E3" s="268" t="s">
        <v>655</v>
      </c>
      <c r="F3" s="262" t="s">
        <v>670</v>
      </c>
      <c r="G3" s="263">
        <v>44593</v>
      </c>
      <c r="H3" s="262" t="s">
        <v>671</v>
      </c>
      <c r="I3" s="268" t="s">
        <v>672</v>
      </c>
      <c r="J3" s="268" t="s">
        <v>669</v>
      </c>
      <c r="K3" s="268" t="s">
        <v>655</v>
      </c>
      <c r="L3" s="262" t="s">
        <v>673</v>
      </c>
      <c r="M3" s="263">
        <v>44713</v>
      </c>
      <c r="N3" s="268" t="s">
        <v>674</v>
      </c>
      <c r="O3" s="268" t="s">
        <v>669</v>
      </c>
      <c r="P3" s="268" t="s">
        <v>655</v>
      </c>
      <c r="Q3" s="264" t="s">
        <v>675</v>
      </c>
      <c r="R3" s="469"/>
      <c r="S3" s="469"/>
      <c r="T3" s="469"/>
      <c r="U3" s="469"/>
      <c r="V3" s="469"/>
      <c r="W3" s="469"/>
    </row>
    <row r="4" spans="1:23" ht="14.25">
      <c r="A4" s="269" t="s">
        <v>527</v>
      </c>
      <c r="B4" s="270" t="s">
        <v>656</v>
      </c>
      <c r="C4" s="269">
        <v>287.39999999999998</v>
      </c>
      <c r="D4" s="269">
        <v>4000</v>
      </c>
      <c r="E4" s="271">
        <f t="shared" ref="E4:E9" si="0">C4*D4</f>
        <v>1149600</v>
      </c>
      <c r="F4" s="272">
        <v>974080</v>
      </c>
      <c r="G4" s="271">
        <v>175520</v>
      </c>
      <c r="H4" s="271">
        <f t="shared" ref="H4:H9" si="1">E4-F4-G4</f>
        <v>0</v>
      </c>
      <c r="I4" s="273">
        <v>291</v>
      </c>
      <c r="J4" s="269">
        <v>4000</v>
      </c>
      <c r="K4" s="271">
        <f t="shared" ref="K4:K9" si="2">I4*J4</f>
        <v>1164000</v>
      </c>
      <c r="L4" s="274">
        <v>689760</v>
      </c>
      <c r="M4" s="275">
        <v>459840</v>
      </c>
      <c r="N4" s="273">
        <v>291</v>
      </c>
      <c r="O4" s="269">
        <v>4000</v>
      </c>
      <c r="P4" s="271">
        <f t="shared" ref="P4:P9" si="3">N4*O4</f>
        <v>1164000</v>
      </c>
      <c r="Q4" s="276">
        <f t="shared" ref="Q4:Q9" si="4">P4*0.8</f>
        <v>931200</v>
      </c>
      <c r="R4" s="265">
        <v>974080</v>
      </c>
      <c r="S4" s="265">
        <f t="shared" ref="S4:S9" si="5">E4+K4+Q4-R4</f>
        <v>2270720</v>
      </c>
      <c r="T4" s="265">
        <v>175520</v>
      </c>
      <c r="U4" s="266">
        <f t="shared" ref="U4:U9" si="6">S4-T4</f>
        <v>2095200</v>
      </c>
      <c r="V4" s="266">
        <v>1704640</v>
      </c>
      <c r="W4" s="344">
        <f t="shared" ref="W4:W9" si="7">U4-V4</f>
        <v>390560</v>
      </c>
    </row>
    <row r="5" spans="1:23" ht="14.25">
      <c r="A5" s="269" t="s">
        <v>527</v>
      </c>
      <c r="B5" s="270" t="s">
        <v>657</v>
      </c>
      <c r="C5" s="269">
        <v>69.599999999999994</v>
      </c>
      <c r="D5" s="269">
        <v>3500</v>
      </c>
      <c r="E5" s="271">
        <f t="shared" si="0"/>
        <v>243599.99999999997</v>
      </c>
      <c r="F5" s="272">
        <v>229600</v>
      </c>
      <c r="G5" s="271">
        <v>13999.999999999971</v>
      </c>
      <c r="H5" s="271">
        <f t="shared" si="1"/>
        <v>0</v>
      </c>
      <c r="I5" s="273">
        <v>71</v>
      </c>
      <c r="J5" s="269">
        <v>3500</v>
      </c>
      <c r="K5" s="271">
        <f t="shared" si="2"/>
        <v>248500</v>
      </c>
      <c r="L5" s="274">
        <v>146159.99999999997</v>
      </c>
      <c r="M5" s="275">
        <v>97440</v>
      </c>
      <c r="N5" s="273">
        <v>71</v>
      </c>
      <c r="O5" s="269">
        <v>3500</v>
      </c>
      <c r="P5" s="271">
        <f t="shared" si="3"/>
        <v>248500</v>
      </c>
      <c r="Q5" s="276">
        <f t="shared" si="4"/>
        <v>198800</v>
      </c>
      <c r="R5" s="265">
        <v>229600</v>
      </c>
      <c r="S5" s="265">
        <f t="shared" si="5"/>
        <v>461300</v>
      </c>
      <c r="T5" s="265">
        <v>13999.999999999971</v>
      </c>
      <c r="U5" s="266">
        <f t="shared" si="6"/>
        <v>447300</v>
      </c>
      <c r="V5" s="266">
        <v>401800</v>
      </c>
      <c r="W5" s="344">
        <f t="shared" si="7"/>
        <v>45500</v>
      </c>
    </row>
    <row r="6" spans="1:23" ht="14.25">
      <c r="A6" s="269" t="s">
        <v>527</v>
      </c>
      <c r="B6" s="270" t="s">
        <v>658</v>
      </c>
      <c r="C6" s="269">
        <v>1</v>
      </c>
      <c r="D6" s="269">
        <v>2000</v>
      </c>
      <c r="E6" s="271">
        <f t="shared" si="0"/>
        <v>2000</v>
      </c>
      <c r="F6" s="272"/>
      <c r="G6" s="271">
        <v>2000</v>
      </c>
      <c r="H6" s="271"/>
      <c r="I6" s="273">
        <v>1</v>
      </c>
      <c r="J6" s="269">
        <v>2000</v>
      </c>
      <c r="K6" s="271">
        <f t="shared" si="2"/>
        <v>2000</v>
      </c>
      <c r="L6" s="274">
        <v>1200</v>
      </c>
      <c r="M6" s="275">
        <v>800</v>
      </c>
      <c r="N6" s="273">
        <v>1</v>
      </c>
      <c r="O6" s="269">
        <v>2000</v>
      </c>
      <c r="P6" s="271">
        <f t="shared" si="3"/>
        <v>2000</v>
      </c>
      <c r="Q6" s="276">
        <f t="shared" si="4"/>
        <v>1600</v>
      </c>
      <c r="R6" s="265"/>
      <c r="S6" s="265">
        <f t="shared" si="5"/>
        <v>5600</v>
      </c>
      <c r="T6" s="265">
        <v>2000</v>
      </c>
      <c r="U6" s="266">
        <f t="shared" si="6"/>
        <v>3600</v>
      </c>
      <c r="V6" s="266"/>
      <c r="W6" s="344">
        <f t="shared" si="7"/>
        <v>3600</v>
      </c>
    </row>
    <row r="7" spans="1:23" ht="14.25">
      <c r="A7" s="269" t="s">
        <v>527</v>
      </c>
      <c r="B7" s="270" t="s">
        <v>659</v>
      </c>
      <c r="C7" s="269">
        <v>46.6</v>
      </c>
      <c r="D7" s="269">
        <v>2500</v>
      </c>
      <c r="E7" s="271">
        <f t="shared" si="0"/>
        <v>116500</v>
      </c>
      <c r="F7" s="272">
        <v>81200</v>
      </c>
      <c r="G7" s="271">
        <v>35300</v>
      </c>
      <c r="H7" s="271">
        <f t="shared" si="1"/>
        <v>0</v>
      </c>
      <c r="I7" s="273">
        <v>47</v>
      </c>
      <c r="J7" s="269">
        <v>2500</v>
      </c>
      <c r="K7" s="271">
        <f t="shared" si="2"/>
        <v>117500</v>
      </c>
      <c r="L7" s="274">
        <v>69900</v>
      </c>
      <c r="M7" s="275">
        <v>46600</v>
      </c>
      <c r="N7" s="273">
        <v>47</v>
      </c>
      <c r="O7" s="269">
        <v>2500</v>
      </c>
      <c r="P7" s="271">
        <f t="shared" si="3"/>
        <v>117500</v>
      </c>
      <c r="Q7" s="276">
        <f t="shared" si="4"/>
        <v>94000</v>
      </c>
      <c r="R7" s="265">
        <v>81200</v>
      </c>
      <c r="S7" s="265">
        <f t="shared" si="5"/>
        <v>246800</v>
      </c>
      <c r="T7" s="265">
        <v>35300</v>
      </c>
      <c r="U7" s="266">
        <f t="shared" si="6"/>
        <v>211500</v>
      </c>
      <c r="V7" s="266">
        <v>142100</v>
      </c>
      <c r="W7" s="344">
        <f t="shared" si="7"/>
        <v>69400</v>
      </c>
    </row>
    <row r="8" spans="1:23" ht="14.25">
      <c r="A8" s="269" t="s">
        <v>527</v>
      </c>
      <c r="B8" s="270" t="s">
        <v>660</v>
      </c>
      <c r="C8" s="269">
        <v>20.8</v>
      </c>
      <c r="D8" s="269">
        <v>2000</v>
      </c>
      <c r="E8" s="271">
        <f t="shared" si="0"/>
        <v>41600</v>
      </c>
      <c r="F8" s="272"/>
      <c r="G8" s="271">
        <v>41600</v>
      </c>
      <c r="H8" s="271"/>
      <c r="I8" s="273">
        <v>21</v>
      </c>
      <c r="J8" s="269">
        <v>2000</v>
      </c>
      <c r="K8" s="271">
        <f t="shared" si="2"/>
        <v>42000</v>
      </c>
      <c r="L8" s="274">
        <v>24960</v>
      </c>
      <c r="M8" s="275">
        <v>16640</v>
      </c>
      <c r="N8" s="273">
        <v>21</v>
      </c>
      <c r="O8" s="269">
        <v>2000</v>
      </c>
      <c r="P8" s="271">
        <f t="shared" si="3"/>
        <v>42000</v>
      </c>
      <c r="Q8" s="276">
        <f t="shared" si="4"/>
        <v>33600</v>
      </c>
      <c r="R8" s="265"/>
      <c r="S8" s="265">
        <f t="shared" si="5"/>
        <v>117200</v>
      </c>
      <c r="T8" s="265">
        <v>41600</v>
      </c>
      <c r="U8" s="266">
        <f t="shared" si="6"/>
        <v>75600</v>
      </c>
      <c r="V8" s="266"/>
      <c r="W8" s="344">
        <f t="shared" si="7"/>
        <v>75600</v>
      </c>
    </row>
    <row r="9" spans="1:23" ht="14.25">
      <c r="A9" s="269" t="s">
        <v>527</v>
      </c>
      <c r="B9" s="270" t="s">
        <v>661</v>
      </c>
      <c r="C9" s="269">
        <v>93.6</v>
      </c>
      <c r="D9" s="269">
        <v>3000</v>
      </c>
      <c r="E9" s="271">
        <f t="shared" si="0"/>
        <v>280800</v>
      </c>
      <c r="F9" s="272">
        <v>223200</v>
      </c>
      <c r="G9" s="271">
        <v>57600</v>
      </c>
      <c r="H9" s="271">
        <f t="shared" si="1"/>
        <v>0</v>
      </c>
      <c r="I9" s="273">
        <v>98</v>
      </c>
      <c r="J9" s="269">
        <v>3000</v>
      </c>
      <c r="K9" s="271">
        <f t="shared" si="2"/>
        <v>294000</v>
      </c>
      <c r="L9" s="274">
        <v>168480</v>
      </c>
      <c r="M9" s="275">
        <v>112320</v>
      </c>
      <c r="N9" s="273">
        <v>98</v>
      </c>
      <c r="O9" s="269">
        <v>3000</v>
      </c>
      <c r="P9" s="271">
        <f t="shared" si="3"/>
        <v>294000</v>
      </c>
      <c r="Q9" s="276">
        <f t="shared" si="4"/>
        <v>235200</v>
      </c>
      <c r="R9" s="265">
        <v>223200</v>
      </c>
      <c r="S9" s="265">
        <f t="shared" si="5"/>
        <v>586800</v>
      </c>
      <c r="T9" s="265">
        <v>57600</v>
      </c>
      <c r="U9" s="266">
        <f t="shared" si="6"/>
        <v>529200</v>
      </c>
      <c r="V9" s="266">
        <v>390600</v>
      </c>
      <c r="W9" s="344">
        <f t="shared" si="7"/>
        <v>138600</v>
      </c>
    </row>
    <row r="10" spans="1:23" ht="14.25">
      <c r="A10" s="268"/>
      <c r="B10" s="277" t="s">
        <v>676</v>
      </c>
      <c r="C10" s="278"/>
      <c r="D10" s="278"/>
      <c r="E10" s="279">
        <f>SUM(E4:E9)</f>
        <v>1834100</v>
      </c>
      <c r="F10" s="279">
        <f t="shared" ref="F10:W10" si="8">SUM(F4:F9)</f>
        <v>1508080</v>
      </c>
      <c r="G10" s="279">
        <f t="shared" si="8"/>
        <v>326020</v>
      </c>
      <c r="H10" s="279">
        <f t="shared" si="8"/>
        <v>0</v>
      </c>
      <c r="I10" s="279"/>
      <c r="J10" s="279"/>
      <c r="K10" s="279">
        <f t="shared" si="8"/>
        <v>1868000</v>
      </c>
      <c r="L10" s="279">
        <f t="shared" si="8"/>
        <v>1100460</v>
      </c>
      <c r="M10" s="279">
        <f t="shared" si="8"/>
        <v>733640</v>
      </c>
      <c r="N10" s="279"/>
      <c r="O10" s="279"/>
      <c r="P10" s="279">
        <f t="shared" si="8"/>
        <v>1868000</v>
      </c>
      <c r="Q10" s="279">
        <f t="shared" si="8"/>
        <v>1494400</v>
      </c>
      <c r="R10" s="279">
        <f t="shared" si="8"/>
        <v>1508080</v>
      </c>
      <c r="S10" s="279">
        <f t="shared" si="8"/>
        <v>3688420</v>
      </c>
      <c r="T10" s="279">
        <f t="shared" si="8"/>
        <v>326020</v>
      </c>
      <c r="U10" s="279">
        <f t="shared" si="8"/>
        <v>3362400</v>
      </c>
      <c r="V10" s="279">
        <f t="shared" si="8"/>
        <v>2639140</v>
      </c>
      <c r="W10" s="345">
        <f t="shared" si="8"/>
        <v>723260</v>
      </c>
    </row>
  </sheetData>
  <mergeCells count="12">
    <mergeCell ref="A1:W1"/>
    <mergeCell ref="U2:U3"/>
    <mergeCell ref="V2:V3"/>
    <mergeCell ref="W2:W3"/>
    <mergeCell ref="A2:A3"/>
    <mergeCell ref="B2:B3"/>
    <mergeCell ref="C2:H2"/>
    <mergeCell ref="I2:M2"/>
    <mergeCell ref="N2:Q2"/>
    <mergeCell ref="R2:R3"/>
    <mergeCell ref="S2:S3"/>
    <mergeCell ref="T2:T3"/>
  </mergeCells>
  <phoneticPr fontId="3" type="noConversion"/>
  <printOptions horizontalCentered="1"/>
  <pageMargins left="0.51181102362204722" right="0.51181102362204722" top="0.74803149606299213" bottom="0.74803149606299213" header="0.31496062992125984" footer="0.31496062992125984"/>
  <pageSetup paperSize="9" scale="75" orientation="landscape" r:id="rId1"/>
  <headerFooter>
    <oddFooter>第 &amp;P 页，共 &amp;N 页</oddFooter>
  </headerFooter>
</worksheet>
</file>

<file path=xl/worksheets/sheet24.xml><?xml version="1.0" encoding="utf-8"?>
<worksheet xmlns="http://schemas.openxmlformats.org/spreadsheetml/2006/main" xmlns:r="http://schemas.openxmlformats.org/officeDocument/2006/relationships">
  <dimension ref="A1:AG6"/>
  <sheetViews>
    <sheetView workbookViewId="0">
      <pane xSplit="4" ySplit="3" topLeftCell="I4" activePane="bottomRight" state="frozen"/>
      <selection pane="topRight" activeCell="E1" sqref="E1"/>
      <selection pane="bottomLeft" activeCell="A4" sqref="A4"/>
      <selection pane="bottomRight" activeCell="D5" sqref="D5"/>
    </sheetView>
  </sheetViews>
  <sheetFormatPr defaultRowHeight="13.5"/>
  <cols>
    <col min="1" max="1" width="4.625" style="246" customWidth="1"/>
    <col min="2" max="2" width="5.5" style="246" customWidth="1"/>
    <col min="3" max="3" width="9" style="246"/>
    <col min="4" max="4" width="20.875" style="246" customWidth="1"/>
    <col min="5" max="14" width="9" style="246" customWidth="1"/>
    <col min="15" max="19" width="9" style="246"/>
    <col min="20" max="25" width="8" style="246" hidden="1" customWidth="1"/>
    <col min="26" max="30" width="8" style="246" customWidth="1"/>
    <col min="31" max="32" width="9" style="246"/>
    <col min="33" max="33" width="10.5" style="246" bestFit="1" customWidth="1"/>
    <col min="34" max="252" width="9" style="246"/>
    <col min="253" max="253" width="4.625" style="246" customWidth="1"/>
    <col min="254" max="254" width="5.5" style="246" customWidth="1"/>
    <col min="255" max="255" width="9" style="246"/>
    <col min="256" max="256" width="20.875" style="246" customWidth="1"/>
    <col min="257" max="257" width="10.375" style="246" customWidth="1"/>
    <col min="258" max="278" width="9" style="246"/>
    <col min="279" max="284" width="0" style="246" hidden="1" customWidth="1"/>
    <col min="285" max="285" width="9" style="246"/>
    <col min="286" max="286" width="9.625" style="246" customWidth="1"/>
    <col min="287" max="287" width="10.25" style="246" customWidth="1"/>
    <col min="288" max="508" width="9" style="246"/>
    <col min="509" max="509" width="4.625" style="246" customWidth="1"/>
    <col min="510" max="510" width="5.5" style="246" customWidth="1"/>
    <col min="511" max="511" width="9" style="246"/>
    <col min="512" max="512" width="20.875" style="246" customWidth="1"/>
    <col min="513" max="513" width="10.375" style="246" customWidth="1"/>
    <col min="514" max="534" width="9" style="246"/>
    <col min="535" max="540" width="0" style="246" hidden="1" customWidth="1"/>
    <col min="541" max="541" width="9" style="246"/>
    <col min="542" max="542" width="9.625" style="246" customWidth="1"/>
    <col min="543" max="543" width="10.25" style="246" customWidth="1"/>
    <col min="544" max="764" width="9" style="246"/>
    <col min="765" max="765" width="4.625" style="246" customWidth="1"/>
    <col min="766" max="766" width="5.5" style="246" customWidth="1"/>
    <col min="767" max="767" width="9" style="246"/>
    <col min="768" max="768" width="20.875" style="246" customWidth="1"/>
    <col min="769" max="769" width="10.375" style="246" customWidth="1"/>
    <col min="770" max="790" width="9" style="246"/>
    <col min="791" max="796" width="0" style="246" hidden="1" customWidth="1"/>
    <col min="797" max="797" width="9" style="246"/>
    <col min="798" max="798" width="9.625" style="246" customWidth="1"/>
    <col min="799" max="799" width="10.25" style="246" customWidth="1"/>
    <col min="800" max="1020" width="9" style="246"/>
    <col min="1021" max="1021" width="4.625" style="246" customWidth="1"/>
    <col min="1022" max="1022" width="5.5" style="246" customWidth="1"/>
    <col min="1023" max="1023" width="9" style="246"/>
    <col min="1024" max="1024" width="20.875" style="246" customWidth="1"/>
    <col min="1025" max="1025" width="10.375" style="246" customWidth="1"/>
    <col min="1026" max="1046" width="9" style="246"/>
    <col min="1047" max="1052" width="0" style="246" hidden="1" customWidth="1"/>
    <col min="1053" max="1053" width="9" style="246"/>
    <col min="1054" max="1054" width="9.625" style="246" customWidth="1"/>
    <col min="1055" max="1055" width="10.25" style="246" customWidth="1"/>
    <col min="1056" max="1276" width="9" style="246"/>
    <col min="1277" max="1277" width="4.625" style="246" customWidth="1"/>
    <col min="1278" max="1278" width="5.5" style="246" customWidth="1"/>
    <col min="1279" max="1279" width="9" style="246"/>
    <col min="1280" max="1280" width="20.875" style="246" customWidth="1"/>
    <col min="1281" max="1281" width="10.375" style="246" customWidth="1"/>
    <col min="1282" max="1302" width="9" style="246"/>
    <col min="1303" max="1308" width="0" style="246" hidden="1" customWidth="1"/>
    <col min="1309" max="1309" width="9" style="246"/>
    <col min="1310" max="1310" width="9.625" style="246" customWidth="1"/>
    <col min="1311" max="1311" width="10.25" style="246" customWidth="1"/>
    <col min="1312" max="1532" width="9" style="246"/>
    <col min="1533" max="1533" width="4.625" style="246" customWidth="1"/>
    <col min="1534" max="1534" width="5.5" style="246" customWidth="1"/>
    <col min="1535" max="1535" width="9" style="246"/>
    <col min="1536" max="1536" width="20.875" style="246" customWidth="1"/>
    <col min="1537" max="1537" width="10.375" style="246" customWidth="1"/>
    <col min="1538" max="1558" width="9" style="246"/>
    <col min="1559" max="1564" width="0" style="246" hidden="1" customWidth="1"/>
    <col min="1565" max="1565" width="9" style="246"/>
    <col min="1566" max="1566" width="9.625" style="246" customWidth="1"/>
    <col min="1567" max="1567" width="10.25" style="246" customWidth="1"/>
    <col min="1568" max="1788" width="9" style="246"/>
    <col min="1789" max="1789" width="4.625" style="246" customWidth="1"/>
    <col min="1790" max="1790" width="5.5" style="246" customWidth="1"/>
    <col min="1791" max="1791" width="9" style="246"/>
    <col min="1792" max="1792" width="20.875" style="246" customWidth="1"/>
    <col min="1793" max="1793" width="10.375" style="246" customWidth="1"/>
    <col min="1794" max="1814" width="9" style="246"/>
    <col min="1815" max="1820" width="0" style="246" hidden="1" customWidth="1"/>
    <col min="1821" max="1821" width="9" style="246"/>
    <col min="1822" max="1822" width="9.625" style="246" customWidth="1"/>
    <col min="1823" max="1823" width="10.25" style="246" customWidth="1"/>
    <col min="1824" max="2044" width="9" style="246"/>
    <col min="2045" max="2045" width="4.625" style="246" customWidth="1"/>
    <col min="2046" max="2046" width="5.5" style="246" customWidth="1"/>
    <col min="2047" max="2047" width="9" style="246"/>
    <col min="2048" max="2048" width="20.875" style="246" customWidth="1"/>
    <col min="2049" max="2049" width="10.375" style="246" customWidth="1"/>
    <col min="2050" max="2070" width="9" style="246"/>
    <col min="2071" max="2076" width="0" style="246" hidden="1" customWidth="1"/>
    <col min="2077" max="2077" width="9" style="246"/>
    <col min="2078" max="2078" width="9.625" style="246" customWidth="1"/>
    <col min="2079" max="2079" width="10.25" style="246" customWidth="1"/>
    <col min="2080" max="2300" width="9" style="246"/>
    <col min="2301" max="2301" width="4.625" style="246" customWidth="1"/>
    <col min="2302" max="2302" width="5.5" style="246" customWidth="1"/>
    <col min="2303" max="2303" width="9" style="246"/>
    <col min="2304" max="2304" width="20.875" style="246" customWidth="1"/>
    <col min="2305" max="2305" width="10.375" style="246" customWidth="1"/>
    <col min="2306" max="2326" width="9" style="246"/>
    <col min="2327" max="2332" width="0" style="246" hidden="1" customWidth="1"/>
    <col min="2333" max="2333" width="9" style="246"/>
    <col min="2334" max="2334" width="9.625" style="246" customWidth="1"/>
    <col min="2335" max="2335" width="10.25" style="246" customWidth="1"/>
    <col min="2336" max="2556" width="9" style="246"/>
    <col min="2557" max="2557" width="4.625" style="246" customWidth="1"/>
    <col min="2558" max="2558" width="5.5" style="246" customWidth="1"/>
    <col min="2559" max="2559" width="9" style="246"/>
    <col min="2560" max="2560" width="20.875" style="246" customWidth="1"/>
    <col min="2561" max="2561" width="10.375" style="246" customWidth="1"/>
    <col min="2562" max="2582" width="9" style="246"/>
    <col min="2583" max="2588" width="0" style="246" hidden="1" customWidth="1"/>
    <col min="2589" max="2589" width="9" style="246"/>
    <col min="2590" max="2590" width="9.625" style="246" customWidth="1"/>
    <col min="2591" max="2591" width="10.25" style="246" customWidth="1"/>
    <col min="2592" max="2812" width="9" style="246"/>
    <col min="2813" max="2813" width="4.625" style="246" customWidth="1"/>
    <col min="2814" max="2814" width="5.5" style="246" customWidth="1"/>
    <col min="2815" max="2815" width="9" style="246"/>
    <col min="2816" max="2816" width="20.875" style="246" customWidth="1"/>
    <col min="2817" max="2817" width="10.375" style="246" customWidth="1"/>
    <col min="2818" max="2838" width="9" style="246"/>
    <col min="2839" max="2844" width="0" style="246" hidden="1" customWidth="1"/>
    <col min="2845" max="2845" width="9" style="246"/>
    <col min="2846" max="2846" width="9.625" style="246" customWidth="1"/>
    <col min="2847" max="2847" width="10.25" style="246" customWidth="1"/>
    <col min="2848" max="3068" width="9" style="246"/>
    <col min="3069" max="3069" width="4.625" style="246" customWidth="1"/>
    <col min="3070" max="3070" width="5.5" style="246" customWidth="1"/>
    <col min="3071" max="3071" width="9" style="246"/>
    <col min="3072" max="3072" width="20.875" style="246" customWidth="1"/>
    <col min="3073" max="3073" width="10.375" style="246" customWidth="1"/>
    <col min="3074" max="3094" width="9" style="246"/>
    <col min="3095" max="3100" width="0" style="246" hidden="1" customWidth="1"/>
    <col min="3101" max="3101" width="9" style="246"/>
    <col min="3102" max="3102" width="9.625" style="246" customWidth="1"/>
    <col min="3103" max="3103" width="10.25" style="246" customWidth="1"/>
    <col min="3104" max="3324" width="9" style="246"/>
    <col min="3325" max="3325" width="4.625" style="246" customWidth="1"/>
    <col min="3326" max="3326" width="5.5" style="246" customWidth="1"/>
    <col min="3327" max="3327" width="9" style="246"/>
    <col min="3328" max="3328" width="20.875" style="246" customWidth="1"/>
    <col min="3329" max="3329" width="10.375" style="246" customWidth="1"/>
    <col min="3330" max="3350" width="9" style="246"/>
    <col min="3351" max="3356" width="0" style="246" hidden="1" customWidth="1"/>
    <col min="3357" max="3357" width="9" style="246"/>
    <col min="3358" max="3358" width="9.625" style="246" customWidth="1"/>
    <col min="3359" max="3359" width="10.25" style="246" customWidth="1"/>
    <col min="3360" max="3580" width="9" style="246"/>
    <col min="3581" max="3581" width="4.625" style="246" customWidth="1"/>
    <col min="3582" max="3582" width="5.5" style="246" customWidth="1"/>
    <col min="3583" max="3583" width="9" style="246"/>
    <col min="3584" max="3584" width="20.875" style="246" customWidth="1"/>
    <col min="3585" max="3585" width="10.375" style="246" customWidth="1"/>
    <col min="3586" max="3606" width="9" style="246"/>
    <col min="3607" max="3612" width="0" style="246" hidden="1" customWidth="1"/>
    <col min="3613" max="3613" width="9" style="246"/>
    <col min="3614" max="3614" width="9.625" style="246" customWidth="1"/>
    <col min="3615" max="3615" width="10.25" style="246" customWidth="1"/>
    <col min="3616" max="3836" width="9" style="246"/>
    <col min="3837" max="3837" width="4.625" style="246" customWidth="1"/>
    <col min="3838" max="3838" width="5.5" style="246" customWidth="1"/>
    <col min="3839" max="3839" width="9" style="246"/>
    <col min="3840" max="3840" width="20.875" style="246" customWidth="1"/>
    <col min="3841" max="3841" width="10.375" style="246" customWidth="1"/>
    <col min="3842" max="3862" width="9" style="246"/>
    <col min="3863" max="3868" width="0" style="246" hidden="1" customWidth="1"/>
    <col min="3869" max="3869" width="9" style="246"/>
    <col min="3870" max="3870" width="9.625" style="246" customWidth="1"/>
    <col min="3871" max="3871" width="10.25" style="246" customWidth="1"/>
    <col min="3872" max="4092" width="9" style="246"/>
    <col min="4093" max="4093" width="4.625" style="246" customWidth="1"/>
    <col min="4094" max="4094" width="5.5" style="246" customWidth="1"/>
    <col min="4095" max="4095" width="9" style="246"/>
    <col min="4096" max="4096" width="20.875" style="246" customWidth="1"/>
    <col min="4097" max="4097" width="10.375" style="246" customWidth="1"/>
    <col min="4098" max="4118" width="9" style="246"/>
    <col min="4119" max="4124" width="0" style="246" hidden="1" customWidth="1"/>
    <col min="4125" max="4125" width="9" style="246"/>
    <col min="4126" max="4126" width="9.625" style="246" customWidth="1"/>
    <col min="4127" max="4127" width="10.25" style="246" customWidth="1"/>
    <col min="4128" max="4348" width="9" style="246"/>
    <col min="4349" max="4349" width="4.625" style="246" customWidth="1"/>
    <col min="4350" max="4350" width="5.5" style="246" customWidth="1"/>
    <col min="4351" max="4351" width="9" style="246"/>
    <col min="4352" max="4352" width="20.875" style="246" customWidth="1"/>
    <col min="4353" max="4353" width="10.375" style="246" customWidth="1"/>
    <col min="4354" max="4374" width="9" style="246"/>
    <col min="4375" max="4380" width="0" style="246" hidden="1" customWidth="1"/>
    <col min="4381" max="4381" width="9" style="246"/>
    <col min="4382" max="4382" width="9.625" style="246" customWidth="1"/>
    <col min="4383" max="4383" width="10.25" style="246" customWidth="1"/>
    <col min="4384" max="4604" width="9" style="246"/>
    <col min="4605" max="4605" width="4.625" style="246" customWidth="1"/>
    <col min="4606" max="4606" width="5.5" style="246" customWidth="1"/>
    <col min="4607" max="4607" width="9" style="246"/>
    <col min="4608" max="4608" width="20.875" style="246" customWidth="1"/>
    <col min="4609" max="4609" width="10.375" style="246" customWidth="1"/>
    <col min="4610" max="4630" width="9" style="246"/>
    <col min="4631" max="4636" width="0" style="246" hidden="1" customWidth="1"/>
    <col min="4637" max="4637" width="9" style="246"/>
    <col min="4638" max="4638" width="9.625" style="246" customWidth="1"/>
    <col min="4639" max="4639" width="10.25" style="246" customWidth="1"/>
    <col min="4640" max="4860" width="9" style="246"/>
    <col min="4861" max="4861" width="4.625" style="246" customWidth="1"/>
    <col min="4862" max="4862" width="5.5" style="246" customWidth="1"/>
    <col min="4863" max="4863" width="9" style="246"/>
    <col min="4864" max="4864" width="20.875" style="246" customWidth="1"/>
    <col min="4865" max="4865" width="10.375" style="246" customWidth="1"/>
    <col min="4866" max="4886" width="9" style="246"/>
    <col min="4887" max="4892" width="0" style="246" hidden="1" customWidth="1"/>
    <col min="4893" max="4893" width="9" style="246"/>
    <col min="4894" max="4894" width="9.625" style="246" customWidth="1"/>
    <col min="4895" max="4895" width="10.25" style="246" customWidth="1"/>
    <col min="4896" max="5116" width="9" style="246"/>
    <col min="5117" max="5117" width="4.625" style="246" customWidth="1"/>
    <col min="5118" max="5118" width="5.5" style="246" customWidth="1"/>
    <col min="5119" max="5119" width="9" style="246"/>
    <col min="5120" max="5120" width="20.875" style="246" customWidth="1"/>
    <col min="5121" max="5121" width="10.375" style="246" customWidth="1"/>
    <col min="5122" max="5142" width="9" style="246"/>
    <col min="5143" max="5148" width="0" style="246" hidden="1" customWidth="1"/>
    <col min="5149" max="5149" width="9" style="246"/>
    <col min="5150" max="5150" width="9.625" style="246" customWidth="1"/>
    <col min="5151" max="5151" width="10.25" style="246" customWidth="1"/>
    <col min="5152" max="5372" width="9" style="246"/>
    <col min="5373" max="5373" width="4.625" style="246" customWidth="1"/>
    <col min="5374" max="5374" width="5.5" style="246" customWidth="1"/>
    <col min="5375" max="5375" width="9" style="246"/>
    <col min="5376" max="5376" width="20.875" style="246" customWidth="1"/>
    <col min="5377" max="5377" width="10.375" style="246" customWidth="1"/>
    <col min="5378" max="5398" width="9" style="246"/>
    <col min="5399" max="5404" width="0" style="246" hidden="1" customWidth="1"/>
    <col min="5405" max="5405" width="9" style="246"/>
    <col min="5406" max="5406" width="9.625" style="246" customWidth="1"/>
    <col min="5407" max="5407" width="10.25" style="246" customWidth="1"/>
    <col min="5408" max="5628" width="9" style="246"/>
    <col min="5629" max="5629" width="4.625" style="246" customWidth="1"/>
    <col min="5630" max="5630" width="5.5" style="246" customWidth="1"/>
    <col min="5631" max="5631" width="9" style="246"/>
    <col min="5632" max="5632" width="20.875" style="246" customWidth="1"/>
    <col min="5633" max="5633" width="10.375" style="246" customWidth="1"/>
    <col min="5634" max="5654" width="9" style="246"/>
    <col min="5655" max="5660" width="0" style="246" hidden="1" customWidth="1"/>
    <col min="5661" max="5661" width="9" style="246"/>
    <col min="5662" max="5662" width="9.625" style="246" customWidth="1"/>
    <col min="5663" max="5663" width="10.25" style="246" customWidth="1"/>
    <col min="5664" max="5884" width="9" style="246"/>
    <col min="5885" max="5885" width="4.625" style="246" customWidth="1"/>
    <col min="5886" max="5886" width="5.5" style="246" customWidth="1"/>
    <col min="5887" max="5887" width="9" style="246"/>
    <col min="5888" max="5888" width="20.875" style="246" customWidth="1"/>
    <col min="5889" max="5889" width="10.375" style="246" customWidth="1"/>
    <col min="5890" max="5910" width="9" style="246"/>
    <col min="5911" max="5916" width="0" style="246" hidden="1" customWidth="1"/>
    <col min="5917" max="5917" width="9" style="246"/>
    <col min="5918" max="5918" width="9.625" style="246" customWidth="1"/>
    <col min="5919" max="5919" width="10.25" style="246" customWidth="1"/>
    <col min="5920" max="6140" width="9" style="246"/>
    <col min="6141" max="6141" width="4.625" style="246" customWidth="1"/>
    <col min="6142" max="6142" width="5.5" style="246" customWidth="1"/>
    <col min="6143" max="6143" width="9" style="246"/>
    <col min="6144" max="6144" width="20.875" style="246" customWidth="1"/>
    <col min="6145" max="6145" width="10.375" style="246" customWidth="1"/>
    <col min="6146" max="6166" width="9" style="246"/>
    <col min="6167" max="6172" width="0" style="246" hidden="1" customWidth="1"/>
    <col min="6173" max="6173" width="9" style="246"/>
    <col min="6174" max="6174" width="9.625" style="246" customWidth="1"/>
    <col min="6175" max="6175" width="10.25" style="246" customWidth="1"/>
    <col min="6176" max="6396" width="9" style="246"/>
    <col min="6397" max="6397" width="4.625" style="246" customWidth="1"/>
    <col min="6398" max="6398" width="5.5" style="246" customWidth="1"/>
    <col min="6399" max="6399" width="9" style="246"/>
    <col min="6400" max="6400" width="20.875" style="246" customWidth="1"/>
    <col min="6401" max="6401" width="10.375" style="246" customWidth="1"/>
    <col min="6402" max="6422" width="9" style="246"/>
    <col min="6423" max="6428" width="0" style="246" hidden="1" customWidth="1"/>
    <col min="6429" max="6429" width="9" style="246"/>
    <col min="6430" max="6430" width="9.625" style="246" customWidth="1"/>
    <col min="6431" max="6431" width="10.25" style="246" customWidth="1"/>
    <col min="6432" max="6652" width="9" style="246"/>
    <col min="6653" max="6653" width="4.625" style="246" customWidth="1"/>
    <col min="6654" max="6654" width="5.5" style="246" customWidth="1"/>
    <col min="6655" max="6655" width="9" style="246"/>
    <col min="6656" max="6656" width="20.875" style="246" customWidth="1"/>
    <col min="6657" max="6657" width="10.375" style="246" customWidth="1"/>
    <col min="6658" max="6678" width="9" style="246"/>
    <col min="6679" max="6684" width="0" style="246" hidden="1" customWidth="1"/>
    <col min="6685" max="6685" width="9" style="246"/>
    <col min="6686" max="6686" width="9.625" style="246" customWidth="1"/>
    <col min="6687" max="6687" width="10.25" style="246" customWidth="1"/>
    <col min="6688" max="6908" width="9" style="246"/>
    <col min="6909" max="6909" width="4.625" style="246" customWidth="1"/>
    <col min="6910" max="6910" width="5.5" style="246" customWidth="1"/>
    <col min="6911" max="6911" width="9" style="246"/>
    <col min="6912" max="6912" width="20.875" style="246" customWidth="1"/>
    <col min="6913" max="6913" width="10.375" style="246" customWidth="1"/>
    <col min="6914" max="6934" width="9" style="246"/>
    <col min="6935" max="6940" width="0" style="246" hidden="1" customWidth="1"/>
    <col min="6941" max="6941" width="9" style="246"/>
    <col min="6942" max="6942" width="9.625" style="246" customWidth="1"/>
    <col min="6943" max="6943" width="10.25" style="246" customWidth="1"/>
    <col min="6944" max="7164" width="9" style="246"/>
    <col min="7165" max="7165" width="4.625" style="246" customWidth="1"/>
    <col min="7166" max="7166" width="5.5" style="246" customWidth="1"/>
    <col min="7167" max="7167" width="9" style="246"/>
    <col min="7168" max="7168" width="20.875" style="246" customWidth="1"/>
    <col min="7169" max="7169" width="10.375" style="246" customWidth="1"/>
    <col min="7170" max="7190" width="9" style="246"/>
    <col min="7191" max="7196" width="0" style="246" hidden="1" customWidth="1"/>
    <col min="7197" max="7197" width="9" style="246"/>
    <col min="7198" max="7198" width="9.625" style="246" customWidth="1"/>
    <col min="7199" max="7199" width="10.25" style="246" customWidth="1"/>
    <col min="7200" max="7420" width="9" style="246"/>
    <col min="7421" max="7421" width="4.625" style="246" customWidth="1"/>
    <col min="7422" max="7422" width="5.5" style="246" customWidth="1"/>
    <col min="7423" max="7423" width="9" style="246"/>
    <col min="7424" max="7424" width="20.875" style="246" customWidth="1"/>
    <col min="7425" max="7425" width="10.375" style="246" customWidth="1"/>
    <col min="7426" max="7446" width="9" style="246"/>
    <col min="7447" max="7452" width="0" style="246" hidden="1" customWidth="1"/>
    <col min="7453" max="7453" width="9" style="246"/>
    <col min="7454" max="7454" width="9.625" style="246" customWidth="1"/>
    <col min="7455" max="7455" width="10.25" style="246" customWidth="1"/>
    <col min="7456" max="7676" width="9" style="246"/>
    <col min="7677" max="7677" width="4.625" style="246" customWidth="1"/>
    <col min="7678" max="7678" width="5.5" style="246" customWidth="1"/>
    <col min="7679" max="7679" width="9" style="246"/>
    <col min="7680" max="7680" width="20.875" style="246" customWidth="1"/>
    <col min="7681" max="7681" width="10.375" style="246" customWidth="1"/>
    <col min="7682" max="7702" width="9" style="246"/>
    <col min="7703" max="7708" width="0" style="246" hidden="1" customWidth="1"/>
    <col min="7709" max="7709" width="9" style="246"/>
    <col min="7710" max="7710" width="9.625" style="246" customWidth="1"/>
    <col min="7711" max="7711" width="10.25" style="246" customWidth="1"/>
    <col min="7712" max="7932" width="9" style="246"/>
    <col min="7933" max="7933" width="4.625" style="246" customWidth="1"/>
    <col min="7934" max="7934" width="5.5" style="246" customWidth="1"/>
    <col min="7935" max="7935" width="9" style="246"/>
    <col min="7936" max="7936" width="20.875" style="246" customWidth="1"/>
    <col min="7937" max="7937" width="10.375" style="246" customWidth="1"/>
    <col min="7938" max="7958" width="9" style="246"/>
    <col min="7959" max="7964" width="0" style="246" hidden="1" customWidth="1"/>
    <col min="7965" max="7965" width="9" style="246"/>
    <col min="7966" max="7966" width="9.625" style="246" customWidth="1"/>
    <col min="7967" max="7967" width="10.25" style="246" customWidth="1"/>
    <col min="7968" max="8188" width="9" style="246"/>
    <col min="8189" max="8189" width="4.625" style="246" customWidth="1"/>
    <col min="8190" max="8190" width="5.5" style="246" customWidth="1"/>
    <col min="8191" max="8191" width="9" style="246"/>
    <col min="8192" max="8192" width="20.875" style="246" customWidth="1"/>
    <col min="8193" max="8193" width="10.375" style="246" customWidth="1"/>
    <col min="8194" max="8214" width="9" style="246"/>
    <col min="8215" max="8220" width="0" style="246" hidden="1" customWidth="1"/>
    <col min="8221" max="8221" width="9" style="246"/>
    <col min="8222" max="8222" width="9.625" style="246" customWidth="1"/>
    <col min="8223" max="8223" width="10.25" style="246" customWidth="1"/>
    <col min="8224" max="8444" width="9" style="246"/>
    <col min="8445" max="8445" width="4.625" style="246" customWidth="1"/>
    <col min="8446" max="8446" width="5.5" style="246" customWidth="1"/>
    <col min="8447" max="8447" width="9" style="246"/>
    <col min="8448" max="8448" width="20.875" style="246" customWidth="1"/>
    <col min="8449" max="8449" width="10.375" style="246" customWidth="1"/>
    <col min="8450" max="8470" width="9" style="246"/>
    <col min="8471" max="8476" width="0" style="246" hidden="1" customWidth="1"/>
    <col min="8477" max="8477" width="9" style="246"/>
    <col min="8478" max="8478" width="9.625" style="246" customWidth="1"/>
    <col min="8479" max="8479" width="10.25" style="246" customWidth="1"/>
    <col min="8480" max="8700" width="9" style="246"/>
    <col min="8701" max="8701" width="4.625" style="246" customWidth="1"/>
    <col min="8702" max="8702" width="5.5" style="246" customWidth="1"/>
    <col min="8703" max="8703" width="9" style="246"/>
    <col min="8704" max="8704" width="20.875" style="246" customWidth="1"/>
    <col min="8705" max="8705" width="10.375" style="246" customWidth="1"/>
    <col min="8706" max="8726" width="9" style="246"/>
    <col min="8727" max="8732" width="0" style="246" hidden="1" customWidth="1"/>
    <col min="8733" max="8733" width="9" style="246"/>
    <col min="8734" max="8734" width="9.625" style="246" customWidth="1"/>
    <col min="8735" max="8735" width="10.25" style="246" customWidth="1"/>
    <col min="8736" max="8956" width="9" style="246"/>
    <col min="8957" max="8957" width="4.625" style="246" customWidth="1"/>
    <col min="8958" max="8958" width="5.5" style="246" customWidth="1"/>
    <col min="8959" max="8959" width="9" style="246"/>
    <col min="8960" max="8960" width="20.875" style="246" customWidth="1"/>
    <col min="8961" max="8961" width="10.375" style="246" customWidth="1"/>
    <col min="8962" max="8982" width="9" style="246"/>
    <col min="8983" max="8988" width="0" style="246" hidden="1" customWidth="1"/>
    <col min="8989" max="8989" width="9" style="246"/>
    <col min="8990" max="8990" width="9.625" style="246" customWidth="1"/>
    <col min="8991" max="8991" width="10.25" style="246" customWidth="1"/>
    <col min="8992" max="9212" width="9" style="246"/>
    <col min="9213" max="9213" width="4.625" style="246" customWidth="1"/>
    <col min="9214" max="9214" width="5.5" style="246" customWidth="1"/>
    <col min="9215" max="9215" width="9" style="246"/>
    <col min="9216" max="9216" width="20.875" style="246" customWidth="1"/>
    <col min="9217" max="9217" width="10.375" style="246" customWidth="1"/>
    <col min="9218" max="9238" width="9" style="246"/>
    <col min="9239" max="9244" width="0" style="246" hidden="1" customWidth="1"/>
    <col min="9245" max="9245" width="9" style="246"/>
    <col min="9246" max="9246" width="9.625" style="246" customWidth="1"/>
    <col min="9247" max="9247" width="10.25" style="246" customWidth="1"/>
    <col min="9248" max="9468" width="9" style="246"/>
    <col min="9469" max="9469" width="4.625" style="246" customWidth="1"/>
    <col min="9470" max="9470" width="5.5" style="246" customWidth="1"/>
    <col min="9471" max="9471" width="9" style="246"/>
    <col min="9472" max="9472" width="20.875" style="246" customWidth="1"/>
    <col min="9473" max="9473" width="10.375" style="246" customWidth="1"/>
    <col min="9474" max="9494" width="9" style="246"/>
    <col min="9495" max="9500" width="0" style="246" hidden="1" customWidth="1"/>
    <col min="9501" max="9501" width="9" style="246"/>
    <col min="9502" max="9502" width="9.625" style="246" customWidth="1"/>
    <col min="9503" max="9503" width="10.25" style="246" customWidth="1"/>
    <col min="9504" max="9724" width="9" style="246"/>
    <col min="9725" max="9725" width="4.625" style="246" customWidth="1"/>
    <col min="9726" max="9726" width="5.5" style="246" customWidth="1"/>
    <col min="9727" max="9727" width="9" style="246"/>
    <col min="9728" max="9728" width="20.875" style="246" customWidth="1"/>
    <col min="9729" max="9729" width="10.375" style="246" customWidth="1"/>
    <col min="9730" max="9750" width="9" style="246"/>
    <col min="9751" max="9756" width="0" style="246" hidden="1" customWidth="1"/>
    <col min="9757" max="9757" width="9" style="246"/>
    <col min="9758" max="9758" width="9.625" style="246" customWidth="1"/>
    <col min="9759" max="9759" width="10.25" style="246" customWidth="1"/>
    <col min="9760" max="9980" width="9" style="246"/>
    <col min="9981" max="9981" width="4.625" style="246" customWidth="1"/>
    <col min="9982" max="9982" width="5.5" style="246" customWidth="1"/>
    <col min="9983" max="9983" width="9" style="246"/>
    <col min="9984" max="9984" width="20.875" style="246" customWidth="1"/>
    <col min="9985" max="9985" width="10.375" style="246" customWidth="1"/>
    <col min="9986" max="10006" width="9" style="246"/>
    <col min="10007" max="10012" width="0" style="246" hidden="1" customWidth="1"/>
    <col min="10013" max="10013" width="9" style="246"/>
    <col min="10014" max="10014" width="9.625" style="246" customWidth="1"/>
    <col min="10015" max="10015" width="10.25" style="246" customWidth="1"/>
    <col min="10016" max="10236" width="9" style="246"/>
    <col min="10237" max="10237" width="4.625" style="246" customWidth="1"/>
    <col min="10238" max="10238" width="5.5" style="246" customWidth="1"/>
    <col min="10239" max="10239" width="9" style="246"/>
    <col min="10240" max="10240" width="20.875" style="246" customWidth="1"/>
    <col min="10241" max="10241" width="10.375" style="246" customWidth="1"/>
    <col min="10242" max="10262" width="9" style="246"/>
    <col min="10263" max="10268" width="0" style="246" hidden="1" customWidth="1"/>
    <col min="10269" max="10269" width="9" style="246"/>
    <col min="10270" max="10270" width="9.625" style="246" customWidth="1"/>
    <col min="10271" max="10271" width="10.25" style="246" customWidth="1"/>
    <col min="10272" max="10492" width="9" style="246"/>
    <col min="10493" max="10493" width="4.625" style="246" customWidth="1"/>
    <col min="10494" max="10494" width="5.5" style="246" customWidth="1"/>
    <col min="10495" max="10495" width="9" style="246"/>
    <col min="10496" max="10496" width="20.875" style="246" customWidth="1"/>
    <col min="10497" max="10497" width="10.375" style="246" customWidth="1"/>
    <col min="10498" max="10518" width="9" style="246"/>
    <col min="10519" max="10524" width="0" style="246" hidden="1" customWidth="1"/>
    <col min="10525" max="10525" width="9" style="246"/>
    <col min="10526" max="10526" width="9.625" style="246" customWidth="1"/>
    <col min="10527" max="10527" width="10.25" style="246" customWidth="1"/>
    <col min="10528" max="10748" width="9" style="246"/>
    <col min="10749" max="10749" width="4.625" style="246" customWidth="1"/>
    <col min="10750" max="10750" width="5.5" style="246" customWidth="1"/>
    <col min="10751" max="10751" width="9" style="246"/>
    <col min="10752" max="10752" width="20.875" style="246" customWidth="1"/>
    <col min="10753" max="10753" width="10.375" style="246" customWidth="1"/>
    <col min="10754" max="10774" width="9" style="246"/>
    <col min="10775" max="10780" width="0" style="246" hidden="1" customWidth="1"/>
    <col min="10781" max="10781" width="9" style="246"/>
    <col min="10782" max="10782" width="9.625" style="246" customWidth="1"/>
    <col min="10783" max="10783" width="10.25" style="246" customWidth="1"/>
    <col min="10784" max="11004" width="9" style="246"/>
    <col min="11005" max="11005" width="4.625" style="246" customWidth="1"/>
    <col min="11006" max="11006" width="5.5" style="246" customWidth="1"/>
    <col min="11007" max="11007" width="9" style="246"/>
    <col min="11008" max="11008" width="20.875" style="246" customWidth="1"/>
    <col min="11009" max="11009" width="10.375" style="246" customWidth="1"/>
    <col min="11010" max="11030" width="9" style="246"/>
    <col min="11031" max="11036" width="0" style="246" hidden="1" customWidth="1"/>
    <col min="11037" max="11037" width="9" style="246"/>
    <col min="11038" max="11038" width="9.625" style="246" customWidth="1"/>
    <col min="11039" max="11039" width="10.25" style="246" customWidth="1"/>
    <col min="11040" max="11260" width="9" style="246"/>
    <col min="11261" max="11261" width="4.625" style="246" customWidth="1"/>
    <col min="11262" max="11262" width="5.5" style="246" customWidth="1"/>
    <col min="11263" max="11263" width="9" style="246"/>
    <col min="11264" max="11264" width="20.875" style="246" customWidth="1"/>
    <col min="11265" max="11265" width="10.375" style="246" customWidth="1"/>
    <col min="11266" max="11286" width="9" style="246"/>
    <col min="11287" max="11292" width="0" style="246" hidden="1" customWidth="1"/>
    <col min="11293" max="11293" width="9" style="246"/>
    <col min="11294" max="11294" width="9.625" style="246" customWidth="1"/>
    <col min="11295" max="11295" width="10.25" style="246" customWidth="1"/>
    <col min="11296" max="11516" width="9" style="246"/>
    <col min="11517" max="11517" width="4.625" style="246" customWidth="1"/>
    <col min="11518" max="11518" width="5.5" style="246" customWidth="1"/>
    <col min="11519" max="11519" width="9" style="246"/>
    <col min="11520" max="11520" width="20.875" style="246" customWidth="1"/>
    <col min="11521" max="11521" width="10.375" style="246" customWidth="1"/>
    <col min="11522" max="11542" width="9" style="246"/>
    <col min="11543" max="11548" width="0" style="246" hidden="1" customWidth="1"/>
    <col min="11549" max="11549" width="9" style="246"/>
    <col min="11550" max="11550" width="9.625" style="246" customWidth="1"/>
    <col min="11551" max="11551" width="10.25" style="246" customWidth="1"/>
    <col min="11552" max="11772" width="9" style="246"/>
    <col min="11773" max="11773" width="4.625" style="246" customWidth="1"/>
    <col min="11774" max="11774" width="5.5" style="246" customWidth="1"/>
    <col min="11775" max="11775" width="9" style="246"/>
    <col min="11776" max="11776" width="20.875" style="246" customWidth="1"/>
    <col min="11777" max="11777" width="10.375" style="246" customWidth="1"/>
    <col min="11778" max="11798" width="9" style="246"/>
    <col min="11799" max="11804" width="0" style="246" hidden="1" customWidth="1"/>
    <col min="11805" max="11805" width="9" style="246"/>
    <col min="11806" max="11806" width="9.625" style="246" customWidth="1"/>
    <col min="11807" max="11807" width="10.25" style="246" customWidth="1"/>
    <col min="11808" max="12028" width="9" style="246"/>
    <col min="12029" max="12029" width="4.625" style="246" customWidth="1"/>
    <col min="12030" max="12030" width="5.5" style="246" customWidth="1"/>
    <col min="12031" max="12031" width="9" style="246"/>
    <col min="12032" max="12032" width="20.875" style="246" customWidth="1"/>
    <col min="12033" max="12033" width="10.375" style="246" customWidth="1"/>
    <col min="12034" max="12054" width="9" style="246"/>
    <col min="12055" max="12060" width="0" style="246" hidden="1" customWidth="1"/>
    <col min="12061" max="12061" width="9" style="246"/>
    <col min="12062" max="12062" width="9.625" style="246" customWidth="1"/>
    <col min="12063" max="12063" width="10.25" style="246" customWidth="1"/>
    <col min="12064" max="12284" width="9" style="246"/>
    <col min="12285" max="12285" width="4.625" style="246" customWidth="1"/>
    <col min="12286" max="12286" width="5.5" style="246" customWidth="1"/>
    <col min="12287" max="12287" width="9" style="246"/>
    <col min="12288" max="12288" width="20.875" style="246" customWidth="1"/>
    <col min="12289" max="12289" width="10.375" style="246" customWidth="1"/>
    <col min="12290" max="12310" width="9" style="246"/>
    <col min="12311" max="12316" width="0" style="246" hidden="1" customWidth="1"/>
    <col min="12317" max="12317" width="9" style="246"/>
    <col min="12318" max="12318" width="9.625" style="246" customWidth="1"/>
    <col min="12319" max="12319" width="10.25" style="246" customWidth="1"/>
    <col min="12320" max="12540" width="9" style="246"/>
    <col min="12541" max="12541" width="4.625" style="246" customWidth="1"/>
    <col min="12542" max="12542" width="5.5" style="246" customWidth="1"/>
    <col min="12543" max="12543" width="9" style="246"/>
    <col min="12544" max="12544" width="20.875" style="246" customWidth="1"/>
    <col min="12545" max="12545" width="10.375" style="246" customWidth="1"/>
    <col min="12546" max="12566" width="9" style="246"/>
    <col min="12567" max="12572" width="0" style="246" hidden="1" customWidth="1"/>
    <col min="12573" max="12573" width="9" style="246"/>
    <col min="12574" max="12574" width="9.625" style="246" customWidth="1"/>
    <col min="12575" max="12575" width="10.25" style="246" customWidth="1"/>
    <col min="12576" max="12796" width="9" style="246"/>
    <col min="12797" max="12797" width="4.625" style="246" customWidth="1"/>
    <col min="12798" max="12798" width="5.5" style="246" customWidth="1"/>
    <col min="12799" max="12799" width="9" style="246"/>
    <col min="12800" max="12800" width="20.875" style="246" customWidth="1"/>
    <col min="12801" max="12801" width="10.375" style="246" customWidth="1"/>
    <col min="12802" max="12822" width="9" style="246"/>
    <col min="12823" max="12828" width="0" style="246" hidden="1" customWidth="1"/>
    <col min="12829" max="12829" width="9" style="246"/>
    <col min="12830" max="12830" width="9.625" style="246" customWidth="1"/>
    <col min="12831" max="12831" width="10.25" style="246" customWidth="1"/>
    <col min="12832" max="13052" width="9" style="246"/>
    <col min="13053" max="13053" width="4.625" style="246" customWidth="1"/>
    <col min="13054" max="13054" width="5.5" style="246" customWidth="1"/>
    <col min="13055" max="13055" width="9" style="246"/>
    <col min="13056" max="13056" width="20.875" style="246" customWidth="1"/>
    <col min="13057" max="13057" width="10.375" style="246" customWidth="1"/>
    <col min="13058" max="13078" width="9" style="246"/>
    <col min="13079" max="13084" width="0" style="246" hidden="1" customWidth="1"/>
    <col min="13085" max="13085" width="9" style="246"/>
    <col min="13086" max="13086" width="9.625" style="246" customWidth="1"/>
    <col min="13087" max="13087" width="10.25" style="246" customWidth="1"/>
    <col min="13088" max="13308" width="9" style="246"/>
    <col min="13309" max="13309" width="4.625" style="246" customWidth="1"/>
    <col min="13310" max="13310" width="5.5" style="246" customWidth="1"/>
    <col min="13311" max="13311" width="9" style="246"/>
    <col min="13312" max="13312" width="20.875" style="246" customWidth="1"/>
    <col min="13313" max="13313" width="10.375" style="246" customWidth="1"/>
    <col min="13314" max="13334" width="9" style="246"/>
    <col min="13335" max="13340" width="0" style="246" hidden="1" customWidth="1"/>
    <col min="13341" max="13341" width="9" style="246"/>
    <col min="13342" max="13342" width="9.625" style="246" customWidth="1"/>
    <col min="13343" max="13343" width="10.25" style="246" customWidth="1"/>
    <col min="13344" max="13564" width="9" style="246"/>
    <col min="13565" max="13565" width="4.625" style="246" customWidth="1"/>
    <col min="13566" max="13566" width="5.5" style="246" customWidth="1"/>
    <col min="13567" max="13567" width="9" style="246"/>
    <col min="13568" max="13568" width="20.875" style="246" customWidth="1"/>
    <col min="13569" max="13569" width="10.375" style="246" customWidth="1"/>
    <col min="13570" max="13590" width="9" style="246"/>
    <col min="13591" max="13596" width="0" style="246" hidden="1" customWidth="1"/>
    <col min="13597" max="13597" width="9" style="246"/>
    <col min="13598" max="13598" width="9.625" style="246" customWidth="1"/>
    <col min="13599" max="13599" width="10.25" style="246" customWidth="1"/>
    <col min="13600" max="13820" width="9" style="246"/>
    <col min="13821" max="13821" width="4.625" style="246" customWidth="1"/>
    <col min="13822" max="13822" width="5.5" style="246" customWidth="1"/>
    <col min="13823" max="13823" width="9" style="246"/>
    <col min="13824" max="13824" width="20.875" style="246" customWidth="1"/>
    <col min="13825" max="13825" width="10.375" style="246" customWidth="1"/>
    <col min="13826" max="13846" width="9" style="246"/>
    <col min="13847" max="13852" width="0" style="246" hidden="1" customWidth="1"/>
    <col min="13853" max="13853" width="9" style="246"/>
    <col min="13854" max="13854" width="9.625" style="246" customWidth="1"/>
    <col min="13855" max="13855" width="10.25" style="246" customWidth="1"/>
    <col min="13856" max="14076" width="9" style="246"/>
    <col min="14077" max="14077" width="4.625" style="246" customWidth="1"/>
    <col min="14078" max="14078" width="5.5" style="246" customWidth="1"/>
    <col min="14079" max="14079" width="9" style="246"/>
    <col min="14080" max="14080" width="20.875" style="246" customWidth="1"/>
    <col min="14081" max="14081" width="10.375" style="246" customWidth="1"/>
    <col min="14082" max="14102" width="9" style="246"/>
    <col min="14103" max="14108" width="0" style="246" hidden="1" customWidth="1"/>
    <col min="14109" max="14109" width="9" style="246"/>
    <col min="14110" max="14110" width="9.625" style="246" customWidth="1"/>
    <col min="14111" max="14111" width="10.25" style="246" customWidth="1"/>
    <col min="14112" max="14332" width="9" style="246"/>
    <col min="14333" max="14333" width="4.625" style="246" customWidth="1"/>
    <col min="14334" max="14334" width="5.5" style="246" customWidth="1"/>
    <col min="14335" max="14335" width="9" style="246"/>
    <col min="14336" max="14336" width="20.875" style="246" customWidth="1"/>
    <col min="14337" max="14337" width="10.375" style="246" customWidth="1"/>
    <col min="14338" max="14358" width="9" style="246"/>
    <col min="14359" max="14364" width="0" style="246" hidden="1" customWidth="1"/>
    <col min="14365" max="14365" width="9" style="246"/>
    <col min="14366" max="14366" width="9.625" style="246" customWidth="1"/>
    <col min="14367" max="14367" width="10.25" style="246" customWidth="1"/>
    <col min="14368" max="14588" width="9" style="246"/>
    <col min="14589" max="14589" width="4.625" style="246" customWidth="1"/>
    <col min="14590" max="14590" width="5.5" style="246" customWidth="1"/>
    <col min="14591" max="14591" width="9" style="246"/>
    <col min="14592" max="14592" width="20.875" style="246" customWidth="1"/>
    <col min="14593" max="14593" width="10.375" style="246" customWidth="1"/>
    <col min="14594" max="14614" width="9" style="246"/>
    <col min="14615" max="14620" width="0" style="246" hidden="1" customWidth="1"/>
    <col min="14621" max="14621" width="9" style="246"/>
    <col min="14622" max="14622" width="9.625" style="246" customWidth="1"/>
    <col min="14623" max="14623" width="10.25" style="246" customWidth="1"/>
    <col min="14624" max="14844" width="9" style="246"/>
    <col min="14845" max="14845" width="4.625" style="246" customWidth="1"/>
    <col min="14846" max="14846" width="5.5" style="246" customWidth="1"/>
    <col min="14847" max="14847" width="9" style="246"/>
    <col min="14848" max="14848" width="20.875" style="246" customWidth="1"/>
    <col min="14849" max="14849" width="10.375" style="246" customWidth="1"/>
    <col min="14850" max="14870" width="9" style="246"/>
    <col min="14871" max="14876" width="0" style="246" hidden="1" customWidth="1"/>
    <col min="14877" max="14877" width="9" style="246"/>
    <col min="14878" max="14878" width="9.625" style="246" customWidth="1"/>
    <col min="14879" max="14879" width="10.25" style="246" customWidth="1"/>
    <col min="14880" max="15100" width="9" style="246"/>
    <col min="15101" max="15101" width="4.625" style="246" customWidth="1"/>
    <col min="15102" max="15102" width="5.5" style="246" customWidth="1"/>
    <col min="15103" max="15103" width="9" style="246"/>
    <col min="15104" max="15104" width="20.875" style="246" customWidth="1"/>
    <col min="15105" max="15105" width="10.375" style="246" customWidth="1"/>
    <col min="15106" max="15126" width="9" style="246"/>
    <col min="15127" max="15132" width="0" style="246" hidden="1" customWidth="1"/>
    <col min="15133" max="15133" width="9" style="246"/>
    <col min="15134" max="15134" width="9.625" style="246" customWidth="1"/>
    <col min="15135" max="15135" width="10.25" style="246" customWidth="1"/>
    <col min="15136" max="15356" width="9" style="246"/>
    <col min="15357" max="15357" width="4.625" style="246" customWidth="1"/>
    <col min="15358" max="15358" width="5.5" style="246" customWidth="1"/>
    <col min="15359" max="15359" width="9" style="246"/>
    <col min="15360" max="15360" width="20.875" style="246" customWidth="1"/>
    <col min="15361" max="15361" width="10.375" style="246" customWidth="1"/>
    <col min="15362" max="15382" width="9" style="246"/>
    <col min="15383" max="15388" width="0" style="246" hidden="1" customWidth="1"/>
    <col min="15389" max="15389" width="9" style="246"/>
    <col min="15390" max="15390" width="9.625" style="246" customWidth="1"/>
    <col min="15391" max="15391" width="10.25" style="246" customWidth="1"/>
    <col min="15392" max="15612" width="9" style="246"/>
    <col min="15613" max="15613" width="4.625" style="246" customWidth="1"/>
    <col min="15614" max="15614" width="5.5" style="246" customWidth="1"/>
    <col min="15615" max="15615" width="9" style="246"/>
    <col min="15616" max="15616" width="20.875" style="246" customWidth="1"/>
    <col min="15617" max="15617" width="10.375" style="246" customWidth="1"/>
    <col min="15618" max="15638" width="9" style="246"/>
    <col min="15639" max="15644" width="0" style="246" hidden="1" customWidth="1"/>
    <col min="15645" max="15645" width="9" style="246"/>
    <col min="15646" max="15646" width="9.625" style="246" customWidth="1"/>
    <col min="15647" max="15647" width="10.25" style="246" customWidth="1"/>
    <col min="15648" max="15868" width="9" style="246"/>
    <col min="15869" max="15869" width="4.625" style="246" customWidth="1"/>
    <col min="15870" max="15870" width="5.5" style="246" customWidth="1"/>
    <col min="15871" max="15871" width="9" style="246"/>
    <col min="15872" max="15872" width="20.875" style="246" customWidth="1"/>
    <col min="15873" max="15873" width="10.375" style="246" customWidth="1"/>
    <col min="15874" max="15894" width="9" style="246"/>
    <col min="15895" max="15900" width="0" style="246" hidden="1" customWidth="1"/>
    <col min="15901" max="15901" width="9" style="246"/>
    <col min="15902" max="15902" width="9.625" style="246" customWidth="1"/>
    <col min="15903" max="15903" width="10.25" style="246" customWidth="1"/>
    <col min="15904" max="16124" width="9" style="246"/>
    <col min="16125" max="16125" width="4.625" style="246" customWidth="1"/>
    <col min="16126" max="16126" width="5.5" style="246" customWidth="1"/>
    <col min="16127" max="16127" width="9" style="246"/>
    <col min="16128" max="16128" width="20.875" style="246" customWidth="1"/>
    <col min="16129" max="16129" width="10.375" style="246" customWidth="1"/>
    <col min="16130" max="16150" width="9" style="246"/>
    <col min="16151" max="16156" width="0" style="246" hidden="1" customWidth="1"/>
    <col min="16157" max="16157" width="9" style="246"/>
    <col min="16158" max="16158" width="9.625" style="246" customWidth="1"/>
    <col min="16159" max="16159" width="10.25" style="246" customWidth="1"/>
    <col min="16160" max="16384" width="9" style="246"/>
  </cols>
  <sheetData>
    <row r="1" spans="1:33" s="234" customFormat="1" ht="28.5" customHeight="1">
      <c r="A1" s="474" t="s">
        <v>620</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11"/>
      <c r="AG1" s="411"/>
    </row>
    <row r="2" spans="1:33" s="234" customFormat="1" ht="20.100000000000001" customHeight="1">
      <c r="A2" s="475" t="s">
        <v>414</v>
      </c>
      <c r="B2" s="475" t="s">
        <v>585</v>
      </c>
      <c r="C2" s="476" t="s">
        <v>586</v>
      </c>
      <c r="D2" s="476" t="s">
        <v>1</v>
      </c>
      <c r="E2" s="477" t="s">
        <v>597</v>
      </c>
      <c r="F2" s="477"/>
      <c r="G2" s="477"/>
      <c r="H2" s="477"/>
      <c r="I2" s="477"/>
      <c r="J2" s="477" t="s">
        <v>598</v>
      </c>
      <c r="K2" s="477"/>
      <c r="L2" s="477"/>
      <c r="M2" s="477"/>
      <c r="N2" s="477"/>
      <c r="O2" s="477" t="s">
        <v>599</v>
      </c>
      <c r="P2" s="477"/>
      <c r="Q2" s="477"/>
      <c r="R2" s="477"/>
      <c r="S2" s="477"/>
      <c r="T2" s="478" t="s">
        <v>600</v>
      </c>
      <c r="U2" s="478"/>
      <c r="V2" s="478"/>
      <c r="W2" s="478"/>
      <c r="X2" s="478"/>
      <c r="Y2" s="478"/>
      <c r="Z2" s="477" t="s">
        <v>621</v>
      </c>
      <c r="AA2" s="477"/>
      <c r="AB2" s="477"/>
      <c r="AC2" s="477"/>
      <c r="AD2" s="477"/>
      <c r="AE2" s="479" t="s">
        <v>601</v>
      </c>
      <c r="AF2" s="472" t="s">
        <v>619</v>
      </c>
      <c r="AG2" s="472" t="s">
        <v>454</v>
      </c>
    </row>
    <row r="3" spans="1:33" s="234" customFormat="1" ht="45">
      <c r="A3" s="475"/>
      <c r="B3" s="475"/>
      <c r="C3" s="476"/>
      <c r="D3" s="476"/>
      <c r="E3" s="235" t="s">
        <v>602</v>
      </c>
      <c r="F3" s="235" t="s">
        <v>603</v>
      </c>
      <c r="G3" s="235" t="s">
        <v>604</v>
      </c>
      <c r="H3" s="235" t="s">
        <v>605</v>
      </c>
      <c r="I3" s="236" t="s">
        <v>606</v>
      </c>
      <c r="J3" s="235" t="s">
        <v>602</v>
      </c>
      <c r="K3" s="235" t="s">
        <v>603</v>
      </c>
      <c r="L3" s="235" t="s">
        <v>604</v>
      </c>
      <c r="M3" s="235" t="s">
        <v>605</v>
      </c>
      <c r="N3" s="236" t="s">
        <v>606</v>
      </c>
      <c r="O3" s="235" t="s">
        <v>607</v>
      </c>
      <c r="P3" s="235" t="s">
        <v>608</v>
      </c>
      <c r="Q3" s="235" t="s">
        <v>609</v>
      </c>
      <c r="R3" s="235" t="s">
        <v>610</v>
      </c>
      <c r="S3" s="236" t="s">
        <v>606</v>
      </c>
      <c r="T3" s="235" t="s">
        <v>611</v>
      </c>
      <c r="U3" s="235" t="s">
        <v>612</v>
      </c>
      <c r="V3" s="235" t="s">
        <v>613</v>
      </c>
      <c r="W3" s="235" t="s">
        <v>614</v>
      </c>
      <c r="X3" s="235" t="s">
        <v>615</v>
      </c>
      <c r="Y3" s="236" t="s">
        <v>606</v>
      </c>
      <c r="Z3" s="235" t="s">
        <v>607</v>
      </c>
      <c r="AA3" s="235" t="s">
        <v>608</v>
      </c>
      <c r="AB3" s="235" t="s">
        <v>609</v>
      </c>
      <c r="AC3" s="235" t="s">
        <v>610</v>
      </c>
      <c r="AD3" s="236" t="s">
        <v>606</v>
      </c>
      <c r="AE3" s="473"/>
      <c r="AF3" s="473"/>
      <c r="AG3" s="473"/>
    </row>
    <row r="4" spans="1:33" s="234" customFormat="1" ht="20.100000000000001" customHeight="1">
      <c r="A4" s="237">
        <v>1</v>
      </c>
      <c r="B4" s="238" t="s">
        <v>557</v>
      </c>
      <c r="C4" s="238" t="s">
        <v>573</v>
      </c>
      <c r="D4" s="239" t="s">
        <v>616</v>
      </c>
      <c r="E4" s="240">
        <v>1741</v>
      </c>
      <c r="F4" s="241">
        <f>E4*1125</f>
        <v>1958625</v>
      </c>
      <c r="G4" s="240">
        <v>1624</v>
      </c>
      <c r="H4" s="242">
        <f>G4*1125</f>
        <v>1827000</v>
      </c>
      <c r="I4" s="242">
        <f>H4+F4</f>
        <v>3785625</v>
      </c>
      <c r="J4" s="245">
        <v>354</v>
      </c>
      <c r="K4" s="243">
        <f>J4*1325</f>
        <v>469050</v>
      </c>
      <c r="L4" s="245">
        <v>509</v>
      </c>
      <c r="M4" s="237">
        <f>1325*L4</f>
        <v>674425</v>
      </c>
      <c r="N4" s="237">
        <f>K4+M4</f>
        <v>1143475</v>
      </c>
      <c r="O4" s="240">
        <v>0</v>
      </c>
      <c r="P4" s="237">
        <f>O4*100</f>
        <v>0</v>
      </c>
      <c r="Q4" s="240">
        <v>0</v>
      </c>
      <c r="R4" s="237">
        <f>Q4*100</f>
        <v>0</v>
      </c>
      <c r="S4" s="237">
        <f>P4+R4</f>
        <v>0</v>
      </c>
      <c r="T4" s="237"/>
      <c r="U4" s="237"/>
      <c r="V4" s="237">
        <f>U4*650</f>
        <v>0</v>
      </c>
      <c r="W4" s="237"/>
      <c r="X4" s="237">
        <f>W4*650</f>
        <v>0</v>
      </c>
      <c r="Y4" s="237">
        <f>T4+V4+X4</f>
        <v>0</v>
      </c>
      <c r="Z4" s="254"/>
      <c r="AA4" s="254"/>
      <c r="AB4" s="254"/>
      <c r="AC4" s="254"/>
      <c r="AD4" s="254"/>
      <c r="AE4" s="242">
        <f t="shared" ref="AE4:AE5" si="0">I4+N4+S4+AD4</f>
        <v>4929100</v>
      </c>
      <c r="AF4" s="242">
        <v>4801750</v>
      </c>
      <c r="AG4" s="252">
        <f t="shared" ref="AG4:AG5" si="1">AE4-AF4</f>
        <v>127350</v>
      </c>
    </row>
    <row r="5" spans="1:33" s="234" customFormat="1" ht="20.100000000000001" customHeight="1">
      <c r="A5" s="237">
        <v>2</v>
      </c>
      <c r="B5" s="238" t="s">
        <v>557</v>
      </c>
      <c r="C5" s="238" t="s">
        <v>573</v>
      </c>
      <c r="D5" s="239" t="s">
        <v>617</v>
      </c>
      <c r="E5" s="240">
        <v>0</v>
      </c>
      <c r="F5" s="241">
        <f t="shared" ref="F5" si="2">E5*1125</f>
        <v>0</v>
      </c>
      <c r="G5" s="240">
        <v>0</v>
      </c>
      <c r="H5" s="242">
        <f t="shared" ref="H5" si="3">G5*1125</f>
        <v>0</v>
      </c>
      <c r="I5" s="242">
        <f t="shared" ref="I5" si="4">H5+F5</f>
        <v>0</v>
      </c>
      <c r="J5" s="240">
        <v>0</v>
      </c>
      <c r="K5" s="243">
        <f t="shared" ref="K5" si="5">J5*1325</f>
        <v>0</v>
      </c>
      <c r="L5" s="240">
        <v>0</v>
      </c>
      <c r="M5" s="237">
        <f t="shared" ref="M5" si="6">1325*L5</f>
        <v>0</v>
      </c>
      <c r="N5" s="237">
        <f t="shared" ref="N5" si="7">K5+M5</f>
        <v>0</v>
      </c>
      <c r="O5" s="240">
        <v>0</v>
      </c>
      <c r="P5" s="237">
        <f t="shared" ref="P5" si="8">O5*100</f>
        <v>0</v>
      </c>
      <c r="Q5" s="240">
        <v>0</v>
      </c>
      <c r="R5" s="237">
        <f t="shared" ref="R5" si="9">Q5*100</f>
        <v>0</v>
      </c>
      <c r="S5" s="237">
        <f>P5+R5</f>
        <v>0</v>
      </c>
      <c r="T5" s="237"/>
      <c r="U5" s="237"/>
      <c r="V5" s="237">
        <f>U5*650</f>
        <v>0</v>
      </c>
      <c r="W5" s="237"/>
      <c r="X5" s="237">
        <f>W5*650</f>
        <v>0</v>
      </c>
      <c r="Y5" s="237">
        <f t="shared" ref="Y5" si="10">T5+V5+X5</f>
        <v>0</v>
      </c>
      <c r="Z5" s="254"/>
      <c r="AA5" s="254"/>
      <c r="AB5" s="254"/>
      <c r="AC5" s="254"/>
      <c r="AD5" s="254"/>
      <c r="AE5" s="242">
        <f t="shared" si="0"/>
        <v>0</v>
      </c>
      <c r="AF5" s="247"/>
      <c r="AG5" s="252">
        <f t="shared" si="1"/>
        <v>0</v>
      </c>
    </row>
    <row r="6" spans="1:33" s="244" customFormat="1" ht="20.100000000000001" customHeight="1">
      <c r="A6" s="248"/>
      <c r="B6" s="249"/>
      <c r="C6" s="249"/>
      <c r="D6" s="249" t="s">
        <v>618</v>
      </c>
      <c r="E6" s="251">
        <f t="shared" ref="E6:AG6" si="11">SUM(E4:E5)</f>
        <v>1741</v>
      </c>
      <c r="F6" s="251">
        <f t="shared" si="11"/>
        <v>1958625</v>
      </c>
      <c r="G6" s="251">
        <f t="shared" si="11"/>
        <v>1624</v>
      </c>
      <c r="H6" s="251">
        <f t="shared" si="11"/>
        <v>1827000</v>
      </c>
      <c r="I6" s="251">
        <f t="shared" si="11"/>
        <v>3785625</v>
      </c>
      <c r="J6" s="250">
        <f t="shared" si="11"/>
        <v>354</v>
      </c>
      <c r="K6" s="250">
        <f t="shared" si="11"/>
        <v>469050</v>
      </c>
      <c r="L6" s="250">
        <f t="shared" si="11"/>
        <v>509</v>
      </c>
      <c r="M6" s="251">
        <f t="shared" si="11"/>
        <v>674425</v>
      </c>
      <c r="N6" s="251">
        <f t="shared" si="11"/>
        <v>1143475</v>
      </c>
      <c r="O6" s="250">
        <f t="shared" si="11"/>
        <v>0</v>
      </c>
      <c r="P6" s="251">
        <f t="shared" si="11"/>
        <v>0</v>
      </c>
      <c r="Q6" s="250">
        <f t="shared" si="11"/>
        <v>0</v>
      </c>
      <c r="R6" s="251">
        <f t="shared" si="11"/>
        <v>0</v>
      </c>
      <c r="S6" s="251">
        <f t="shared" si="11"/>
        <v>0</v>
      </c>
      <c r="T6" s="251">
        <f t="shared" si="11"/>
        <v>0</v>
      </c>
      <c r="U6" s="251">
        <f t="shared" si="11"/>
        <v>0</v>
      </c>
      <c r="V6" s="251">
        <f t="shared" si="11"/>
        <v>0</v>
      </c>
      <c r="W6" s="251">
        <f t="shared" si="11"/>
        <v>0</v>
      </c>
      <c r="X6" s="251">
        <f t="shared" si="11"/>
        <v>0</v>
      </c>
      <c r="Y6" s="251">
        <f t="shared" si="11"/>
        <v>0</v>
      </c>
      <c r="Z6" s="251">
        <f t="shared" si="11"/>
        <v>0</v>
      </c>
      <c r="AA6" s="251">
        <f t="shared" si="11"/>
        <v>0</v>
      </c>
      <c r="AB6" s="251">
        <f t="shared" si="11"/>
        <v>0</v>
      </c>
      <c r="AC6" s="251">
        <f t="shared" si="11"/>
        <v>0</v>
      </c>
      <c r="AD6" s="251">
        <f t="shared" si="11"/>
        <v>0</v>
      </c>
      <c r="AE6" s="251">
        <f t="shared" si="11"/>
        <v>4929100</v>
      </c>
      <c r="AF6" s="251">
        <f t="shared" si="11"/>
        <v>4801750</v>
      </c>
      <c r="AG6" s="253">
        <f t="shared" si="11"/>
        <v>127350</v>
      </c>
    </row>
  </sheetData>
  <mergeCells count="13">
    <mergeCell ref="AF2:AF3"/>
    <mergeCell ref="AG2:AG3"/>
    <mergeCell ref="A1:AG1"/>
    <mergeCell ref="A2:A3"/>
    <mergeCell ref="B2:B3"/>
    <mergeCell ref="C2:C3"/>
    <mergeCell ref="D2:D3"/>
    <mergeCell ref="E2:I2"/>
    <mergeCell ref="J2:N2"/>
    <mergeCell ref="O2:S2"/>
    <mergeCell ref="T2:Y2"/>
    <mergeCell ref="AE2:AE3"/>
    <mergeCell ref="Z2:AD2"/>
  </mergeCells>
  <phoneticPr fontId="3" type="noConversion"/>
  <printOptions horizontalCentered="1"/>
  <pageMargins left="0.70866141732283472" right="0.70866141732283472" top="0.74803149606299213" bottom="0.74803149606299213" header="0.31496062992125984" footer="0.31496062992125984"/>
  <pageSetup paperSize="8" scale="75" orientation="landscape" r:id="rId1"/>
  <headerFooter>
    <oddFooter>第 &amp;P 页，共 &amp;N 页</oddFooter>
  </headerFooter>
</worksheet>
</file>

<file path=xl/worksheets/sheet25.xml><?xml version="1.0" encoding="utf-8"?>
<worksheet xmlns="http://schemas.openxmlformats.org/spreadsheetml/2006/main" xmlns:r="http://schemas.openxmlformats.org/officeDocument/2006/relationships">
  <dimension ref="A1:L5"/>
  <sheetViews>
    <sheetView topLeftCell="C1" workbookViewId="0">
      <selection activeCell="C6" sqref="A6:XFD35"/>
    </sheetView>
  </sheetViews>
  <sheetFormatPr defaultRowHeight="13.5"/>
  <cols>
    <col min="1" max="2" width="9" style="11"/>
    <col min="3" max="3" width="8.375" style="11" customWidth="1"/>
    <col min="4" max="4" width="28.875" style="11" customWidth="1"/>
    <col min="5" max="5" width="9" style="11" hidden="1" customWidth="1"/>
    <col min="6" max="12" width="12.625" style="11" customWidth="1"/>
    <col min="13" max="237" width="9" style="11"/>
    <col min="238" max="238" width="5.125" style="11" customWidth="1"/>
    <col min="239" max="239" width="25.75" style="11" customWidth="1"/>
    <col min="240" max="250" width="9" style="11" customWidth="1"/>
    <col min="251" max="256" width="9" style="11"/>
    <col min="257" max="257" width="9.5" style="11" bestFit="1" customWidth="1"/>
    <col min="258" max="493" width="9" style="11"/>
    <col min="494" max="494" width="5.125" style="11" customWidth="1"/>
    <col min="495" max="495" width="25.75" style="11" customWidth="1"/>
    <col min="496" max="506" width="9" style="11" customWidth="1"/>
    <col min="507" max="512" width="9" style="11"/>
    <col min="513" max="513" width="9.5" style="11" bestFit="1" customWidth="1"/>
    <col min="514" max="749" width="9" style="11"/>
    <col min="750" max="750" width="5.125" style="11" customWidth="1"/>
    <col min="751" max="751" width="25.75" style="11" customWidth="1"/>
    <col min="752" max="762" width="9" style="11" customWidth="1"/>
    <col min="763" max="768" width="9" style="11"/>
    <col min="769" max="769" width="9.5" style="11" bestFit="1" customWidth="1"/>
    <col min="770" max="1005" width="9" style="11"/>
    <col min="1006" max="1006" width="5.125" style="11" customWidth="1"/>
    <col min="1007" max="1007" width="25.75" style="11" customWidth="1"/>
    <col min="1008" max="1018" width="9" style="11" customWidth="1"/>
    <col min="1019" max="1024" width="9" style="11"/>
    <col min="1025" max="1025" width="9.5" style="11" bestFit="1" customWidth="1"/>
    <col min="1026" max="1261" width="9" style="11"/>
    <col min="1262" max="1262" width="5.125" style="11" customWidth="1"/>
    <col min="1263" max="1263" width="25.75" style="11" customWidth="1"/>
    <col min="1264" max="1274" width="9" style="11" customWidth="1"/>
    <col min="1275" max="1280" width="9" style="11"/>
    <col min="1281" max="1281" width="9.5" style="11" bestFit="1" customWidth="1"/>
    <col min="1282" max="1517" width="9" style="11"/>
    <col min="1518" max="1518" width="5.125" style="11" customWidth="1"/>
    <col min="1519" max="1519" width="25.75" style="11" customWidth="1"/>
    <col min="1520" max="1530" width="9" style="11" customWidth="1"/>
    <col min="1531" max="1536" width="9" style="11"/>
    <col min="1537" max="1537" width="9.5" style="11" bestFit="1" customWidth="1"/>
    <col min="1538" max="1773" width="9" style="11"/>
    <col min="1774" max="1774" width="5.125" style="11" customWidth="1"/>
    <col min="1775" max="1775" width="25.75" style="11" customWidth="1"/>
    <col min="1776" max="1786" width="9" style="11" customWidth="1"/>
    <col min="1787" max="1792" width="9" style="11"/>
    <col min="1793" max="1793" width="9.5" style="11" bestFit="1" customWidth="1"/>
    <col min="1794" max="2029" width="9" style="11"/>
    <col min="2030" max="2030" width="5.125" style="11" customWidth="1"/>
    <col min="2031" max="2031" width="25.75" style="11" customWidth="1"/>
    <col min="2032" max="2042" width="9" style="11" customWidth="1"/>
    <col min="2043" max="2048" width="9" style="11"/>
    <col min="2049" max="2049" width="9.5" style="11" bestFit="1" customWidth="1"/>
    <col min="2050" max="2285" width="9" style="11"/>
    <col min="2286" max="2286" width="5.125" style="11" customWidth="1"/>
    <col min="2287" max="2287" width="25.75" style="11" customWidth="1"/>
    <col min="2288" max="2298" width="9" style="11" customWidth="1"/>
    <col min="2299" max="2304" width="9" style="11"/>
    <col min="2305" max="2305" width="9.5" style="11" bestFit="1" customWidth="1"/>
    <col min="2306" max="2541" width="9" style="11"/>
    <col min="2542" max="2542" width="5.125" style="11" customWidth="1"/>
    <col min="2543" max="2543" width="25.75" style="11" customWidth="1"/>
    <col min="2544" max="2554" width="9" style="11" customWidth="1"/>
    <col min="2555" max="2560" width="9" style="11"/>
    <col min="2561" max="2561" width="9.5" style="11" bestFit="1" customWidth="1"/>
    <col min="2562" max="2797" width="9" style="11"/>
    <col min="2798" max="2798" width="5.125" style="11" customWidth="1"/>
    <col min="2799" max="2799" width="25.75" style="11" customWidth="1"/>
    <col min="2800" max="2810" width="9" style="11" customWidth="1"/>
    <col min="2811" max="2816" width="9" style="11"/>
    <col min="2817" max="2817" width="9.5" style="11" bestFit="1" customWidth="1"/>
    <col min="2818" max="3053" width="9" style="11"/>
    <col min="3054" max="3054" width="5.125" style="11" customWidth="1"/>
    <col min="3055" max="3055" width="25.75" style="11" customWidth="1"/>
    <col min="3056" max="3066" width="9" style="11" customWidth="1"/>
    <col min="3067" max="3072" width="9" style="11"/>
    <col min="3073" max="3073" width="9.5" style="11" bestFit="1" customWidth="1"/>
    <col min="3074" max="3309" width="9" style="11"/>
    <col min="3310" max="3310" width="5.125" style="11" customWidth="1"/>
    <col min="3311" max="3311" width="25.75" style="11" customWidth="1"/>
    <col min="3312" max="3322" width="9" style="11" customWidth="1"/>
    <col min="3323" max="3328" width="9" style="11"/>
    <col min="3329" max="3329" width="9.5" style="11" bestFit="1" customWidth="1"/>
    <col min="3330" max="3565" width="9" style="11"/>
    <col min="3566" max="3566" width="5.125" style="11" customWidth="1"/>
    <col min="3567" max="3567" width="25.75" style="11" customWidth="1"/>
    <col min="3568" max="3578" width="9" style="11" customWidth="1"/>
    <col min="3579" max="3584" width="9" style="11"/>
    <col min="3585" max="3585" width="9.5" style="11" bestFit="1" customWidth="1"/>
    <col min="3586" max="3821" width="9" style="11"/>
    <col min="3822" max="3822" width="5.125" style="11" customWidth="1"/>
    <col min="3823" max="3823" width="25.75" style="11" customWidth="1"/>
    <col min="3824" max="3834" width="9" style="11" customWidth="1"/>
    <col min="3835" max="3840" width="9" style="11"/>
    <col min="3841" max="3841" width="9.5" style="11" bestFit="1" customWidth="1"/>
    <col min="3842" max="4077" width="9" style="11"/>
    <col min="4078" max="4078" width="5.125" style="11" customWidth="1"/>
    <col min="4079" max="4079" width="25.75" style="11" customWidth="1"/>
    <col min="4080" max="4090" width="9" style="11" customWidth="1"/>
    <col min="4091" max="4096" width="9" style="11"/>
    <col min="4097" max="4097" width="9.5" style="11" bestFit="1" customWidth="1"/>
    <col min="4098" max="4333" width="9" style="11"/>
    <col min="4334" max="4334" width="5.125" style="11" customWidth="1"/>
    <col min="4335" max="4335" width="25.75" style="11" customWidth="1"/>
    <col min="4336" max="4346" width="9" style="11" customWidth="1"/>
    <col min="4347" max="4352" width="9" style="11"/>
    <col min="4353" max="4353" width="9.5" style="11" bestFit="1" customWidth="1"/>
    <col min="4354" max="4589" width="9" style="11"/>
    <col min="4590" max="4590" width="5.125" style="11" customWidth="1"/>
    <col min="4591" max="4591" width="25.75" style="11" customWidth="1"/>
    <col min="4592" max="4602" width="9" style="11" customWidth="1"/>
    <col min="4603" max="4608" width="9" style="11"/>
    <col min="4609" max="4609" width="9.5" style="11" bestFit="1" customWidth="1"/>
    <col min="4610" max="4845" width="9" style="11"/>
    <col min="4846" max="4846" width="5.125" style="11" customWidth="1"/>
    <col min="4847" max="4847" width="25.75" style="11" customWidth="1"/>
    <col min="4848" max="4858" width="9" style="11" customWidth="1"/>
    <col min="4859" max="4864" width="9" style="11"/>
    <col min="4865" max="4865" width="9.5" style="11" bestFit="1" customWidth="1"/>
    <col min="4866" max="5101" width="9" style="11"/>
    <col min="5102" max="5102" width="5.125" style="11" customWidth="1"/>
    <col min="5103" max="5103" width="25.75" style="11" customWidth="1"/>
    <col min="5104" max="5114" width="9" style="11" customWidth="1"/>
    <col min="5115" max="5120" width="9" style="11"/>
    <col min="5121" max="5121" width="9.5" style="11" bestFit="1" customWidth="1"/>
    <col min="5122" max="5357" width="9" style="11"/>
    <col min="5358" max="5358" width="5.125" style="11" customWidth="1"/>
    <col min="5359" max="5359" width="25.75" style="11" customWidth="1"/>
    <col min="5360" max="5370" width="9" style="11" customWidth="1"/>
    <col min="5371" max="5376" width="9" style="11"/>
    <col min="5377" max="5377" width="9.5" style="11" bestFit="1" customWidth="1"/>
    <col min="5378" max="5613" width="9" style="11"/>
    <col min="5614" max="5614" width="5.125" style="11" customWidth="1"/>
    <col min="5615" max="5615" width="25.75" style="11" customWidth="1"/>
    <col min="5616" max="5626" width="9" style="11" customWidth="1"/>
    <col min="5627" max="5632" width="9" style="11"/>
    <col min="5633" max="5633" width="9.5" style="11" bestFit="1" customWidth="1"/>
    <col min="5634" max="5869" width="9" style="11"/>
    <col min="5870" max="5870" width="5.125" style="11" customWidth="1"/>
    <col min="5871" max="5871" width="25.75" style="11" customWidth="1"/>
    <col min="5872" max="5882" width="9" style="11" customWidth="1"/>
    <col min="5883" max="5888" width="9" style="11"/>
    <col min="5889" max="5889" width="9.5" style="11" bestFit="1" customWidth="1"/>
    <col min="5890" max="6125" width="9" style="11"/>
    <col min="6126" max="6126" width="5.125" style="11" customWidth="1"/>
    <col min="6127" max="6127" width="25.75" style="11" customWidth="1"/>
    <col min="6128" max="6138" width="9" style="11" customWidth="1"/>
    <col min="6139" max="6144" width="9" style="11"/>
    <col min="6145" max="6145" width="9.5" style="11" bestFit="1" customWidth="1"/>
    <col min="6146" max="6381" width="9" style="11"/>
    <col min="6382" max="6382" width="5.125" style="11" customWidth="1"/>
    <col min="6383" max="6383" width="25.75" style="11" customWidth="1"/>
    <col min="6384" max="6394" width="9" style="11" customWidth="1"/>
    <col min="6395" max="6400" width="9" style="11"/>
    <col min="6401" max="6401" width="9.5" style="11" bestFit="1" customWidth="1"/>
    <col min="6402" max="6637" width="9" style="11"/>
    <col min="6638" max="6638" width="5.125" style="11" customWidth="1"/>
    <col min="6639" max="6639" width="25.75" style="11" customWidth="1"/>
    <col min="6640" max="6650" width="9" style="11" customWidth="1"/>
    <col min="6651" max="6656" width="9" style="11"/>
    <col min="6657" max="6657" width="9.5" style="11" bestFit="1" customWidth="1"/>
    <col min="6658" max="6893" width="9" style="11"/>
    <col min="6894" max="6894" width="5.125" style="11" customWidth="1"/>
    <col min="6895" max="6895" width="25.75" style="11" customWidth="1"/>
    <col min="6896" max="6906" width="9" style="11" customWidth="1"/>
    <col min="6907" max="6912" width="9" style="11"/>
    <col min="6913" max="6913" width="9.5" style="11" bestFit="1" customWidth="1"/>
    <col min="6914" max="7149" width="9" style="11"/>
    <col min="7150" max="7150" width="5.125" style="11" customWidth="1"/>
    <col min="7151" max="7151" width="25.75" style="11" customWidth="1"/>
    <col min="7152" max="7162" width="9" style="11" customWidth="1"/>
    <col min="7163" max="7168" width="9" style="11"/>
    <col min="7169" max="7169" width="9.5" style="11" bestFit="1" customWidth="1"/>
    <col min="7170" max="7405" width="9" style="11"/>
    <col min="7406" max="7406" width="5.125" style="11" customWidth="1"/>
    <col min="7407" max="7407" width="25.75" style="11" customWidth="1"/>
    <col min="7408" max="7418" width="9" style="11" customWidth="1"/>
    <col min="7419" max="7424" width="9" style="11"/>
    <col min="7425" max="7425" width="9.5" style="11" bestFit="1" customWidth="1"/>
    <col min="7426" max="7661" width="9" style="11"/>
    <col min="7662" max="7662" width="5.125" style="11" customWidth="1"/>
    <col min="7663" max="7663" width="25.75" style="11" customWidth="1"/>
    <col min="7664" max="7674" width="9" style="11" customWidth="1"/>
    <col min="7675" max="7680" width="9" style="11"/>
    <col min="7681" max="7681" width="9.5" style="11" bestFit="1" customWidth="1"/>
    <col min="7682" max="7917" width="9" style="11"/>
    <col min="7918" max="7918" width="5.125" style="11" customWidth="1"/>
    <col min="7919" max="7919" width="25.75" style="11" customWidth="1"/>
    <col min="7920" max="7930" width="9" style="11" customWidth="1"/>
    <col min="7931" max="7936" width="9" style="11"/>
    <col min="7937" max="7937" width="9.5" style="11" bestFit="1" customWidth="1"/>
    <col min="7938" max="8173" width="9" style="11"/>
    <col min="8174" max="8174" width="5.125" style="11" customWidth="1"/>
    <col min="8175" max="8175" width="25.75" style="11" customWidth="1"/>
    <col min="8176" max="8186" width="9" style="11" customWidth="1"/>
    <col min="8187" max="8192" width="9" style="11"/>
    <col min="8193" max="8193" width="9.5" style="11" bestFit="1" customWidth="1"/>
    <col min="8194" max="8429" width="9" style="11"/>
    <col min="8430" max="8430" width="5.125" style="11" customWidth="1"/>
    <col min="8431" max="8431" width="25.75" style="11" customWidth="1"/>
    <col min="8432" max="8442" width="9" style="11" customWidth="1"/>
    <col min="8443" max="8448" width="9" style="11"/>
    <col min="8449" max="8449" width="9.5" style="11" bestFit="1" customWidth="1"/>
    <col min="8450" max="8685" width="9" style="11"/>
    <col min="8686" max="8686" width="5.125" style="11" customWidth="1"/>
    <col min="8687" max="8687" width="25.75" style="11" customWidth="1"/>
    <col min="8688" max="8698" width="9" style="11" customWidth="1"/>
    <col min="8699" max="8704" width="9" style="11"/>
    <col min="8705" max="8705" width="9.5" style="11" bestFit="1" customWidth="1"/>
    <col min="8706" max="8941" width="9" style="11"/>
    <col min="8942" max="8942" width="5.125" style="11" customWidth="1"/>
    <col min="8943" max="8943" width="25.75" style="11" customWidth="1"/>
    <col min="8944" max="8954" width="9" style="11" customWidth="1"/>
    <col min="8955" max="8960" width="9" style="11"/>
    <col min="8961" max="8961" width="9.5" style="11" bestFit="1" customWidth="1"/>
    <col min="8962" max="9197" width="9" style="11"/>
    <col min="9198" max="9198" width="5.125" style="11" customWidth="1"/>
    <col min="9199" max="9199" width="25.75" style="11" customWidth="1"/>
    <col min="9200" max="9210" width="9" style="11" customWidth="1"/>
    <col min="9211" max="9216" width="9" style="11"/>
    <col min="9217" max="9217" width="9.5" style="11" bestFit="1" customWidth="1"/>
    <col min="9218" max="9453" width="9" style="11"/>
    <col min="9454" max="9454" width="5.125" style="11" customWidth="1"/>
    <col min="9455" max="9455" width="25.75" style="11" customWidth="1"/>
    <col min="9456" max="9466" width="9" style="11" customWidth="1"/>
    <col min="9467" max="9472" width="9" style="11"/>
    <col min="9473" max="9473" width="9.5" style="11" bestFit="1" customWidth="1"/>
    <col min="9474" max="9709" width="9" style="11"/>
    <col min="9710" max="9710" width="5.125" style="11" customWidth="1"/>
    <col min="9711" max="9711" width="25.75" style="11" customWidth="1"/>
    <col min="9712" max="9722" width="9" style="11" customWidth="1"/>
    <col min="9723" max="9728" width="9" style="11"/>
    <col min="9729" max="9729" width="9.5" style="11" bestFit="1" customWidth="1"/>
    <col min="9730" max="9965" width="9" style="11"/>
    <col min="9966" max="9966" width="5.125" style="11" customWidth="1"/>
    <col min="9967" max="9967" width="25.75" style="11" customWidth="1"/>
    <col min="9968" max="9978" width="9" style="11" customWidth="1"/>
    <col min="9979" max="9984" width="9" style="11"/>
    <col min="9985" max="9985" width="9.5" style="11" bestFit="1" customWidth="1"/>
    <col min="9986" max="10221" width="9" style="11"/>
    <col min="10222" max="10222" width="5.125" style="11" customWidth="1"/>
    <col min="10223" max="10223" width="25.75" style="11" customWidth="1"/>
    <col min="10224" max="10234" width="9" style="11" customWidth="1"/>
    <col min="10235" max="10240" width="9" style="11"/>
    <col min="10241" max="10241" width="9.5" style="11" bestFit="1" customWidth="1"/>
    <col min="10242" max="10477" width="9" style="11"/>
    <col min="10478" max="10478" width="5.125" style="11" customWidth="1"/>
    <col min="10479" max="10479" width="25.75" style="11" customWidth="1"/>
    <col min="10480" max="10490" width="9" style="11" customWidth="1"/>
    <col min="10491" max="10496" width="9" style="11"/>
    <col min="10497" max="10497" width="9.5" style="11" bestFit="1" customWidth="1"/>
    <col min="10498" max="10733" width="9" style="11"/>
    <col min="10734" max="10734" width="5.125" style="11" customWidth="1"/>
    <col min="10735" max="10735" width="25.75" style="11" customWidth="1"/>
    <col min="10736" max="10746" width="9" style="11" customWidth="1"/>
    <col min="10747" max="10752" width="9" style="11"/>
    <col min="10753" max="10753" width="9.5" style="11" bestFit="1" customWidth="1"/>
    <col min="10754" max="10989" width="9" style="11"/>
    <col min="10990" max="10990" width="5.125" style="11" customWidth="1"/>
    <col min="10991" max="10991" width="25.75" style="11" customWidth="1"/>
    <col min="10992" max="11002" width="9" style="11" customWidth="1"/>
    <col min="11003" max="11008" width="9" style="11"/>
    <col min="11009" max="11009" width="9.5" style="11" bestFit="1" customWidth="1"/>
    <col min="11010" max="11245" width="9" style="11"/>
    <col min="11246" max="11246" width="5.125" style="11" customWidth="1"/>
    <col min="11247" max="11247" width="25.75" style="11" customWidth="1"/>
    <col min="11248" max="11258" width="9" style="11" customWidth="1"/>
    <col min="11259" max="11264" width="9" style="11"/>
    <col min="11265" max="11265" width="9.5" style="11" bestFit="1" customWidth="1"/>
    <col min="11266" max="11501" width="9" style="11"/>
    <col min="11502" max="11502" width="5.125" style="11" customWidth="1"/>
    <col min="11503" max="11503" width="25.75" style="11" customWidth="1"/>
    <col min="11504" max="11514" width="9" style="11" customWidth="1"/>
    <col min="11515" max="11520" width="9" style="11"/>
    <col min="11521" max="11521" width="9.5" style="11" bestFit="1" customWidth="1"/>
    <col min="11522" max="11757" width="9" style="11"/>
    <col min="11758" max="11758" width="5.125" style="11" customWidth="1"/>
    <col min="11759" max="11759" width="25.75" style="11" customWidth="1"/>
    <col min="11760" max="11770" width="9" style="11" customWidth="1"/>
    <col min="11771" max="11776" width="9" style="11"/>
    <col min="11777" max="11777" width="9.5" style="11" bestFit="1" customWidth="1"/>
    <col min="11778" max="12013" width="9" style="11"/>
    <col min="12014" max="12014" width="5.125" style="11" customWidth="1"/>
    <col min="12015" max="12015" width="25.75" style="11" customWidth="1"/>
    <col min="12016" max="12026" width="9" style="11" customWidth="1"/>
    <col min="12027" max="12032" width="9" style="11"/>
    <col min="12033" max="12033" width="9.5" style="11" bestFit="1" customWidth="1"/>
    <col min="12034" max="12269" width="9" style="11"/>
    <col min="12270" max="12270" width="5.125" style="11" customWidth="1"/>
    <col min="12271" max="12271" width="25.75" style="11" customWidth="1"/>
    <col min="12272" max="12282" width="9" style="11" customWidth="1"/>
    <col min="12283" max="12288" width="9" style="11"/>
    <col min="12289" max="12289" width="9.5" style="11" bestFit="1" customWidth="1"/>
    <col min="12290" max="12525" width="9" style="11"/>
    <col min="12526" max="12526" width="5.125" style="11" customWidth="1"/>
    <col min="12527" max="12527" width="25.75" style="11" customWidth="1"/>
    <col min="12528" max="12538" width="9" style="11" customWidth="1"/>
    <col min="12539" max="12544" width="9" style="11"/>
    <col min="12545" max="12545" width="9.5" style="11" bestFit="1" customWidth="1"/>
    <col min="12546" max="12781" width="9" style="11"/>
    <col min="12782" max="12782" width="5.125" style="11" customWidth="1"/>
    <col min="12783" max="12783" width="25.75" style="11" customWidth="1"/>
    <col min="12784" max="12794" width="9" style="11" customWidth="1"/>
    <col min="12795" max="12800" width="9" style="11"/>
    <col min="12801" max="12801" width="9.5" style="11" bestFit="1" customWidth="1"/>
    <col min="12802" max="13037" width="9" style="11"/>
    <col min="13038" max="13038" width="5.125" style="11" customWidth="1"/>
    <col min="13039" max="13039" width="25.75" style="11" customWidth="1"/>
    <col min="13040" max="13050" width="9" style="11" customWidth="1"/>
    <col min="13051" max="13056" width="9" style="11"/>
    <col min="13057" max="13057" width="9.5" style="11" bestFit="1" customWidth="1"/>
    <col min="13058" max="13293" width="9" style="11"/>
    <col min="13294" max="13294" width="5.125" style="11" customWidth="1"/>
    <col min="13295" max="13295" width="25.75" style="11" customWidth="1"/>
    <col min="13296" max="13306" width="9" style="11" customWidth="1"/>
    <col min="13307" max="13312" width="9" style="11"/>
    <col min="13313" max="13313" width="9.5" style="11" bestFit="1" customWidth="1"/>
    <col min="13314" max="13549" width="9" style="11"/>
    <col min="13550" max="13550" width="5.125" style="11" customWidth="1"/>
    <col min="13551" max="13551" width="25.75" style="11" customWidth="1"/>
    <col min="13552" max="13562" width="9" style="11" customWidth="1"/>
    <col min="13563" max="13568" width="9" style="11"/>
    <col min="13569" max="13569" width="9.5" style="11" bestFit="1" customWidth="1"/>
    <col min="13570" max="13805" width="9" style="11"/>
    <col min="13806" max="13806" width="5.125" style="11" customWidth="1"/>
    <col min="13807" max="13807" width="25.75" style="11" customWidth="1"/>
    <col min="13808" max="13818" width="9" style="11" customWidth="1"/>
    <col min="13819" max="13824" width="9" style="11"/>
    <col min="13825" max="13825" width="9.5" style="11" bestFit="1" customWidth="1"/>
    <col min="13826" max="14061" width="9" style="11"/>
    <col min="14062" max="14062" width="5.125" style="11" customWidth="1"/>
    <col min="14063" max="14063" width="25.75" style="11" customWidth="1"/>
    <col min="14064" max="14074" width="9" style="11" customWidth="1"/>
    <col min="14075" max="14080" width="9" style="11"/>
    <col min="14081" max="14081" width="9.5" style="11" bestFit="1" customWidth="1"/>
    <col min="14082" max="14317" width="9" style="11"/>
    <col min="14318" max="14318" width="5.125" style="11" customWidth="1"/>
    <col min="14319" max="14319" width="25.75" style="11" customWidth="1"/>
    <col min="14320" max="14330" width="9" style="11" customWidth="1"/>
    <col min="14331" max="14336" width="9" style="11"/>
    <col min="14337" max="14337" width="9.5" style="11" bestFit="1" customWidth="1"/>
    <col min="14338" max="14573" width="9" style="11"/>
    <col min="14574" max="14574" width="5.125" style="11" customWidth="1"/>
    <col min="14575" max="14575" width="25.75" style="11" customWidth="1"/>
    <col min="14576" max="14586" width="9" style="11" customWidth="1"/>
    <col min="14587" max="14592" width="9" style="11"/>
    <col min="14593" max="14593" width="9.5" style="11" bestFit="1" customWidth="1"/>
    <col min="14594" max="14829" width="9" style="11"/>
    <col min="14830" max="14830" width="5.125" style="11" customWidth="1"/>
    <col min="14831" max="14831" width="25.75" style="11" customWidth="1"/>
    <col min="14832" max="14842" width="9" style="11" customWidth="1"/>
    <col min="14843" max="14848" width="9" style="11"/>
    <col min="14849" max="14849" width="9.5" style="11" bestFit="1" customWidth="1"/>
    <col min="14850" max="15085" width="9" style="11"/>
    <col min="15086" max="15086" width="5.125" style="11" customWidth="1"/>
    <col min="15087" max="15087" width="25.75" style="11" customWidth="1"/>
    <col min="15088" max="15098" width="9" style="11" customWidth="1"/>
    <col min="15099" max="15104" width="9" style="11"/>
    <col min="15105" max="15105" width="9.5" style="11" bestFit="1" customWidth="1"/>
    <col min="15106" max="15341" width="9" style="11"/>
    <col min="15342" max="15342" width="5.125" style="11" customWidth="1"/>
    <col min="15343" max="15343" width="25.75" style="11" customWidth="1"/>
    <col min="15344" max="15354" width="9" style="11" customWidth="1"/>
    <col min="15355" max="15360" width="9" style="11"/>
    <col min="15361" max="15361" width="9.5" style="11" bestFit="1" customWidth="1"/>
    <col min="15362" max="15597" width="9" style="11"/>
    <col min="15598" max="15598" width="5.125" style="11" customWidth="1"/>
    <col min="15599" max="15599" width="25.75" style="11" customWidth="1"/>
    <col min="15600" max="15610" width="9" style="11" customWidth="1"/>
    <col min="15611" max="15616" width="9" style="11"/>
    <col min="15617" max="15617" width="9.5" style="11" bestFit="1" customWidth="1"/>
    <col min="15618" max="15853" width="9" style="11"/>
    <col min="15854" max="15854" width="5.125" style="11" customWidth="1"/>
    <col min="15855" max="15855" width="25.75" style="11" customWidth="1"/>
    <col min="15856" max="15866" width="9" style="11" customWidth="1"/>
    <col min="15867" max="15872" width="9" style="11"/>
    <col min="15873" max="15873" width="9.5" style="11" bestFit="1" customWidth="1"/>
    <col min="15874" max="16109" width="9" style="11"/>
    <col min="16110" max="16110" width="5.125" style="11" customWidth="1"/>
    <col min="16111" max="16111" width="25.75" style="11" customWidth="1"/>
    <col min="16112" max="16122" width="9" style="11" customWidth="1"/>
    <col min="16123" max="16128" width="9" style="11"/>
    <col min="16129" max="16129" width="9.5" style="11" bestFit="1" customWidth="1"/>
    <col min="16130" max="16384" width="9" style="11"/>
  </cols>
  <sheetData>
    <row r="1" spans="1:12" ht="20.25" customHeight="1">
      <c r="A1" s="458" t="s">
        <v>587</v>
      </c>
      <c r="B1" s="458"/>
      <c r="C1" s="458"/>
      <c r="D1" s="458"/>
      <c r="E1" s="458"/>
      <c r="F1" s="480"/>
      <c r="G1" s="411"/>
      <c r="H1" s="411"/>
      <c r="I1" s="411"/>
      <c r="J1" s="411"/>
      <c r="K1" s="411"/>
      <c r="L1" s="411"/>
    </row>
    <row r="2" spans="1:12" ht="20.25" customHeight="1">
      <c r="A2" s="214" t="s">
        <v>414</v>
      </c>
      <c r="B2" s="214" t="s">
        <v>585</v>
      </c>
      <c r="C2" s="226" t="s">
        <v>586</v>
      </c>
      <c r="D2" s="226" t="s">
        <v>1</v>
      </c>
      <c r="E2" s="226" t="s">
        <v>590</v>
      </c>
      <c r="F2" s="226" t="s">
        <v>591</v>
      </c>
      <c r="G2" s="227" t="s">
        <v>592</v>
      </c>
      <c r="H2" s="227" t="s">
        <v>593</v>
      </c>
      <c r="I2" s="227" t="s">
        <v>588</v>
      </c>
      <c r="J2" s="227" t="s">
        <v>589</v>
      </c>
      <c r="K2" s="227" t="s">
        <v>357</v>
      </c>
      <c r="L2" s="227" t="s">
        <v>454</v>
      </c>
    </row>
    <row r="3" spans="1:12" s="53" customFormat="1" ht="20.25" customHeight="1">
      <c r="A3" s="215">
        <v>1</v>
      </c>
      <c r="B3" s="216" t="s">
        <v>163</v>
      </c>
      <c r="C3" s="228" t="s">
        <v>573</v>
      </c>
      <c r="D3" s="228" t="s">
        <v>594</v>
      </c>
      <c r="E3" s="231">
        <v>1716</v>
      </c>
      <c r="F3" s="232">
        <f>E3*350</f>
        <v>600600</v>
      </c>
      <c r="G3" s="232">
        <v>235604.05</v>
      </c>
      <c r="H3" s="232">
        <v>18482</v>
      </c>
      <c r="I3" s="232"/>
      <c r="J3" s="232">
        <v>15728</v>
      </c>
      <c r="K3" s="232">
        <f>G3+H3+I3+J3</f>
        <v>269814.05</v>
      </c>
      <c r="L3" s="232">
        <f>K3-F3</f>
        <v>-330785.95</v>
      </c>
    </row>
    <row r="4" spans="1:12" s="53" customFormat="1" ht="20.25" customHeight="1">
      <c r="A4" s="215"/>
      <c r="B4" s="216" t="s">
        <v>163</v>
      </c>
      <c r="C4" s="228" t="s">
        <v>573</v>
      </c>
      <c r="D4" s="228" t="s">
        <v>595</v>
      </c>
      <c r="E4" s="231">
        <v>355</v>
      </c>
      <c r="F4" s="232">
        <f>E4*430</f>
        <v>152650</v>
      </c>
      <c r="G4" s="232">
        <v>48851.8</v>
      </c>
      <c r="H4" s="232"/>
      <c r="I4" s="232"/>
      <c r="J4" s="232">
        <v>2357.5</v>
      </c>
      <c r="K4" s="232">
        <f t="shared" ref="K4" si="0">G4+H4+I4+J4</f>
        <v>51209.3</v>
      </c>
      <c r="L4" s="232">
        <f t="shared" ref="L4" si="1">K4-F4</f>
        <v>-101440.7</v>
      </c>
    </row>
    <row r="5" spans="1:12" s="53" customFormat="1" ht="20.25" customHeight="1">
      <c r="A5" s="217"/>
      <c r="B5" s="218"/>
      <c r="C5" s="229"/>
      <c r="D5" s="229" t="s">
        <v>596</v>
      </c>
      <c r="E5" s="230">
        <f>SUM(E3:E4)</f>
        <v>2071</v>
      </c>
      <c r="F5" s="230">
        <f>SUM(F3:F4)</f>
        <v>753250</v>
      </c>
      <c r="G5" s="230">
        <f t="shared" ref="G5:L5" si="2">SUM(G3:G4)</f>
        <v>284455.84999999998</v>
      </c>
      <c r="H5" s="230">
        <f t="shared" si="2"/>
        <v>18482</v>
      </c>
      <c r="I5" s="230">
        <f t="shared" si="2"/>
        <v>0</v>
      </c>
      <c r="J5" s="230">
        <f t="shared" si="2"/>
        <v>18085.5</v>
      </c>
      <c r="K5" s="230">
        <f t="shared" si="2"/>
        <v>321023.34999999998</v>
      </c>
      <c r="L5" s="230">
        <f t="shared" si="2"/>
        <v>-432226.65</v>
      </c>
    </row>
  </sheetData>
  <mergeCells count="1">
    <mergeCell ref="A1:L1"/>
  </mergeCells>
  <phoneticPr fontId="3" type="noConversion"/>
  <printOptions horizontalCentered="1"/>
  <pageMargins left="0.70866141732283472" right="0.70866141732283472" top="0.74803149606299213" bottom="0.74803149606299213" header="0.31496062992125984" footer="0.31496062992125984"/>
  <pageSetup paperSize="9" scale="90" orientation="landscape" r:id="rId1"/>
  <headerFooter>
    <oddFooter>第 &amp;P 页，共 &amp;N 页</oddFooter>
  </headerFooter>
</worksheet>
</file>

<file path=xl/worksheets/sheet26.xml><?xml version="1.0" encoding="utf-8"?>
<worksheet xmlns="http://schemas.openxmlformats.org/spreadsheetml/2006/main" xmlns:r="http://schemas.openxmlformats.org/officeDocument/2006/relationships">
  <dimension ref="A1:R8"/>
  <sheetViews>
    <sheetView workbookViewId="0">
      <selection activeCell="A9" sqref="A9:XFD38"/>
    </sheetView>
  </sheetViews>
  <sheetFormatPr defaultRowHeight="13.5" outlineLevelRow="2"/>
  <cols>
    <col min="1" max="1" width="4.875" customWidth="1"/>
    <col min="2" max="2" width="33" style="283" customWidth="1"/>
    <col min="5" max="5" width="18" customWidth="1"/>
    <col min="6" max="15" width="9" customWidth="1"/>
    <col min="18" max="18" width="10.25" bestFit="1" customWidth="1"/>
    <col min="255" max="255" width="33" bestFit="1" customWidth="1"/>
    <col min="258" max="258" width="18" customWidth="1"/>
    <col min="259" max="270" width="9" customWidth="1"/>
    <col min="511" max="511" width="33" bestFit="1" customWidth="1"/>
    <col min="514" max="514" width="18" customWidth="1"/>
    <col min="515" max="526" width="9" customWidth="1"/>
    <col min="767" max="767" width="33" bestFit="1" customWidth="1"/>
    <col min="770" max="770" width="18" customWidth="1"/>
    <col min="771" max="782" width="9" customWidth="1"/>
    <col min="1023" max="1023" width="33" bestFit="1" customWidth="1"/>
    <col min="1026" max="1026" width="18" customWidth="1"/>
    <col min="1027" max="1038" width="9" customWidth="1"/>
    <col min="1279" max="1279" width="33" bestFit="1" customWidth="1"/>
    <col min="1282" max="1282" width="18" customWidth="1"/>
    <col min="1283" max="1294" width="9" customWidth="1"/>
    <col min="1535" max="1535" width="33" bestFit="1" customWidth="1"/>
    <col min="1538" max="1538" width="18" customWidth="1"/>
    <col min="1539" max="1550" width="9" customWidth="1"/>
    <col min="1791" max="1791" width="33" bestFit="1" customWidth="1"/>
    <col min="1794" max="1794" width="18" customWidth="1"/>
    <col min="1795" max="1806" width="9" customWidth="1"/>
    <col min="2047" max="2047" width="33" bestFit="1" customWidth="1"/>
    <col min="2050" max="2050" width="18" customWidth="1"/>
    <col min="2051" max="2062" width="9" customWidth="1"/>
    <col min="2303" max="2303" width="33" bestFit="1" customWidth="1"/>
    <col min="2306" max="2306" width="18" customWidth="1"/>
    <col min="2307" max="2318" width="9" customWidth="1"/>
    <col min="2559" max="2559" width="33" bestFit="1" customWidth="1"/>
    <col min="2562" max="2562" width="18" customWidth="1"/>
    <col min="2563" max="2574" width="9" customWidth="1"/>
    <col min="2815" max="2815" width="33" bestFit="1" customWidth="1"/>
    <col min="2818" max="2818" width="18" customWidth="1"/>
    <col min="2819" max="2830" width="9" customWidth="1"/>
    <col min="3071" max="3071" width="33" bestFit="1" customWidth="1"/>
    <col min="3074" max="3074" width="18" customWidth="1"/>
    <col min="3075" max="3086" width="9" customWidth="1"/>
    <col min="3327" max="3327" width="33" bestFit="1" customWidth="1"/>
    <col min="3330" max="3330" width="18" customWidth="1"/>
    <col min="3331" max="3342" width="9" customWidth="1"/>
    <col min="3583" max="3583" width="33" bestFit="1" customWidth="1"/>
    <col min="3586" max="3586" width="18" customWidth="1"/>
    <col min="3587" max="3598" width="9" customWidth="1"/>
    <col min="3839" max="3839" width="33" bestFit="1" customWidth="1"/>
    <col min="3842" max="3842" width="18" customWidth="1"/>
    <col min="3843" max="3854" width="9" customWidth="1"/>
    <col min="4095" max="4095" width="33" bestFit="1" customWidth="1"/>
    <col min="4098" max="4098" width="18" customWidth="1"/>
    <col min="4099" max="4110" width="9" customWidth="1"/>
    <col min="4351" max="4351" width="33" bestFit="1" customWidth="1"/>
    <col min="4354" max="4354" width="18" customWidth="1"/>
    <col min="4355" max="4366" width="9" customWidth="1"/>
    <col min="4607" max="4607" width="33" bestFit="1" customWidth="1"/>
    <col min="4610" max="4610" width="18" customWidth="1"/>
    <col min="4611" max="4622" width="9" customWidth="1"/>
    <col min="4863" max="4863" width="33" bestFit="1" customWidth="1"/>
    <col min="4866" max="4866" width="18" customWidth="1"/>
    <col min="4867" max="4878" width="9" customWidth="1"/>
    <col min="5119" max="5119" width="33" bestFit="1" customWidth="1"/>
    <col min="5122" max="5122" width="18" customWidth="1"/>
    <col min="5123" max="5134" width="9" customWidth="1"/>
    <col min="5375" max="5375" width="33" bestFit="1" customWidth="1"/>
    <col min="5378" max="5378" width="18" customWidth="1"/>
    <col min="5379" max="5390" width="9" customWidth="1"/>
    <col min="5631" max="5631" width="33" bestFit="1" customWidth="1"/>
    <col min="5634" max="5634" width="18" customWidth="1"/>
    <col min="5635" max="5646" width="9" customWidth="1"/>
    <col min="5887" max="5887" width="33" bestFit="1" customWidth="1"/>
    <col min="5890" max="5890" width="18" customWidth="1"/>
    <col min="5891" max="5902" width="9" customWidth="1"/>
    <col min="6143" max="6143" width="33" bestFit="1" customWidth="1"/>
    <col min="6146" max="6146" width="18" customWidth="1"/>
    <col min="6147" max="6158" width="9" customWidth="1"/>
    <col min="6399" max="6399" width="33" bestFit="1" customWidth="1"/>
    <col min="6402" max="6402" width="18" customWidth="1"/>
    <col min="6403" max="6414" width="9" customWidth="1"/>
    <col min="6655" max="6655" width="33" bestFit="1" customWidth="1"/>
    <col min="6658" max="6658" width="18" customWidth="1"/>
    <col min="6659" max="6670" width="9" customWidth="1"/>
    <col min="6911" max="6911" width="33" bestFit="1" customWidth="1"/>
    <col min="6914" max="6914" width="18" customWidth="1"/>
    <col min="6915" max="6926" width="9" customWidth="1"/>
    <col min="7167" max="7167" width="33" bestFit="1" customWidth="1"/>
    <col min="7170" max="7170" width="18" customWidth="1"/>
    <col min="7171" max="7182" width="9" customWidth="1"/>
    <col min="7423" max="7423" width="33" bestFit="1" customWidth="1"/>
    <col min="7426" max="7426" width="18" customWidth="1"/>
    <col min="7427" max="7438" width="9" customWidth="1"/>
    <col min="7679" max="7679" width="33" bestFit="1" customWidth="1"/>
    <col min="7682" max="7682" width="18" customWidth="1"/>
    <col min="7683" max="7694" width="9" customWidth="1"/>
    <col min="7935" max="7935" width="33" bestFit="1" customWidth="1"/>
    <col min="7938" max="7938" width="18" customWidth="1"/>
    <col min="7939" max="7950" width="9" customWidth="1"/>
    <col min="8191" max="8191" width="33" bestFit="1" customWidth="1"/>
    <col min="8194" max="8194" width="18" customWidth="1"/>
    <col min="8195" max="8206" width="9" customWidth="1"/>
    <col min="8447" max="8447" width="33" bestFit="1" customWidth="1"/>
    <col min="8450" max="8450" width="18" customWidth="1"/>
    <col min="8451" max="8462" width="9" customWidth="1"/>
    <col min="8703" max="8703" width="33" bestFit="1" customWidth="1"/>
    <col min="8706" max="8706" width="18" customWidth="1"/>
    <col min="8707" max="8718" width="9" customWidth="1"/>
    <col min="8959" max="8959" width="33" bestFit="1" customWidth="1"/>
    <col min="8962" max="8962" width="18" customWidth="1"/>
    <col min="8963" max="8974" width="9" customWidth="1"/>
    <col min="9215" max="9215" width="33" bestFit="1" customWidth="1"/>
    <col min="9218" max="9218" width="18" customWidth="1"/>
    <col min="9219" max="9230" width="9" customWidth="1"/>
    <col min="9471" max="9471" width="33" bestFit="1" customWidth="1"/>
    <col min="9474" max="9474" width="18" customWidth="1"/>
    <col min="9475" max="9486" width="9" customWidth="1"/>
    <col min="9727" max="9727" width="33" bestFit="1" customWidth="1"/>
    <col min="9730" max="9730" width="18" customWidth="1"/>
    <col min="9731" max="9742" width="9" customWidth="1"/>
    <col min="9983" max="9983" width="33" bestFit="1" customWidth="1"/>
    <col min="9986" max="9986" width="18" customWidth="1"/>
    <col min="9987" max="9998" width="9" customWidth="1"/>
    <col min="10239" max="10239" width="33" bestFit="1" customWidth="1"/>
    <col min="10242" max="10242" width="18" customWidth="1"/>
    <col min="10243" max="10254" width="9" customWidth="1"/>
    <col min="10495" max="10495" width="33" bestFit="1" customWidth="1"/>
    <col min="10498" max="10498" width="18" customWidth="1"/>
    <col min="10499" max="10510" width="9" customWidth="1"/>
    <col min="10751" max="10751" width="33" bestFit="1" customWidth="1"/>
    <col min="10754" max="10754" width="18" customWidth="1"/>
    <col min="10755" max="10766" width="9" customWidth="1"/>
    <col min="11007" max="11007" width="33" bestFit="1" customWidth="1"/>
    <col min="11010" max="11010" width="18" customWidth="1"/>
    <col min="11011" max="11022" width="9" customWidth="1"/>
    <col min="11263" max="11263" width="33" bestFit="1" customWidth="1"/>
    <col min="11266" max="11266" width="18" customWidth="1"/>
    <col min="11267" max="11278" width="9" customWidth="1"/>
    <col min="11519" max="11519" width="33" bestFit="1" customWidth="1"/>
    <col min="11522" max="11522" width="18" customWidth="1"/>
    <col min="11523" max="11534" width="9" customWidth="1"/>
    <col min="11775" max="11775" width="33" bestFit="1" customWidth="1"/>
    <col min="11778" max="11778" width="18" customWidth="1"/>
    <col min="11779" max="11790" width="9" customWidth="1"/>
    <col min="12031" max="12031" width="33" bestFit="1" customWidth="1"/>
    <col min="12034" max="12034" width="18" customWidth="1"/>
    <col min="12035" max="12046" width="9" customWidth="1"/>
    <col min="12287" max="12287" width="33" bestFit="1" customWidth="1"/>
    <col min="12290" max="12290" width="18" customWidth="1"/>
    <col min="12291" max="12302" width="9" customWidth="1"/>
    <col min="12543" max="12543" width="33" bestFit="1" customWidth="1"/>
    <col min="12546" max="12546" width="18" customWidth="1"/>
    <col min="12547" max="12558" width="9" customWidth="1"/>
    <col min="12799" max="12799" width="33" bestFit="1" customWidth="1"/>
    <col min="12802" max="12802" width="18" customWidth="1"/>
    <col min="12803" max="12814" width="9" customWidth="1"/>
    <col min="13055" max="13055" width="33" bestFit="1" customWidth="1"/>
    <col min="13058" max="13058" width="18" customWidth="1"/>
    <col min="13059" max="13070" width="9" customWidth="1"/>
    <col min="13311" max="13311" width="33" bestFit="1" customWidth="1"/>
    <col min="13314" max="13314" width="18" customWidth="1"/>
    <col min="13315" max="13326" width="9" customWidth="1"/>
    <col min="13567" max="13567" width="33" bestFit="1" customWidth="1"/>
    <col min="13570" max="13570" width="18" customWidth="1"/>
    <col min="13571" max="13582" width="9" customWidth="1"/>
    <col min="13823" max="13823" width="33" bestFit="1" customWidth="1"/>
    <col min="13826" max="13826" width="18" customWidth="1"/>
    <col min="13827" max="13838" width="9" customWidth="1"/>
    <col min="14079" max="14079" width="33" bestFit="1" customWidth="1"/>
    <col min="14082" max="14082" width="18" customWidth="1"/>
    <col min="14083" max="14094" width="9" customWidth="1"/>
    <col min="14335" max="14335" width="33" bestFit="1" customWidth="1"/>
    <col min="14338" max="14338" width="18" customWidth="1"/>
    <col min="14339" max="14350" width="9" customWidth="1"/>
    <col min="14591" max="14591" width="33" bestFit="1" customWidth="1"/>
    <col min="14594" max="14594" width="18" customWidth="1"/>
    <col min="14595" max="14606" width="9" customWidth="1"/>
    <col min="14847" max="14847" width="33" bestFit="1" customWidth="1"/>
    <col min="14850" max="14850" width="18" customWidth="1"/>
    <col min="14851" max="14862" width="9" customWidth="1"/>
    <col min="15103" max="15103" width="33" bestFit="1" customWidth="1"/>
    <col min="15106" max="15106" width="18" customWidth="1"/>
    <col min="15107" max="15118" width="9" customWidth="1"/>
    <col min="15359" max="15359" width="33" bestFit="1" customWidth="1"/>
    <col min="15362" max="15362" width="18" customWidth="1"/>
    <col min="15363" max="15374" width="9" customWidth="1"/>
    <col min="15615" max="15615" width="33" bestFit="1" customWidth="1"/>
    <col min="15618" max="15618" width="18" customWidth="1"/>
    <col min="15619" max="15630" width="9" customWidth="1"/>
    <col min="15871" max="15871" width="33" bestFit="1" customWidth="1"/>
    <col min="15874" max="15874" width="18" customWidth="1"/>
    <col min="15875" max="15886" width="9" customWidth="1"/>
    <col min="16127" max="16127" width="33" bestFit="1" customWidth="1"/>
    <col min="16130" max="16130" width="18" customWidth="1"/>
    <col min="16131" max="16142" width="9" customWidth="1"/>
  </cols>
  <sheetData>
    <row r="1" spans="1:18" ht="30" customHeight="1">
      <c r="A1" s="443" t="s">
        <v>706</v>
      </c>
      <c r="B1" s="443"/>
      <c r="C1" s="443"/>
      <c r="D1" s="443"/>
      <c r="E1" s="443"/>
      <c r="F1" s="443"/>
      <c r="G1" s="443"/>
      <c r="H1" s="443"/>
      <c r="I1" s="443"/>
      <c r="J1" s="443"/>
      <c r="K1" s="443"/>
      <c r="L1" s="443"/>
      <c r="M1" s="443"/>
      <c r="N1" s="443"/>
      <c r="O1" s="443"/>
      <c r="P1" s="444"/>
      <c r="Q1" s="444"/>
      <c r="R1" s="444"/>
    </row>
    <row r="2" spans="1:18" ht="24.95" customHeight="1" outlineLevel="1">
      <c r="A2" s="284" t="s">
        <v>681</v>
      </c>
      <c r="B2" s="285"/>
      <c r="C2" s="284"/>
      <c r="D2" s="284"/>
      <c r="E2" s="284"/>
      <c r="F2" s="284"/>
      <c r="G2" s="284" t="s">
        <v>682</v>
      </c>
      <c r="H2" s="284"/>
      <c r="I2" s="284"/>
      <c r="J2" s="284"/>
      <c r="K2" s="284"/>
      <c r="L2" s="284"/>
      <c r="M2" s="284"/>
      <c r="N2" s="284"/>
      <c r="O2" s="284"/>
      <c r="R2" s="284" t="s">
        <v>683</v>
      </c>
    </row>
    <row r="3" spans="1:18" ht="24.95" customHeight="1" outlineLevel="2">
      <c r="A3" s="485" t="s">
        <v>414</v>
      </c>
      <c r="B3" s="481" t="s">
        <v>289</v>
      </c>
      <c r="C3" s="481" t="s">
        <v>684</v>
      </c>
      <c r="D3" s="481" t="s">
        <v>340</v>
      </c>
      <c r="E3" s="481" t="s">
        <v>685</v>
      </c>
      <c r="F3" s="481" t="s">
        <v>686</v>
      </c>
      <c r="G3" s="481"/>
      <c r="H3" s="481"/>
      <c r="I3" s="481"/>
      <c r="J3" s="481"/>
      <c r="K3" s="481"/>
      <c r="L3" s="481"/>
      <c r="M3" s="481"/>
      <c r="N3" s="481"/>
      <c r="O3" s="481"/>
      <c r="P3" s="482" t="s">
        <v>707</v>
      </c>
      <c r="Q3" s="483"/>
      <c r="R3" s="484"/>
    </row>
    <row r="4" spans="1:18" ht="24.95" customHeight="1" outlineLevel="1">
      <c r="A4" s="486"/>
      <c r="B4" s="481"/>
      <c r="C4" s="481"/>
      <c r="D4" s="481"/>
      <c r="E4" s="481"/>
      <c r="F4" s="298" t="s">
        <v>417</v>
      </c>
      <c r="G4" s="299" t="s">
        <v>687</v>
      </c>
      <c r="H4" s="299" t="s">
        <v>688</v>
      </c>
      <c r="I4" s="299" t="s">
        <v>689</v>
      </c>
      <c r="J4" s="299" t="s">
        <v>690</v>
      </c>
      <c r="K4" s="299" t="s">
        <v>691</v>
      </c>
      <c r="L4" s="299" t="s">
        <v>692</v>
      </c>
      <c r="M4" s="299" t="s">
        <v>693</v>
      </c>
      <c r="N4" s="299" t="s">
        <v>694</v>
      </c>
      <c r="O4" s="298" t="s">
        <v>162</v>
      </c>
      <c r="P4" s="296" t="s">
        <v>695</v>
      </c>
      <c r="Q4" s="296" t="s">
        <v>696</v>
      </c>
      <c r="R4" s="296" t="s">
        <v>697</v>
      </c>
    </row>
    <row r="5" spans="1:18" ht="24.95" customHeight="1" outlineLevel="2">
      <c r="A5" s="290">
        <v>1</v>
      </c>
      <c r="B5" s="287" t="s">
        <v>703</v>
      </c>
      <c r="C5" s="289" t="s">
        <v>704</v>
      </c>
      <c r="D5" s="289" t="s">
        <v>702</v>
      </c>
      <c r="E5" s="288" t="s">
        <v>700</v>
      </c>
      <c r="F5" s="289">
        <v>2</v>
      </c>
      <c r="G5" s="289">
        <v>7000</v>
      </c>
      <c r="H5" s="289">
        <v>1692</v>
      </c>
      <c r="I5" s="289">
        <v>1128</v>
      </c>
      <c r="J5" s="289">
        <v>60</v>
      </c>
      <c r="K5" s="289">
        <v>40</v>
      </c>
      <c r="L5" s="289">
        <v>200</v>
      </c>
      <c r="M5" s="289">
        <v>400</v>
      </c>
      <c r="N5" s="289"/>
      <c r="O5" s="289">
        <v>10520</v>
      </c>
      <c r="P5" s="291">
        <v>10520</v>
      </c>
      <c r="Q5" s="291">
        <v>4313</v>
      </c>
      <c r="R5" s="300">
        <v>6207</v>
      </c>
    </row>
    <row r="6" spans="1:18" ht="24.95" customHeight="1" outlineLevel="2">
      <c r="A6" s="290">
        <v>2</v>
      </c>
      <c r="B6" s="287" t="s">
        <v>703</v>
      </c>
      <c r="C6" s="289" t="s">
        <v>704</v>
      </c>
      <c r="D6" s="289" t="s">
        <v>702</v>
      </c>
      <c r="E6" s="288" t="s">
        <v>698</v>
      </c>
      <c r="F6" s="289">
        <v>1</v>
      </c>
      <c r="G6" s="289">
        <v>3500</v>
      </c>
      <c r="H6" s="289">
        <v>846</v>
      </c>
      <c r="I6" s="289">
        <v>564</v>
      </c>
      <c r="J6" s="289">
        <v>30</v>
      </c>
      <c r="K6" s="289">
        <v>20</v>
      </c>
      <c r="L6" s="289">
        <v>100</v>
      </c>
      <c r="M6" s="289">
        <v>200</v>
      </c>
      <c r="N6" s="289"/>
      <c r="O6" s="289">
        <v>5260</v>
      </c>
      <c r="P6" s="291">
        <v>5260</v>
      </c>
      <c r="Q6" s="291">
        <v>2157</v>
      </c>
      <c r="R6" s="300">
        <v>3103</v>
      </c>
    </row>
    <row r="7" spans="1:18" ht="24.95" customHeight="1" outlineLevel="2">
      <c r="A7" s="290">
        <v>3</v>
      </c>
      <c r="B7" s="287" t="s">
        <v>705</v>
      </c>
      <c r="C7" s="289" t="s">
        <v>704</v>
      </c>
      <c r="D7" s="289" t="s">
        <v>702</v>
      </c>
      <c r="E7" s="288" t="s">
        <v>700</v>
      </c>
      <c r="F7" s="289">
        <v>1</v>
      </c>
      <c r="G7" s="289">
        <v>3500</v>
      </c>
      <c r="H7" s="289">
        <v>1316</v>
      </c>
      <c r="I7" s="289">
        <v>564</v>
      </c>
      <c r="J7" s="289">
        <v>85</v>
      </c>
      <c r="K7" s="289"/>
      <c r="L7" s="289">
        <v>150</v>
      </c>
      <c r="M7" s="289">
        <v>250</v>
      </c>
      <c r="N7" s="289">
        <v>220</v>
      </c>
      <c r="O7" s="289">
        <v>6085</v>
      </c>
      <c r="P7" s="291">
        <v>6085</v>
      </c>
      <c r="Q7" s="291">
        <v>2495</v>
      </c>
      <c r="R7" s="300">
        <v>3590</v>
      </c>
    </row>
    <row r="8" spans="1:18" ht="24.95" customHeight="1" outlineLevel="1">
      <c r="A8" s="292"/>
      <c r="B8" s="293"/>
      <c r="C8" s="294" t="s">
        <v>708</v>
      </c>
      <c r="D8" s="295"/>
      <c r="E8" s="296"/>
      <c r="F8" s="295">
        <f t="shared" ref="F8:R8" si="0">SUBTOTAL(9,F5:F7)</f>
        <v>4</v>
      </c>
      <c r="G8" s="295">
        <f t="shared" si="0"/>
        <v>14000</v>
      </c>
      <c r="H8" s="295">
        <f t="shared" si="0"/>
        <v>3854</v>
      </c>
      <c r="I8" s="295">
        <f t="shared" si="0"/>
        <v>2256</v>
      </c>
      <c r="J8" s="295">
        <f t="shared" si="0"/>
        <v>175</v>
      </c>
      <c r="K8" s="295">
        <f t="shared" si="0"/>
        <v>60</v>
      </c>
      <c r="L8" s="295">
        <f t="shared" si="0"/>
        <v>450</v>
      </c>
      <c r="M8" s="295">
        <f t="shared" si="0"/>
        <v>850</v>
      </c>
      <c r="N8" s="295">
        <f t="shared" si="0"/>
        <v>220</v>
      </c>
      <c r="O8" s="295">
        <f t="shared" si="0"/>
        <v>21865</v>
      </c>
      <c r="P8" s="297">
        <f t="shared" si="0"/>
        <v>21865</v>
      </c>
      <c r="Q8" s="297">
        <f t="shared" si="0"/>
        <v>8965</v>
      </c>
      <c r="R8" s="301">
        <f t="shared" si="0"/>
        <v>12900</v>
      </c>
    </row>
  </sheetData>
  <mergeCells count="8">
    <mergeCell ref="F3:O3"/>
    <mergeCell ref="A1:R1"/>
    <mergeCell ref="P3:R3"/>
    <mergeCell ref="A3:A4"/>
    <mergeCell ref="B3:B4"/>
    <mergeCell ref="C3:C4"/>
    <mergeCell ref="D3:D4"/>
    <mergeCell ref="E3:E4"/>
  </mergeCells>
  <phoneticPr fontId="3" type="noConversion"/>
  <dataValidations count="2">
    <dataValidation type="list" allowBlank="1" showInputMessage="1" showErrorMessage="1" sqref="IX65467 ST65467 ACP65467 AML65467 AWH65467 BGD65467 BPZ65467 BZV65467 CJR65467 CTN65467 DDJ65467 DNF65467 DXB65467 EGX65467 EQT65467 FAP65467 FKL65467 FUH65467 GED65467 GNZ65467 GXV65467 HHR65467 HRN65467 IBJ65467 ILF65467 IVB65467 JEX65467 JOT65467 JYP65467 KIL65467 KSH65467 LCD65467 LLZ65467 LVV65467 MFR65467 MPN65467 MZJ65467 NJF65467 NTB65467 OCX65467 OMT65467 OWP65467 PGL65467 PQH65467 QAD65467 QJZ65467 QTV65467 RDR65467 RNN65467 RXJ65467 SHF65467 SRB65467 TAX65467 TKT65467 TUP65467 UEL65467 UOH65467 UYD65467 VHZ65467 VRV65467 WBR65467 WLN65467 WVJ65467 IX131003 ST131003 ACP131003 AML131003 AWH131003 BGD131003 BPZ131003 BZV131003 CJR131003 CTN131003 DDJ131003 DNF131003 DXB131003 EGX131003 EQT131003 FAP131003 FKL131003 FUH131003 GED131003 GNZ131003 GXV131003 HHR131003 HRN131003 IBJ131003 ILF131003 IVB131003 JEX131003 JOT131003 JYP131003 KIL131003 KSH131003 LCD131003 LLZ131003 LVV131003 MFR131003 MPN131003 MZJ131003 NJF131003 NTB131003 OCX131003 OMT131003 OWP131003 PGL131003 PQH131003 QAD131003 QJZ131003 QTV131003 RDR131003 RNN131003 RXJ131003 SHF131003 SRB131003 TAX131003 TKT131003 TUP131003 UEL131003 UOH131003 UYD131003 VHZ131003 VRV131003 WBR131003 WLN131003 WVJ131003 IX196539 ST196539 ACP196539 AML196539 AWH196539 BGD196539 BPZ196539 BZV196539 CJR196539 CTN196539 DDJ196539 DNF196539 DXB196539 EGX196539 EQT196539 FAP196539 FKL196539 FUH196539 GED196539 GNZ196539 GXV196539 HHR196539 HRN196539 IBJ196539 ILF196539 IVB196539 JEX196539 JOT196539 JYP196539 KIL196539 KSH196539 LCD196539 LLZ196539 LVV196539 MFR196539 MPN196539 MZJ196539 NJF196539 NTB196539 OCX196539 OMT196539 OWP196539 PGL196539 PQH196539 QAD196539 QJZ196539 QTV196539 RDR196539 RNN196539 RXJ196539 SHF196539 SRB196539 TAX196539 TKT196539 TUP196539 UEL196539 UOH196539 UYD196539 VHZ196539 VRV196539 WBR196539 WLN196539 WVJ196539 IX262075 ST262075 ACP262075 AML262075 AWH262075 BGD262075 BPZ262075 BZV262075 CJR262075 CTN262075 DDJ262075 DNF262075 DXB262075 EGX262075 EQT262075 FAP262075 FKL262075 FUH262075 GED262075 GNZ262075 GXV262075 HHR262075 HRN262075 IBJ262075 ILF262075 IVB262075 JEX262075 JOT262075 JYP262075 KIL262075 KSH262075 LCD262075 LLZ262075 LVV262075 MFR262075 MPN262075 MZJ262075 NJF262075 NTB262075 OCX262075 OMT262075 OWP262075 PGL262075 PQH262075 QAD262075 QJZ262075 QTV262075 RDR262075 RNN262075 RXJ262075 SHF262075 SRB262075 TAX262075 TKT262075 TUP262075 UEL262075 UOH262075 UYD262075 VHZ262075 VRV262075 WBR262075 WLN262075 WVJ262075 IX327611 ST327611 ACP327611 AML327611 AWH327611 BGD327611 BPZ327611 BZV327611 CJR327611 CTN327611 DDJ327611 DNF327611 DXB327611 EGX327611 EQT327611 FAP327611 FKL327611 FUH327611 GED327611 GNZ327611 GXV327611 HHR327611 HRN327611 IBJ327611 ILF327611 IVB327611 JEX327611 JOT327611 JYP327611 KIL327611 KSH327611 LCD327611 LLZ327611 LVV327611 MFR327611 MPN327611 MZJ327611 NJF327611 NTB327611 OCX327611 OMT327611 OWP327611 PGL327611 PQH327611 QAD327611 QJZ327611 QTV327611 RDR327611 RNN327611 RXJ327611 SHF327611 SRB327611 TAX327611 TKT327611 TUP327611 UEL327611 UOH327611 UYD327611 VHZ327611 VRV327611 WBR327611 WLN327611 WVJ327611 IX393147 ST393147 ACP393147 AML393147 AWH393147 BGD393147 BPZ393147 BZV393147 CJR393147 CTN393147 DDJ393147 DNF393147 DXB393147 EGX393147 EQT393147 FAP393147 FKL393147 FUH393147 GED393147 GNZ393147 GXV393147 HHR393147 HRN393147 IBJ393147 ILF393147 IVB393147 JEX393147 JOT393147 JYP393147 KIL393147 KSH393147 LCD393147 LLZ393147 LVV393147 MFR393147 MPN393147 MZJ393147 NJF393147 NTB393147 OCX393147 OMT393147 OWP393147 PGL393147 PQH393147 QAD393147 QJZ393147 QTV393147 RDR393147 RNN393147 RXJ393147 SHF393147 SRB393147 TAX393147 TKT393147 TUP393147 UEL393147 UOH393147 UYD393147 VHZ393147 VRV393147 WBR393147 WLN393147 WVJ393147 IX458683 ST458683 ACP458683 AML458683 AWH458683 BGD458683 BPZ458683 BZV458683 CJR458683 CTN458683 DDJ458683 DNF458683 DXB458683 EGX458683 EQT458683 FAP458683 FKL458683 FUH458683 GED458683 GNZ458683 GXV458683 HHR458683 HRN458683 IBJ458683 ILF458683 IVB458683 JEX458683 JOT458683 JYP458683 KIL458683 KSH458683 LCD458683 LLZ458683 LVV458683 MFR458683 MPN458683 MZJ458683 NJF458683 NTB458683 OCX458683 OMT458683 OWP458683 PGL458683 PQH458683 QAD458683 QJZ458683 QTV458683 RDR458683 RNN458683 RXJ458683 SHF458683 SRB458683 TAX458683 TKT458683 TUP458683 UEL458683 UOH458683 UYD458683 VHZ458683 VRV458683 WBR458683 WLN458683 WVJ458683 IX524219 ST524219 ACP524219 AML524219 AWH524219 BGD524219 BPZ524219 BZV524219 CJR524219 CTN524219 DDJ524219 DNF524219 DXB524219 EGX524219 EQT524219 FAP524219 FKL524219 FUH524219 GED524219 GNZ524219 GXV524219 HHR524219 HRN524219 IBJ524219 ILF524219 IVB524219 JEX524219 JOT524219 JYP524219 KIL524219 KSH524219 LCD524219 LLZ524219 LVV524219 MFR524219 MPN524219 MZJ524219 NJF524219 NTB524219 OCX524219 OMT524219 OWP524219 PGL524219 PQH524219 QAD524219 QJZ524219 QTV524219 RDR524219 RNN524219 RXJ524219 SHF524219 SRB524219 TAX524219 TKT524219 TUP524219 UEL524219 UOH524219 UYD524219 VHZ524219 VRV524219 WBR524219 WLN524219 WVJ524219 IX589755 ST589755 ACP589755 AML589755 AWH589755 BGD589755 BPZ589755 BZV589755 CJR589755 CTN589755 DDJ589755 DNF589755 DXB589755 EGX589755 EQT589755 FAP589755 FKL589755 FUH589755 GED589755 GNZ589755 GXV589755 HHR589755 HRN589755 IBJ589755 ILF589755 IVB589755 JEX589755 JOT589755 JYP589755 KIL589755 KSH589755 LCD589755 LLZ589755 LVV589755 MFR589755 MPN589755 MZJ589755 NJF589755 NTB589755 OCX589755 OMT589755 OWP589755 PGL589755 PQH589755 QAD589755 QJZ589755 QTV589755 RDR589755 RNN589755 RXJ589755 SHF589755 SRB589755 TAX589755 TKT589755 TUP589755 UEL589755 UOH589755 UYD589755 VHZ589755 VRV589755 WBR589755 WLN589755 WVJ589755 IX655291 ST655291 ACP655291 AML655291 AWH655291 BGD655291 BPZ655291 BZV655291 CJR655291 CTN655291 DDJ655291 DNF655291 DXB655291 EGX655291 EQT655291 FAP655291 FKL655291 FUH655291 GED655291 GNZ655291 GXV655291 HHR655291 HRN655291 IBJ655291 ILF655291 IVB655291 JEX655291 JOT655291 JYP655291 KIL655291 KSH655291 LCD655291 LLZ655291 LVV655291 MFR655291 MPN655291 MZJ655291 NJF655291 NTB655291 OCX655291 OMT655291 OWP655291 PGL655291 PQH655291 QAD655291 QJZ655291 QTV655291 RDR655291 RNN655291 RXJ655291 SHF655291 SRB655291 TAX655291 TKT655291 TUP655291 UEL655291 UOH655291 UYD655291 VHZ655291 VRV655291 WBR655291 WLN655291 WVJ655291 IX720827 ST720827 ACP720827 AML720827 AWH720827 BGD720827 BPZ720827 BZV720827 CJR720827 CTN720827 DDJ720827 DNF720827 DXB720827 EGX720827 EQT720827 FAP720827 FKL720827 FUH720827 GED720827 GNZ720827 GXV720827 HHR720827 HRN720827 IBJ720827 ILF720827 IVB720827 JEX720827 JOT720827 JYP720827 KIL720827 KSH720827 LCD720827 LLZ720827 LVV720827 MFR720827 MPN720827 MZJ720827 NJF720827 NTB720827 OCX720827 OMT720827 OWP720827 PGL720827 PQH720827 QAD720827 QJZ720827 QTV720827 RDR720827 RNN720827 RXJ720827 SHF720827 SRB720827 TAX720827 TKT720827 TUP720827 UEL720827 UOH720827 UYD720827 VHZ720827 VRV720827 WBR720827 WLN720827 WVJ720827 IX786363 ST786363 ACP786363 AML786363 AWH786363 BGD786363 BPZ786363 BZV786363 CJR786363 CTN786363 DDJ786363 DNF786363 DXB786363 EGX786363 EQT786363 FAP786363 FKL786363 FUH786363 GED786363 GNZ786363 GXV786363 HHR786363 HRN786363 IBJ786363 ILF786363 IVB786363 JEX786363 JOT786363 JYP786363 KIL786363 KSH786363 LCD786363 LLZ786363 LVV786363 MFR786363 MPN786363 MZJ786363 NJF786363 NTB786363 OCX786363 OMT786363 OWP786363 PGL786363 PQH786363 QAD786363 QJZ786363 QTV786363 RDR786363 RNN786363 RXJ786363 SHF786363 SRB786363 TAX786363 TKT786363 TUP786363 UEL786363 UOH786363 UYD786363 VHZ786363 VRV786363 WBR786363 WLN786363 WVJ786363 IX851899 ST851899 ACP851899 AML851899 AWH851899 BGD851899 BPZ851899 BZV851899 CJR851899 CTN851899 DDJ851899 DNF851899 DXB851899 EGX851899 EQT851899 FAP851899 FKL851899 FUH851899 GED851899 GNZ851899 GXV851899 HHR851899 HRN851899 IBJ851899 ILF851899 IVB851899 JEX851899 JOT851899 JYP851899 KIL851899 KSH851899 LCD851899 LLZ851899 LVV851899 MFR851899 MPN851899 MZJ851899 NJF851899 NTB851899 OCX851899 OMT851899 OWP851899 PGL851899 PQH851899 QAD851899 QJZ851899 QTV851899 RDR851899 RNN851899 RXJ851899 SHF851899 SRB851899 TAX851899 TKT851899 TUP851899 UEL851899 UOH851899 UYD851899 VHZ851899 VRV851899 WBR851899 WLN851899 WVJ851899 IX917435 ST917435 ACP917435 AML917435 AWH917435 BGD917435 BPZ917435 BZV917435 CJR917435 CTN917435 DDJ917435 DNF917435 DXB917435 EGX917435 EQT917435 FAP917435 FKL917435 FUH917435 GED917435 GNZ917435 GXV917435 HHR917435 HRN917435 IBJ917435 ILF917435 IVB917435 JEX917435 JOT917435 JYP917435 KIL917435 KSH917435 LCD917435 LLZ917435 LVV917435 MFR917435 MPN917435 MZJ917435 NJF917435 NTB917435 OCX917435 OMT917435 OWP917435 PGL917435 PQH917435 QAD917435 QJZ917435 QTV917435 RDR917435 RNN917435 RXJ917435 SHF917435 SRB917435 TAX917435 TKT917435 TUP917435 UEL917435 UOH917435 UYD917435 VHZ917435 VRV917435 WBR917435 WLN917435 WVJ917435 IX982971 ST982971 ACP982971 AML982971 AWH982971 BGD982971 BPZ982971 BZV982971 CJR982971 CTN982971 DDJ982971 DNF982971 DXB982971 EGX982971 EQT982971 FAP982971 FKL982971 FUH982971 GED982971 GNZ982971 GXV982971 HHR982971 HRN982971 IBJ982971 ILF982971 IVB982971 JEX982971 JOT982971 JYP982971 KIL982971 KSH982971 LCD982971 LLZ982971 LVV982971 MFR982971 MPN982971 MZJ982971 NJF982971 NTB982971 OCX982971 OMT982971 OWP982971 PGL982971 PQH982971 QAD982971 QJZ982971 QTV982971 RDR982971 RNN982971 RXJ982971 SHF982971 SRB982971 TAX982971 TKT982971 TUP982971 UEL982971 UOH982971 UYD982971 VHZ982971 VRV982971 WBR982971 WLN982971 WVJ982971 IX65472 ST65472 ACP65472 AML65472 AWH65472 BGD65472 BPZ65472 BZV65472 CJR65472 CTN65472 DDJ65472 DNF65472 DXB65472 EGX65472 EQT65472 FAP65472 FKL65472 FUH65472 GED65472 GNZ65472 GXV65472 HHR65472 HRN65472 IBJ65472 ILF65472 IVB65472 JEX65472 JOT65472 JYP65472 KIL65472 KSH65472 LCD65472 LLZ65472 LVV65472 MFR65472 MPN65472 MZJ65472 NJF65472 NTB65472 OCX65472 OMT65472 OWP65472 PGL65472 PQH65472 QAD65472 QJZ65472 QTV65472 RDR65472 RNN65472 RXJ65472 SHF65472 SRB65472 TAX65472 TKT65472 TUP65472 UEL65472 UOH65472 UYD65472 VHZ65472 VRV65472 WBR65472 WLN65472 WVJ65472 IX131008 ST131008 ACP131008 AML131008 AWH131008 BGD131008 BPZ131008 BZV131008 CJR131008 CTN131008 DDJ131008 DNF131008 DXB131008 EGX131008 EQT131008 FAP131008 FKL131008 FUH131008 GED131008 GNZ131008 GXV131008 HHR131008 HRN131008 IBJ131008 ILF131008 IVB131008 JEX131008 JOT131008 JYP131008 KIL131008 KSH131008 LCD131008 LLZ131008 LVV131008 MFR131008 MPN131008 MZJ131008 NJF131008 NTB131008 OCX131008 OMT131008 OWP131008 PGL131008 PQH131008 QAD131008 QJZ131008 QTV131008 RDR131008 RNN131008 RXJ131008 SHF131008 SRB131008 TAX131008 TKT131008 TUP131008 UEL131008 UOH131008 UYD131008 VHZ131008 VRV131008 WBR131008 WLN131008 WVJ131008 IX196544 ST196544 ACP196544 AML196544 AWH196544 BGD196544 BPZ196544 BZV196544 CJR196544 CTN196544 DDJ196544 DNF196544 DXB196544 EGX196544 EQT196544 FAP196544 FKL196544 FUH196544 GED196544 GNZ196544 GXV196544 HHR196544 HRN196544 IBJ196544 ILF196544 IVB196544 JEX196544 JOT196544 JYP196544 KIL196544 KSH196544 LCD196544 LLZ196544 LVV196544 MFR196544 MPN196544 MZJ196544 NJF196544 NTB196544 OCX196544 OMT196544 OWP196544 PGL196544 PQH196544 QAD196544 QJZ196544 QTV196544 RDR196544 RNN196544 RXJ196544 SHF196544 SRB196544 TAX196544 TKT196544 TUP196544 UEL196544 UOH196544 UYD196544 VHZ196544 VRV196544 WBR196544 WLN196544 WVJ196544 IX262080 ST262080 ACP262080 AML262080 AWH262080 BGD262080 BPZ262080 BZV262080 CJR262080 CTN262080 DDJ262080 DNF262080 DXB262080 EGX262080 EQT262080 FAP262080 FKL262080 FUH262080 GED262080 GNZ262080 GXV262080 HHR262080 HRN262080 IBJ262080 ILF262080 IVB262080 JEX262080 JOT262080 JYP262080 KIL262080 KSH262080 LCD262080 LLZ262080 LVV262080 MFR262080 MPN262080 MZJ262080 NJF262080 NTB262080 OCX262080 OMT262080 OWP262080 PGL262080 PQH262080 QAD262080 QJZ262080 QTV262080 RDR262080 RNN262080 RXJ262080 SHF262080 SRB262080 TAX262080 TKT262080 TUP262080 UEL262080 UOH262080 UYD262080 VHZ262080 VRV262080 WBR262080 WLN262080 WVJ262080 IX327616 ST327616 ACP327616 AML327616 AWH327616 BGD327616 BPZ327616 BZV327616 CJR327616 CTN327616 DDJ327616 DNF327616 DXB327616 EGX327616 EQT327616 FAP327616 FKL327616 FUH327616 GED327616 GNZ327616 GXV327616 HHR327616 HRN327616 IBJ327616 ILF327616 IVB327616 JEX327616 JOT327616 JYP327616 KIL327616 KSH327616 LCD327616 LLZ327616 LVV327616 MFR327616 MPN327616 MZJ327616 NJF327616 NTB327616 OCX327616 OMT327616 OWP327616 PGL327616 PQH327616 QAD327616 QJZ327616 QTV327616 RDR327616 RNN327616 RXJ327616 SHF327616 SRB327616 TAX327616 TKT327616 TUP327616 UEL327616 UOH327616 UYD327616 VHZ327616 VRV327616 WBR327616 WLN327616 WVJ327616 IX393152 ST393152 ACP393152 AML393152 AWH393152 BGD393152 BPZ393152 BZV393152 CJR393152 CTN393152 DDJ393152 DNF393152 DXB393152 EGX393152 EQT393152 FAP393152 FKL393152 FUH393152 GED393152 GNZ393152 GXV393152 HHR393152 HRN393152 IBJ393152 ILF393152 IVB393152 JEX393152 JOT393152 JYP393152 KIL393152 KSH393152 LCD393152 LLZ393152 LVV393152 MFR393152 MPN393152 MZJ393152 NJF393152 NTB393152 OCX393152 OMT393152 OWP393152 PGL393152 PQH393152 QAD393152 QJZ393152 QTV393152 RDR393152 RNN393152 RXJ393152 SHF393152 SRB393152 TAX393152 TKT393152 TUP393152 UEL393152 UOH393152 UYD393152 VHZ393152 VRV393152 WBR393152 WLN393152 WVJ393152 IX458688 ST458688 ACP458688 AML458688 AWH458688 BGD458688 BPZ458688 BZV458688 CJR458688 CTN458688 DDJ458688 DNF458688 DXB458688 EGX458688 EQT458688 FAP458688 FKL458688 FUH458688 GED458688 GNZ458688 GXV458688 HHR458688 HRN458688 IBJ458688 ILF458688 IVB458688 JEX458688 JOT458688 JYP458688 KIL458688 KSH458688 LCD458688 LLZ458688 LVV458688 MFR458688 MPN458688 MZJ458688 NJF458688 NTB458688 OCX458688 OMT458688 OWP458688 PGL458688 PQH458688 QAD458688 QJZ458688 QTV458688 RDR458688 RNN458688 RXJ458688 SHF458688 SRB458688 TAX458688 TKT458688 TUP458688 UEL458688 UOH458688 UYD458688 VHZ458688 VRV458688 WBR458688 WLN458688 WVJ458688 IX524224 ST524224 ACP524224 AML524224 AWH524224 BGD524224 BPZ524224 BZV524224 CJR524224 CTN524224 DDJ524224 DNF524224 DXB524224 EGX524224 EQT524224 FAP524224 FKL524224 FUH524224 GED524224 GNZ524224 GXV524224 HHR524224 HRN524224 IBJ524224 ILF524224 IVB524224 JEX524224 JOT524224 JYP524224 KIL524224 KSH524224 LCD524224 LLZ524224 LVV524224 MFR524224 MPN524224 MZJ524224 NJF524224 NTB524224 OCX524224 OMT524224 OWP524224 PGL524224 PQH524224 QAD524224 QJZ524224 QTV524224 RDR524224 RNN524224 RXJ524224 SHF524224 SRB524224 TAX524224 TKT524224 TUP524224 UEL524224 UOH524224 UYD524224 VHZ524224 VRV524224 WBR524224 WLN524224 WVJ524224 IX589760 ST589760 ACP589760 AML589760 AWH589760 BGD589760 BPZ589760 BZV589760 CJR589760 CTN589760 DDJ589760 DNF589760 DXB589760 EGX589760 EQT589760 FAP589760 FKL589760 FUH589760 GED589760 GNZ589760 GXV589760 HHR589760 HRN589760 IBJ589760 ILF589760 IVB589760 JEX589760 JOT589760 JYP589760 KIL589760 KSH589760 LCD589760 LLZ589760 LVV589760 MFR589760 MPN589760 MZJ589760 NJF589760 NTB589760 OCX589760 OMT589760 OWP589760 PGL589760 PQH589760 QAD589760 QJZ589760 QTV589760 RDR589760 RNN589760 RXJ589760 SHF589760 SRB589760 TAX589760 TKT589760 TUP589760 UEL589760 UOH589760 UYD589760 VHZ589760 VRV589760 WBR589760 WLN589760 WVJ589760 IX655296 ST655296 ACP655296 AML655296 AWH655296 BGD655296 BPZ655296 BZV655296 CJR655296 CTN655296 DDJ655296 DNF655296 DXB655296 EGX655296 EQT655296 FAP655296 FKL655296 FUH655296 GED655296 GNZ655296 GXV655296 HHR655296 HRN655296 IBJ655296 ILF655296 IVB655296 JEX655296 JOT655296 JYP655296 KIL655296 KSH655296 LCD655296 LLZ655296 LVV655296 MFR655296 MPN655296 MZJ655296 NJF655296 NTB655296 OCX655296 OMT655296 OWP655296 PGL655296 PQH655296 QAD655296 QJZ655296 QTV655296 RDR655296 RNN655296 RXJ655296 SHF655296 SRB655296 TAX655296 TKT655296 TUP655296 UEL655296 UOH655296 UYD655296 VHZ655296 VRV655296 WBR655296 WLN655296 WVJ655296 IX720832 ST720832 ACP720832 AML720832 AWH720832 BGD720832 BPZ720832 BZV720832 CJR720832 CTN720832 DDJ720832 DNF720832 DXB720832 EGX720832 EQT720832 FAP720832 FKL720832 FUH720832 GED720832 GNZ720832 GXV720832 HHR720832 HRN720832 IBJ720832 ILF720832 IVB720832 JEX720832 JOT720832 JYP720832 KIL720832 KSH720832 LCD720832 LLZ720832 LVV720832 MFR720832 MPN720832 MZJ720832 NJF720832 NTB720832 OCX720832 OMT720832 OWP720832 PGL720832 PQH720832 QAD720832 QJZ720832 QTV720832 RDR720832 RNN720832 RXJ720832 SHF720832 SRB720832 TAX720832 TKT720832 TUP720832 UEL720832 UOH720832 UYD720832 VHZ720832 VRV720832 WBR720832 WLN720832 WVJ720832 IX786368 ST786368 ACP786368 AML786368 AWH786368 BGD786368 BPZ786368 BZV786368 CJR786368 CTN786368 DDJ786368 DNF786368 DXB786368 EGX786368 EQT786368 FAP786368 FKL786368 FUH786368 GED786368 GNZ786368 GXV786368 HHR786368 HRN786368 IBJ786368 ILF786368 IVB786368 JEX786368 JOT786368 JYP786368 KIL786368 KSH786368 LCD786368 LLZ786368 LVV786368 MFR786368 MPN786368 MZJ786368 NJF786368 NTB786368 OCX786368 OMT786368 OWP786368 PGL786368 PQH786368 QAD786368 QJZ786368 QTV786368 RDR786368 RNN786368 RXJ786368 SHF786368 SRB786368 TAX786368 TKT786368 TUP786368 UEL786368 UOH786368 UYD786368 VHZ786368 VRV786368 WBR786368 WLN786368 WVJ786368 IX851904 ST851904 ACP851904 AML851904 AWH851904 BGD851904 BPZ851904 BZV851904 CJR851904 CTN851904 DDJ851904 DNF851904 DXB851904 EGX851904 EQT851904 FAP851904 FKL851904 FUH851904 GED851904 GNZ851904 GXV851904 HHR851904 HRN851904 IBJ851904 ILF851904 IVB851904 JEX851904 JOT851904 JYP851904 KIL851904 KSH851904 LCD851904 LLZ851904 LVV851904 MFR851904 MPN851904 MZJ851904 NJF851904 NTB851904 OCX851904 OMT851904 OWP851904 PGL851904 PQH851904 QAD851904 QJZ851904 QTV851904 RDR851904 RNN851904 RXJ851904 SHF851904 SRB851904 TAX851904 TKT851904 TUP851904 UEL851904 UOH851904 UYD851904 VHZ851904 VRV851904 WBR851904 WLN851904 WVJ851904 IX917440 ST917440 ACP917440 AML917440 AWH917440 BGD917440 BPZ917440 BZV917440 CJR917440 CTN917440 DDJ917440 DNF917440 DXB917440 EGX917440 EQT917440 FAP917440 FKL917440 FUH917440 GED917440 GNZ917440 GXV917440 HHR917440 HRN917440 IBJ917440 ILF917440 IVB917440 JEX917440 JOT917440 JYP917440 KIL917440 KSH917440 LCD917440 LLZ917440 LVV917440 MFR917440 MPN917440 MZJ917440 NJF917440 NTB917440 OCX917440 OMT917440 OWP917440 PGL917440 PQH917440 QAD917440 QJZ917440 QTV917440 RDR917440 RNN917440 RXJ917440 SHF917440 SRB917440 TAX917440 TKT917440 TUP917440 UEL917440 UOH917440 UYD917440 VHZ917440 VRV917440 WBR917440 WLN917440 WVJ917440 IX982976 ST982976 ACP982976 AML982976 AWH982976 BGD982976 BPZ982976 BZV982976 CJR982976 CTN982976 DDJ982976 DNF982976 DXB982976 EGX982976 EQT982976 FAP982976 FKL982976 FUH982976 GED982976 GNZ982976 GXV982976 HHR982976 HRN982976 IBJ982976 ILF982976 IVB982976 JEX982976 JOT982976 JYP982976 KIL982976 KSH982976 LCD982976 LLZ982976 LVV982976 MFR982976 MPN982976 MZJ982976 NJF982976 NTB982976 OCX982976 OMT982976 OWP982976 PGL982976 PQH982976 QAD982976 QJZ982976 QTV982976 RDR982976 RNN982976 RXJ982976 SHF982976 SRB982976 TAX982976 TKT982976 TUP982976 UEL982976 UOH982976 UYD982976 VHZ982976 VRV982976 WBR982976 WLN982976 WVJ982976 IX65446 ST65446 ACP65446 AML65446 AWH65446 BGD65446 BPZ65446 BZV65446 CJR65446 CTN65446 DDJ65446 DNF65446 DXB65446 EGX65446 EQT65446 FAP65446 FKL65446 FUH65446 GED65446 GNZ65446 GXV65446 HHR65446 HRN65446 IBJ65446 ILF65446 IVB65446 JEX65446 JOT65446 JYP65446 KIL65446 KSH65446 LCD65446 LLZ65446 LVV65446 MFR65446 MPN65446 MZJ65446 NJF65446 NTB65446 OCX65446 OMT65446 OWP65446 PGL65446 PQH65446 QAD65446 QJZ65446 QTV65446 RDR65446 RNN65446 RXJ65446 SHF65446 SRB65446 TAX65446 TKT65446 TUP65446 UEL65446 UOH65446 UYD65446 VHZ65446 VRV65446 WBR65446 WLN65446 WVJ65446 IX130982 ST130982 ACP130982 AML130982 AWH130982 BGD130982 BPZ130982 BZV130982 CJR130982 CTN130982 DDJ130982 DNF130982 DXB130982 EGX130982 EQT130982 FAP130982 FKL130982 FUH130982 GED130982 GNZ130982 GXV130982 HHR130982 HRN130982 IBJ130982 ILF130982 IVB130982 JEX130982 JOT130982 JYP130982 KIL130982 KSH130982 LCD130982 LLZ130982 LVV130982 MFR130982 MPN130982 MZJ130982 NJF130982 NTB130982 OCX130982 OMT130982 OWP130982 PGL130982 PQH130982 QAD130982 QJZ130982 QTV130982 RDR130982 RNN130982 RXJ130982 SHF130982 SRB130982 TAX130982 TKT130982 TUP130982 UEL130982 UOH130982 UYD130982 VHZ130982 VRV130982 WBR130982 WLN130982 WVJ130982 IX196518 ST196518 ACP196518 AML196518 AWH196518 BGD196518 BPZ196518 BZV196518 CJR196518 CTN196518 DDJ196518 DNF196518 DXB196518 EGX196518 EQT196518 FAP196518 FKL196518 FUH196518 GED196518 GNZ196518 GXV196518 HHR196518 HRN196518 IBJ196518 ILF196518 IVB196518 JEX196518 JOT196518 JYP196518 KIL196518 KSH196518 LCD196518 LLZ196518 LVV196518 MFR196518 MPN196518 MZJ196518 NJF196518 NTB196518 OCX196518 OMT196518 OWP196518 PGL196518 PQH196518 QAD196518 QJZ196518 QTV196518 RDR196518 RNN196518 RXJ196518 SHF196518 SRB196518 TAX196518 TKT196518 TUP196518 UEL196518 UOH196518 UYD196518 VHZ196518 VRV196518 WBR196518 WLN196518 WVJ196518 IX262054 ST262054 ACP262054 AML262054 AWH262054 BGD262054 BPZ262054 BZV262054 CJR262054 CTN262054 DDJ262054 DNF262054 DXB262054 EGX262054 EQT262054 FAP262054 FKL262054 FUH262054 GED262054 GNZ262054 GXV262054 HHR262054 HRN262054 IBJ262054 ILF262054 IVB262054 JEX262054 JOT262054 JYP262054 KIL262054 KSH262054 LCD262054 LLZ262054 LVV262054 MFR262054 MPN262054 MZJ262054 NJF262054 NTB262054 OCX262054 OMT262054 OWP262054 PGL262054 PQH262054 QAD262054 QJZ262054 QTV262054 RDR262054 RNN262054 RXJ262054 SHF262054 SRB262054 TAX262054 TKT262054 TUP262054 UEL262054 UOH262054 UYD262054 VHZ262054 VRV262054 WBR262054 WLN262054 WVJ262054 IX327590 ST327590 ACP327590 AML327590 AWH327590 BGD327590 BPZ327590 BZV327590 CJR327590 CTN327590 DDJ327590 DNF327590 DXB327590 EGX327590 EQT327590 FAP327590 FKL327590 FUH327590 GED327590 GNZ327590 GXV327590 HHR327590 HRN327590 IBJ327590 ILF327590 IVB327590 JEX327590 JOT327590 JYP327590 KIL327590 KSH327590 LCD327590 LLZ327590 LVV327590 MFR327590 MPN327590 MZJ327590 NJF327590 NTB327590 OCX327590 OMT327590 OWP327590 PGL327590 PQH327590 QAD327590 QJZ327590 QTV327590 RDR327590 RNN327590 RXJ327590 SHF327590 SRB327590 TAX327590 TKT327590 TUP327590 UEL327590 UOH327590 UYD327590 VHZ327590 VRV327590 WBR327590 WLN327590 WVJ327590 IX393126 ST393126 ACP393126 AML393126 AWH393126 BGD393126 BPZ393126 BZV393126 CJR393126 CTN393126 DDJ393126 DNF393126 DXB393126 EGX393126 EQT393126 FAP393126 FKL393126 FUH393126 GED393126 GNZ393126 GXV393126 HHR393126 HRN393126 IBJ393126 ILF393126 IVB393126 JEX393126 JOT393126 JYP393126 KIL393126 KSH393126 LCD393126 LLZ393126 LVV393126 MFR393126 MPN393126 MZJ393126 NJF393126 NTB393126 OCX393126 OMT393126 OWP393126 PGL393126 PQH393126 QAD393126 QJZ393126 QTV393126 RDR393126 RNN393126 RXJ393126 SHF393126 SRB393126 TAX393126 TKT393126 TUP393126 UEL393126 UOH393126 UYD393126 VHZ393126 VRV393126 WBR393126 WLN393126 WVJ393126 IX458662 ST458662 ACP458662 AML458662 AWH458662 BGD458662 BPZ458662 BZV458662 CJR458662 CTN458662 DDJ458662 DNF458662 DXB458662 EGX458662 EQT458662 FAP458662 FKL458662 FUH458662 GED458662 GNZ458662 GXV458662 HHR458662 HRN458662 IBJ458662 ILF458662 IVB458662 JEX458662 JOT458662 JYP458662 KIL458662 KSH458662 LCD458662 LLZ458662 LVV458662 MFR458662 MPN458662 MZJ458662 NJF458662 NTB458662 OCX458662 OMT458662 OWP458662 PGL458662 PQH458662 QAD458662 QJZ458662 QTV458662 RDR458662 RNN458662 RXJ458662 SHF458662 SRB458662 TAX458662 TKT458662 TUP458662 UEL458662 UOH458662 UYD458662 VHZ458662 VRV458662 WBR458662 WLN458662 WVJ458662 IX524198 ST524198 ACP524198 AML524198 AWH524198 BGD524198 BPZ524198 BZV524198 CJR524198 CTN524198 DDJ524198 DNF524198 DXB524198 EGX524198 EQT524198 FAP524198 FKL524198 FUH524198 GED524198 GNZ524198 GXV524198 HHR524198 HRN524198 IBJ524198 ILF524198 IVB524198 JEX524198 JOT524198 JYP524198 KIL524198 KSH524198 LCD524198 LLZ524198 LVV524198 MFR524198 MPN524198 MZJ524198 NJF524198 NTB524198 OCX524198 OMT524198 OWP524198 PGL524198 PQH524198 QAD524198 QJZ524198 QTV524198 RDR524198 RNN524198 RXJ524198 SHF524198 SRB524198 TAX524198 TKT524198 TUP524198 UEL524198 UOH524198 UYD524198 VHZ524198 VRV524198 WBR524198 WLN524198 WVJ524198 IX589734 ST589734 ACP589734 AML589734 AWH589734 BGD589734 BPZ589734 BZV589734 CJR589734 CTN589734 DDJ589734 DNF589734 DXB589734 EGX589734 EQT589734 FAP589734 FKL589734 FUH589734 GED589734 GNZ589734 GXV589734 HHR589734 HRN589734 IBJ589734 ILF589734 IVB589734 JEX589734 JOT589734 JYP589734 KIL589734 KSH589734 LCD589734 LLZ589734 LVV589734 MFR589734 MPN589734 MZJ589734 NJF589734 NTB589734 OCX589734 OMT589734 OWP589734 PGL589734 PQH589734 QAD589734 QJZ589734 QTV589734 RDR589734 RNN589734 RXJ589734 SHF589734 SRB589734 TAX589734 TKT589734 TUP589734 UEL589734 UOH589734 UYD589734 VHZ589734 VRV589734 WBR589734 WLN589734 WVJ589734 IX655270 ST655270 ACP655270 AML655270 AWH655270 BGD655270 BPZ655270 BZV655270 CJR655270 CTN655270 DDJ655270 DNF655270 DXB655270 EGX655270 EQT655270 FAP655270 FKL655270 FUH655270 GED655270 GNZ655270 GXV655270 HHR655270 HRN655270 IBJ655270 ILF655270 IVB655270 JEX655270 JOT655270 JYP655270 KIL655270 KSH655270 LCD655270 LLZ655270 LVV655270 MFR655270 MPN655270 MZJ655270 NJF655270 NTB655270 OCX655270 OMT655270 OWP655270 PGL655270 PQH655270 QAD655270 QJZ655270 QTV655270 RDR655270 RNN655270 RXJ655270 SHF655270 SRB655270 TAX655270 TKT655270 TUP655270 UEL655270 UOH655270 UYD655270 VHZ655270 VRV655270 WBR655270 WLN655270 WVJ655270 IX720806 ST720806 ACP720806 AML720806 AWH720806 BGD720806 BPZ720806 BZV720806 CJR720806 CTN720806 DDJ720806 DNF720806 DXB720806 EGX720806 EQT720806 FAP720806 FKL720806 FUH720806 GED720806 GNZ720806 GXV720806 HHR720806 HRN720806 IBJ720806 ILF720806 IVB720806 JEX720806 JOT720806 JYP720806 KIL720806 KSH720806 LCD720806 LLZ720806 LVV720806 MFR720806 MPN720806 MZJ720806 NJF720806 NTB720806 OCX720806 OMT720806 OWP720806 PGL720806 PQH720806 QAD720806 QJZ720806 QTV720806 RDR720806 RNN720806 RXJ720806 SHF720806 SRB720806 TAX720806 TKT720806 TUP720806 UEL720806 UOH720806 UYD720806 VHZ720806 VRV720806 WBR720806 WLN720806 WVJ720806 IX786342 ST786342 ACP786342 AML786342 AWH786342 BGD786342 BPZ786342 BZV786342 CJR786342 CTN786342 DDJ786342 DNF786342 DXB786342 EGX786342 EQT786342 FAP786342 FKL786342 FUH786342 GED786342 GNZ786342 GXV786342 HHR786342 HRN786342 IBJ786342 ILF786342 IVB786342 JEX786342 JOT786342 JYP786342 KIL786342 KSH786342 LCD786342 LLZ786342 LVV786342 MFR786342 MPN786342 MZJ786342 NJF786342 NTB786342 OCX786342 OMT786342 OWP786342 PGL786342 PQH786342 QAD786342 QJZ786342 QTV786342 RDR786342 RNN786342 RXJ786342 SHF786342 SRB786342 TAX786342 TKT786342 TUP786342 UEL786342 UOH786342 UYD786342 VHZ786342 VRV786342 WBR786342 WLN786342 WVJ786342 IX851878 ST851878 ACP851878 AML851878 AWH851878 BGD851878 BPZ851878 BZV851878 CJR851878 CTN851878 DDJ851878 DNF851878 DXB851878 EGX851878 EQT851878 FAP851878 FKL851878 FUH851878 GED851878 GNZ851878 GXV851878 HHR851878 HRN851878 IBJ851878 ILF851878 IVB851878 JEX851878 JOT851878 JYP851878 KIL851878 KSH851878 LCD851878 LLZ851878 LVV851878 MFR851878 MPN851878 MZJ851878 NJF851878 NTB851878 OCX851878 OMT851878 OWP851878 PGL851878 PQH851878 QAD851878 QJZ851878 QTV851878 RDR851878 RNN851878 RXJ851878 SHF851878 SRB851878 TAX851878 TKT851878 TUP851878 UEL851878 UOH851878 UYD851878 VHZ851878 VRV851878 WBR851878 WLN851878 WVJ851878 IX917414 ST917414 ACP917414 AML917414 AWH917414 BGD917414 BPZ917414 BZV917414 CJR917414 CTN917414 DDJ917414 DNF917414 DXB917414 EGX917414 EQT917414 FAP917414 FKL917414 FUH917414 GED917414 GNZ917414 GXV917414 HHR917414 HRN917414 IBJ917414 ILF917414 IVB917414 JEX917414 JOT917414 JYP917414 KIL917414 KSH917414 LCD917414 LLZ917414 LVV917414 MFR917414 MPN917414 MZJ917414 NJF917414 NTB917414 OCX917414 OMT917414 OWP917414 PGL917414 PQH917414 QAD917414 QJZ917414 QTV917414 RDR917414 RNN917414 RXJ917414 SHF917414 SRB917414 TAX917414 TKT917414 TUP917414 UEL917414 UOH917414 UYD917414 VHZ917414 VRV917414 WBR917414 WLN917414 WVJ917414 IX982950 ST982950 ACP982950 AML982950 AWH982950 BGD982950 BPZ982950 BZV982950 CJR982950 CTN982950 DDJ982950 DNF982950 DXB982950 EGX982950 EQT982950 FAP982950 FKL982950 FUH982950 GED982950 GNZ982950 GXV982950 HHR982950 HRN982950 IBJ982950 ILF982950 IVB982950 JEX982950 JOT982950 JYP982950 KIL982950 KSH982950 LCD982950 LLZ982950 LVV982950 MFR982950 MPN982950 MZJ982950 NJF982950 NTB982950 OCX982950 OMT982950 OWP982950 PGL982950 PQH982950 QAD982950 QJZ982950 QTV982950 RDR982950 RNN982950 RXJ982950 SHF982950 SRB982950 TAX982950 TKT982950 TUP982950 UEL982950 UOH982950 UYD982950 VHZ982950 VRV982950 WBR982950 WLN982950 WVJ982950 IX65430 ST65430 ACP65430 AML65430 AWH65430 BGD65430 BPZ65430 BZV65430 CJR65430 CTN65430 DDJ65430 DNF65430 DXB65430 EGX65430 EQT65430 FAP65430 FKL65430 FUH65430 GED65430 GNZ65430 GXV65430 HHR65430 HRN65430 IBJ65430 ILF65430 IVB65430 JEX65430 JOT65430 JYP65430 KIL65430 KSH65430 LCD65430 LLZ65430 LVV65430 MFR65430 MPN65430 MZJ65430 NJF65430 NTB65430 OCX65430 OMT65430 OWP65430 PGL65430 PQH65430 QAD65430 QJZ65430 QTV65430 RDR65430 RNN65430 RXJ65430 SHF65430 SRB65430 TAX65430 TKT65430 TUP65430 UEL65430 UOH65430 UYD65430 VHZ65430 VRV65430 WBR65430 WLN65430 WVJ65430 IX130966 ST130966 ACP130966 AML130966 AWH130966 BGD130966 BPZ130966 BZV130966 CJR130966 CTN130966 DDJ130966 DNF130966 DXB130966 EGX130966 EQT130966 FAP130966 FKL130966 FUH130966 GED130966 GNZ130966 GXV130966 HHR130966 HRN130966 IBJ130966 ILF130966 IVB130966 JEX130966 JOT130966 JYP130966 KIL130966 KSH130966 LCD130966 LLZ130966 LVV130966 MFR130966 MPN130966 MZJ130966 NJF130966 NTB130966 OCX130966 OMT130966 OWP130966 PGL130966 PQH130966 QAD130966 QJZ130966 QTV130966 RDR130966 RNN130966 RXJ130966 SHF130966 SRB130966 TAX130966 TKT130966 TUP130966 UEL130966 UOH130966 UYD130966 VHZ130966 VRV130966 WBR130966 WLN130966 WVJ130966 IX196502 ST196502 ACP196502 AML196502 AWH196502 BGD196502 BPZ196502 BZV196502 CJR196502 CTN196502 DDJ196502 DNF196502 DXB196502 EGX196502 EQT196502 FAP196502 FKL196502 FUH196502 GED196502 GNZ196502 GXV196502 HHR196502 HRN196502 IBJ196502 ILF196502 IVB196502 JEX196502 JOT196502 JYP196502 KIL196502 KSH196502 LCD196502 LLZ196502 LVV196502 MFR196502 MPN196502 MZJ196502 NJF196502 NTB196502 OCX196502 OMT196502 OWP196502 PGL196502 PQH196502 QAD196502 QJZ196502 QTV196502 RDR196502 RNN196502 RXJ196502 SHF196502 SRB196502 TAX196502 TKT196502 TUP196502 UEL196502 UOH196502 UYD196502 VHZ196502 VRV196502 WBR196502 WLN196502 WVJ196502 IX262038 ST262038 ACP262038 AML262038 AWH262038 BGD262038 BPZ262038 BZV262038 CJR262038 CTN262038 DDJ262038 DNF262038 DXB262038 EGX262038 EQT262038 FAP262038 FKL262038 FUH262038 GED262038 GNZ262038 GXV262038 HHR262038 HRN262038 IBJ262038 ILF262038 IVB262038 JEX262038 JOT262038 JYP262038 KIL262038 KSH262038 LCD262038 LLZ262038 LVV262038 MFR262038 MPN262038 MZJ262038 NJF262038 NTB262038 OCX262038 OMT262038 OWP262038 PGL262038 PQH262038 QAD262038 QJZ262038 QTV262038 RDR262038 RNN262038 RXJ262038 SHF262038 SRB262038 TAX262038 TKT262038 TUP262038 UEL262038 UOH262038 UYD262038 VHZ262038 VRV262038 WBR262038 WLN262038 WVJ262038 IX327574 ST327574 ACP327574 AML327574 AWH327574 BGD327574 BPZ327574 BZV327574 CJR327574 CTN327574 DDJ327574 DNF327574 DXB327574 EGX327574 EQT327574 FAP327574 FKL327574 FUH327574 GED327574 GNZ327574 GXV327574 HHR327574 HRN327574 IBJ327574 ILF327574 IVB327574 JEX327574 JOT327574 JYP327574 KIL327574 KSH327574 LCD327574 LLZ327574 LVV327574 MFR327574 MPN327574 MZJ327574 NJF327574 NTB327574 OCX327574 OMT327574 OWP327574 PGL327574 PQH327574 QAD327574 QJZ327574 QTV327574 RDR327574 RNN327574 RXJ327574 SHF327574 SRB327574 TAX327574 TKT327574 TUP327574 UEL327574 UOH327574 UYD327574 VHZ327574 VRV327574 WBR327574 WLN327574 WVJ327574 IX393110 ST393110 ACP393110 AML393110 AWH393110 BGD393110 BPZ393110 BZV393110 CJR393110 CTN393110 DDJ393110 DNF393110 DXB393110 EGX393110 EQT393110 FAP393110 FKL393110 FUH393110 GED393110 GNZ393110 GXV393110 HHR393110 HRN393110 IBJ393110 ILF393110 IVB393110 JEX393110 JOT393110 JYP393110 KIL393110 KSH393110 LCD393110 LLZ393110 LVV393110 MFR393110 MPN393110 MZJ393110 NJF393110 NTB393110 OCX393110 OMT393110 OWP393110 PGL393110 PQH393110 QAD393110 QJZ393110 QTV393110 RDR393110 RNN393110 RXJ393110 SHF393110 SRB393110 TAX393110 TKT393110 TUP393110 UEL393110 UOH393110 UYD393110 VHZ393110 VRV393110 WBR393110 WLN393110 WVJ393110 IX458646 ST458646 ACP458646 AML458646 AWH458646 BGD458646 BPZ458646 BZV458646 CJR458646 CTN458646 DDJ458646 DNF458646 DXB458646 EGX458646 EQT458646 FAP458646 FKL458646 FUH458646 GED458646 GNZ458646 GXV458646 HHR458646 HRN458646 IBJ458646 ILF458646 IVB458646 JEX458646 JOT458646 JYP458646 KIL458646 KSH458646 LCD458646 LLZ458646 LVV458646 MFR458646 MPN458646 MZJ458646 NJF458646 NTB458646 OCX458646 OMT458646 OWP458646 PGL458646 PQH458646 QAD458646 QJZ458646 QTV458646 RDR458646 RNN458646 RXJ458646 SHF458646 SRB458646 TAX458646 TKT458646 TUP458646 UEL458646 UOH458646 UYD458646 VHZ458646 VRV458646 WBR458646 WLN458646 WVJ458646 IX524182 ST524182 ACP524182 AML524182 AWH524182 BGD524182 BPZ524182 BZV524182 CJR524182 CTN524182 DDJ524182 DNF524182 DXB524182 EGX524182 EQT524182 FAP524182 FKL524182 FUH524182 GED524182 GNZ524182 GXV524182 HHR524182 HRN524182 IBJ524182 ILF524182 IVB524182 JEX524182 JOT524182 JYP524182 KIL524182 KSH524182 LCD524182 LLZ524182 LVV524182 MFR524182 MPN524182 MZJ524182 NJF524182 NTB524182 OCX524182 OMT524182 OWP524182 PGL524182 PQH524182 QAD524182 QJZ524182 QTV524182 RDR524182 RNN524182 RXJ524182 SHF524182 SRB524182 TAX524182 TKT524182 TUP524182 UEL524182 UOH524182 UYD524182 VHZ524182 VRV524182 WBR524182 WLN524182 WVJ524182 IX589718 ST589718 ACP589718 AML589718 AWH589718 BGD589718 BPZ589718 BZV589718 CJR589718 CTN589718 DDJ589718 DNF589718 DXB589718 EGX589718 EQT589718 FAP589718 FKL589718 FUH589718 GED589718 GNZ589718 GXV589718 HHR589718 HRN589718 IBJ589718 ILF589718 IVB589718 JEX589718 JOT589718 JYP589718 KIL589718 KSH589718 LCD589718 LLZ589718 LVV589718 MFR589718 MPN589718 MZJ589718 NJF589718 NTB589718 OCX589718 OMT589718 OWP589718 PGL589718 PQH589718 QAD589718 QJZ589718 QTV589718 RDR589718 RNN589718 RXJ589718 SHF589718 SRB589718 TAX589718 TKT589718 TUP589718 UEL589718 UOH589718 UYD589718 VHZ589718 VRV589718 WBR589718 WLN589718 WVJ589718 IX655254 ST655254 ACP655254 AML655254 AWH655254 BGD655254 BPZ655254 BZV655254 CJR655254 CTN655254 DDJ655254 DNF655254 DXB655254 EGX655254 EQT655254 FAP655254 FKL655254 FUH655254 GED655254 GNZ655254 GXV655254 HHR655254 HRN655254 IBJ655254 ILF655254 IVB655254 JEX655254 JOT655254 JYP655254 KIL655254 KSH655254 LCD655254 LLZ655254 LVV655254 MFR655254 MPN655254 MZJ655254 NJF655254 NTB655254 OCX655254 OMT655254 OWP655254 PGL655254 PQH655254 QAD655254 QJZ655254 QTV655254 RDR655254 RNN655254 RXJ655254 SHF655254 SRB655254 TAX655254 TKT655254 TUP655254 UEL655254 UOH655254 UYD655254 VHZ655254 VRV655254 WBR655254 WLN655254 WVJ655254 IX720790 ST720790 ACP720790 AML720790 AWH720790 BGD720790 BPZ720790 BZV720790 CJR720790 CTN720790 DDJ720790 DNF720790 DXB720790 EGX720790 EQT720790 FAP720790 FKL720790 FUH720790 GED720790 GNZ720790 GXV720790 HHR720790 HRN720790 IBJ720790 ILF720790 IVB720790 JEX720790 JOT720790 JYP720790 KIL720790 KSH720790 LCD720790 LLZ720790 LVV720790 MFR720790 MPN720790 MZJ720790 NJF720790 NTB720790 OCX720790 OMT720790 OWP720790 PGL720790 PQH720790 QAD720790 QJZ720790 QTV720790 RDR720790 RNN720790 RXJ720790 SHF720790 SRB720790 TAX720790 TKT720790 TUP720790 UEL720790 UOH720790 UYD720790 VHZ720790 VRV720790 WBR720790 WLN720790 WVJ720790 IX786326 ST786326 ACP786326 AML786326 AWH786326 BGD786326 BPZ786326 BZV786326 CJR786326 CTN786326 DDJ786326 DNF786326 DXB786326 EGX786326 EQT786326 FAP786326 FKL786326 FUH786326 GED786326 GNZ786326 GXV786326 HHR786326 HRN786326 IBJ786326 ILF786326 IVB786326 JEX786326 JOT786326 JYP786326 KIL786326 KSH786326 LCD786326 LLZ786326 LVV786326 MFR786326 MPN786326 MZJ786326 NJF786326 NTB786326 OCX786326 OMT786326 OWP786326 PGL786326 PQH786326 QAD786326 QJZ786326 QTV786326 RDR786326 RNN786326 RXJ786326 SHF786326 SRB786326 TAX786326 TKT786326 TUP786326 UEL786326 UOH786326 UYD786326 VHZ786326 VRV786326 WBR786326 WLN786326 WVJ786326 IX851862 ST851862 ACP851862 AML851862 AWH851862 BGD851862 BPZ851862 BZV851862 CJR851862 CTN851862 DDJ851862 DNF851862 DXB851862 EGX851862 EQT851862 FAP851862 FKL851862 FUH851862 GED851862 GNZ851862 GXV851862 HHR851862 HRN851862 IBJ851862 ILF851862 IVB851862 JEX851862 JOT851862 JYP851862 KIL851862 KSH851862 LCD851862 LLZ851862 LVV851862 MFR851862 MPN851862 MZJ851862 NJF851862 NTB851862 OCX851862 OMT851862 OWP851862 PGL851862 PQH851862 QAD851862 QJZ851862 QTV851862 RDR851862 RNN851862 RXJ851862 SHF851862 SRB851862 TAX851862 TKT851862 TUP851862 UEL851862 UOH851862 UYD851862 VHZ851862 VRV851862 WBR851862 WLN851862 WVJ851862 IX917398 ST917398 ACP917398 AML917398 AWH917398 BGD917398 BPZ917398 BZV917398 CJR917398 CTN917398 DDJ917398 DNF917398 DXB917398 EGX917398 EQT917398 FAP917398 FKL917398 FUH917398 GED917398 GNZ917398 GXV917398 HHR917398 HRN917398 IBJ917398 ILF917398 IVB917398 JEX917398 JOT917398 JYP917398 KIL917398 KSH917398 LCD917398 LLZ917398 LVV917398 MFR917398 MPN917398 MZJ917398 NJF917398 NTB917398 OCX917398 OMT917398 OWP917398 PGL917398 PQH917398 QAD917398 QJZ917398 QTV917398 RDR917398 RNN917398 RXJ917398 SHF917398 SRB917398 TAX917398 TKT917398 TUP917398 UEL917398 UOH917398 UYD917398 VHZ917398 VRV917398 WBR917398 WLN917398 WVJ917398 IX982934 ST982934 ACP982934 AML982934 AWH982934 BGD982934 BPZ982934 BZV982934 CJR982934 CTN982934 DDJ982934 DNF982934 DXB982934 EGX982934 EQT982934 FAP982934 FKL982934 FUH982934 GED982934 GNZ982934 GXV982934 HHR982934 HRN982934 IBJ982934 ILF982934 IVB982934 JEX982934 JOT982934 JYP982934 KIL982934 KSH982934 LCD982934 LLZ982934 LVV982934 MFR982934 MPN982934 MZJ982934 NJF982934 NTB982934 OCX982934 OMT982934 OWP982934 PGL982934 PQH982934 QAD982934 QJZ982934 QTV982934 RDR982934 RNN982934 RXJ982934 SHF982934 SRB982934 TAX982934 TKT982934 TUP982934 UEL982934 UOH982934 UYD982934 VHZ982934 VRV982934 WBR982934 WLN982934 WVJ982934 IX65422:IX65424 ST65422:ST65424 ACP65422:ACP65424 AML65422:AML65424 AWH65422:AWH65424 BGD65422:BGD65424 BPZ65422:BPZ65424 BZV65422:BZV65424 CJR65422:CJR65424 CTN65422:CTN65424 DDJ65422:DDJ65424 DNF65422:DNF65424 DXB65422:DXB65424 EGX65422:EGX65424 EQT65422:EQT65424 FAP65422:FAP65424 FKL65422:FKL65424 FUH65422:FUH65424 GED65422:GED65424 GNZ65422:GNZ65424 GXV65422:GXV65424 HHR65422:HHR65424 HRN65422:HRN65424 IBJ65422:IBJ65424 ILF65422:ILF65424 IVB65422:IVB65424 JEX65422:JEX65424 JOT65422:JOT65424 JYP65422:JYP65424 KIL65422:KIL65424 KSH65422:KSH65424 LCD65422:LCD65424 LLZ65422:LLZ65424 LVV65422:LVV65424 MFR65422:MFR65424 MPN65422:MPN65424 MZJ65422:MZJ65424 NJF65422:NJF65424 NTB65422:NTB65424 OCX65422:OCX65424 OMT65422:OMT65424 OWP65422:OWP65424 PGL65422:PGL65424 PQH65422:PQH65424 QAD65422:QAD65424 QJZ65422:QJZ65424 QTV65422:QTV65424 RDR65422:RDR65424 RNN65422:RNN65424 RXJ65422:RXJ65424 SHF65422:SHF65424 SRB65422:SRB65424 TAX65422:TAX65424 TKT65422:TKT65424 TUP65422:TUP65424 UEL65422:UEL65424 UOH65422:UOH65424 UYD65422:UYD65424 VHZ65422:VHZ65424 VRV65422:VRV65424 WBR65422:WBR65424 WLN65422:WLN65424 WVJ65422:WVJ65424 IX130958:IX130960 ST130958:ST130960 ACP130958:ACP130960 AML130958:AML130960 AWH130958:AWH130960 BGD130958:BGD130960 BPZ130958:BPZ130960 BZV130958:BZV130960 CJR130958:CJR130960 CTN130958:CTN130960 DDJ130958:DDJ130960 DNF130958:DNF130960 DXB130958:DXB130960 EGX130958:EGX130960 EQT130958:EQT130960 FAP130958:FAP130960 FKL130958:FKL130960 FUH130958:FUH130960 GED130958:GED130960 GNZ130958:GNZ130960 GXV130958:GXV130960 HHR130958:HHR130960 HRN130958:HRN130960 IBJ130958:IBJ130960 ILF130958:ILF130960 IVB130958:IVB130960 JEX130958:JEX130960 JOT130958:JOT130960 JYP130958:JYP130960 KIL130958:KIL130960 KSH130958:KSH130960 LCD130958:LCD130960 LLZ130958:LLZ130960 LVV130958:LVV130960 MFR130958:MFR130960 MPN130958:MPN130960 MZJ130958:MZJ130960 NJF130958:NJF130960 NTB130958:NTB130960 OCX130958:OCX130960 OMT130958:OMT130960 OWP130958:OWP130960 PGL130958:PGL130960 PQH130958:PQH130960 QAD130958:QAD130960 QJZ130958:QJZ130960 QTV130958:QTV130960 RDR130958:RDR130960 RNN130958:RNN130960 RXJ130958:RXJ130960 SHF130958:SHF130960 SRB130958:SRB130960 TAX130958:TAX130960 TKT130958:TKT130960 TUP130958:TUP130960 UEL130958:UEL130960 UOH130958:UOH130960 UYD130958:UYD130960 VHZ130958:VHZ130960 VRV130958:VRV130960 WBR130958:WBR130960 WLN130958:WLN130960 WVJ130958:WVJ130960 IX196494:IX196496 ST196494:ST196496 ACP196494:ACP196496 AML196494:AML196496 AWH196494:AWH196496 BGD196494:BGD196496 BPZ196494:BPZ196496 BZV196494:BZV196496 CJR196494:CJR196496 CTN196494:CTN196496 DDJ196494:DDJ196496 DNF196494:DNF196496 DXB196494:DXB196496 EGX196494:EGX196496 EQT196494:EQT196496 FAP196494:FAP196496 FKL196494:FKL196496 FUH196494:FUH196496 GED196494:GED196496 GNZ196494:GNZ196496 GXV196494:GXV196496 HHR196494:HHR196496 HRN196494:HRN196496 IBJ196494:IBJ196496 ILF196494:ILF196496 IVB196494:IVB196496 JEX196494:JEX196496 JOT196494:JOT196496 JYP196494:JYP196496 KIL196494:KIL196496 KSH196494:KSH196496 LCD196494:LCD196496 LLZ196494:LLZ196496 LVV196494:LVV196496 MFR196494:MFR196496 MPN196494:MPN196496 MZJ196494:MZJ196496 NJF196494:NJF196496 NTB196494:NTB196496 OCX196494:OCX196496 OMT196494:OMT196496 OWP196494:OWP196496 PGL196494:PGL196496 PQH196494:PQH196496 QAD196494:QAD196496 QJZ196494:QJZ196496 QTV196494:QTV196496 RDR196494:RDR196496 RNN196494:RNN196496 RXJ196494:RXJ196496 SHF196494:SHF196496 SRB196494:SRB196496 TAX196494:TAX196496 TKT196494:TKT196496 TUP196494:TUP196496 UEL196494:UEL196496 UOH196494:UOH196496 UYD196494:UYD196496 VHZ196494:VHZ196496 VRV196494:VRV196496 WBR196494:WBR196496 WLN196494:WLN196496 WVJ196494:WVJ196496 IX262030:IX262032 ST262030:ST262032 ACP262030:ACP262032 AML262030:AML262032 AWH262030:AWH262032 BGD262030:BGD262032 BPZ262030:BPZ262032 BZV262030:BZV262032 CJR262030:CJR262032 CTN262030:CTN262032 DDJ262030:DDJ262032 DNF262030:DNF262032 DXB262030:DXB262032 EGX262030:EGX262032 EQT262030:EQT262032 FAP262030:FAP262032 FKL262030:FKL262032 FUH262030:FUH262032 GED262030:GED262032 GNZ262030:GNZ262032 GXV262030:GXV262032 HHR262030:HHR262032 HRN262030:HRN262032 IBJ262030:IBJ262032 ILF262030:ILF262032 IVB262030:IVB262032 JEX262030:JEX262032 JOT262030:JOT262032 JYP262030:JYP262032 KIL262030:KIL262032 KSH262030:KSH262032 LCD262030:LCD262032 LLZ262030:LLZ262032 LVV262030:LVV262032 MFR262030:MFR262032 MPN262030:MPN262032 MZJ262030:MZJ262032 NJF262030:NJF262032 NTB262030:NTB262032 OCX262030:OCX262032 OMT262030:OMT262032 OWP262030:OWP262032 PGL262030:PGL262032 PQH262030:PQH262032 QAD262030:QAD262032 QJZ262030:QJZ262032 QTV262030:QTV262032 RDR262030:RDR262032 RNN262030:RNN262032 RXJ262030:RXJ262032 SHF262030:SHF262032 SRB262030:SRB262032 TAX262030:TAX262032 TKT262030:TKT262032 TUP262030:TUP262032 UEL262030:UEL262032 UOH262030:UOH262032 UYD262030:UYD262032 VHZ262030:VHZ262032 VRV262030:VRV262032 WBR262030:WBR262032 WLN262030:WLN262032 WVJ262030:WVJ262032 IX327566:IX327568 ST327566:ST327568 ACP327566:ACP327568 AML327566:AML327568 AWH327566:AWH327568 BGD327566:BGD327568 BPZ327566:BPZ327568 BZV327566:BZV327568 CJR327566:CJR327568 CTN327566:CTN327568 DDJ327566:DDJ327568 DNF327566:DNF327568 DXB327566:DXB327568 EGX327566:EGX327568 EQT327566:EQT327568 FAP327566:FAP327568 FKL327566:FKL327568 FUH327566:FUH327568 GED327566:GED327568 GNZ327566:GNZ327568 GXV327566:GXV327568 HHR327566:HHR327568 HRN327566:HRN327568 IBJ327566:IBJ327568 ILF327566:ILF327568 IVB327566:IVB327568 JEX327566:JEX327568 JOT327566:JOT327568 JYP327566:JYP327568 KIL327566:KIL327568 KSH327566:KSH327568 LCD327566:LCD327568 LLZ327566:LLZ327568 LVV327566:LVV327568 MFR327566:MFR327568 MPN327566:MPN327568 MZJ327566:MZJ327568 NJF327566:NJF327568 NTB327566:NTB327568 OCX327566:OCX327568 OMT327566:OMT327568 OWP327566:OWP327568 PGL327566:PGL327568 PQH327566:PQH327568 QAD327566:QAD327568 QJZ327566:QJZ327568 QTV327566:QTV327568 RDR327566:RDR327568 RNN327566:RNN327568 RXJ327566:RXJ327568 SHF327566:SHF327568 SRB327566:SRB327568 TAX327566:TAX327568 TKT327566:TKT327568 TUP327566:TUP327568 UEL327566:UEL327568 UOH327566:UOH327568 UYD327566:UYD327568 VHZ327566:VHZ327568 VRV327566:VRV327568 WBR327566:WBR327568 WLN327566:WLN327568 WVJ327566:WVJ327568 IX393102:IX393104 ST393102:ST393104 ACP393102:ACP393104 AML393102:AML393104 AWH393102:AWH393104 BGD393102:BGD393104 BPZ393102:BPZ393104 BZV393102:BZV393104 CJR393102:CJR393104 CTN393102:CTN393104 DDJ393102:DDJ393104 DNF393102:DNF393104 DXB393102:DXB393104 EGX393102:EGX393104 EQT393102:EQT393104 FAP393102:FAP393104 FKL393102:FKL393104 FUH393102:FUH393104 GED393102:GED393104 GNZ393102:GNZ393104 GXV393102:GXV393104 HHR393102:HHR393104 HRN393102:HRN393104 IBJ393102:IBJ393104 ILF393102:ILF393104 IVB393102:IVB393104 JEX393102:JEX393104 JOT393102:JOT393104 JYP393102:JYP393104 KIL393102:KIL393104 KSH393102:KSH393104 LCD393102:LCD393104 LLZ393102:LLZ393104 LVV393102:LVV393104 MFR393102:MFR393104 MPN393102:MPN393104 MZJ393102:MZJ393104 NJF393102:NJF393104 NTB393102:NTB393104 OCX393102:OCX393104 OMT393102:OMT393104 OWP393102:OWP393104 PGL393102:PGL393104 PQH393102:PQH393104 QAD393102:QAD393104 QJZ393102:QJZ393104 QTV393102:QTV393104 RDR393102:RDR393104 RNN393102:RNN393104 RXJ393102:RXJ393104 SHF393102:SHF393104 SRB393102:SRB393104 TAX393102:TAX393104 TKT393102:TKT393104 TUP393102:TUP393104 UEL393102:UEL393104 UOH393102:UOH393104 UYD393102:UYD393104 VHZ393102:VHZ393104 VRV393102:VRV393104 WBR393102:WBR393104 WLN393102:WLN393104 WVJ393102:WVJ393104 IX458638:IX458640 ST458638:ST458640 ACP458638:ACP458640 AML458638:AML458640 AWH458638:AWH458640 BGD458638:BGD458640 BPZ458638:BPZ458640 BZV458638:BZV458640 CJR458638:CJR458640 CTN458638:CTN458640 DDJ458638:DDJ458640 DNF458638:DNF458640 DXB458638:DXB458640 EGX458638:EGX458640 EQT458638:EQT458640 FAP458638:FAP458640 FKL458638:FKL458640 FUH458638:FUH458640 GED458638:GED458640 GNZ458638:GNZ458640 GXV458638:GXV458640 HHR458638:HHR458640 HRN458638:HRN458640 IBJ458638:IBJ458640 ILF458638:ILF458640 IVB458638:IVB458640 JEX458638:JEX458640 JOT458638:JOT458640 JYP458638:JYP458640 KIL458638:KIL458640 KSH458638:KSH458640 LCD458638:LCD458640 LLZ458638:LLZ458640 LVV458638:LVV458640 MFR458638:MFR458640 MPN458638:MPN458640 MZJ458638:MZJ458640 NJF458638:NJF458640 NTB458638:NTB458640 OCX458638:OCX458640 OMT458638:OMT458640 OWP458638:OWP458640 PGL458638:PGL458640 PQH458638:PQH458640 QAD458638:QAD458640 QJZ458638:QJZ458640 QTV458638:QTV458640 RDR458638:RDR458640 RNN458638:RNN458640 RXJ458638:RXJ458640 SHF458638:SHF458640 SRB458638:SRB458640 TAX458638:TAX458640 TKT458638:TKT458640 TUP458638:TUP458640 UEL458638:UEL458640 UOH458638:UOH458640 UYD458638:UYD458640 VHZ458638:VHZ458640 VRV458638:VRV458640 WBR458638:WBR458640 WLN458638:WLN458640 WVJ458638:WVJ458640 IX524174:IX524176 ST524174:ST524176 ACP524174:ACP524176 AML524174:AML524176 AWH524174:AWH524176 BGD524174:BGD524176 BPZ524174:BPZ524176 BZV524174:BZV524176 CJR524174:CJR524176 CTN524174:CTN524176 DDJ524174:DDJ524176 DNF524174:DNF524176 DXB524174:DXB524176 EGX524174:EGX524176 EQT524174:EQT524176 FAP524174:FAP524176 FKL524174:FKL524176 FUH524174:FUH524176 GED524174:GED524176 GNZ524174:GNZ524176 GXV524174:GXV524176 HHR524174:HHR524176 HRN524174:HRN524176 IBJ524174:IBJ524176 ILF524174:ILF524176 IVB524174:IVB524176 JEX524174:JEX524176 JOT524174:JOT524176 JYP524174:JYP524176 KIL524174:KIL524176 KSH524174:KSH524176 LCD524174:LCD524176 LLZ524174:LLZ524176 LVV524174:LVV524176 MFR524174:MFR524176 MPN524174:MPN524176 MZJ524174:MZJ524176 NJF524174:NJF524176 NTB524174:NTB524176 OCX524174:OCX524176 OMT524174:OMT524176 OWP524174:OWP524176 PGL524174:PGL524176 PQH524174:PQH524176 QAD524174:QAD524176 QJZ524174:QJZ524176 QTV524174:QTV524176 RDR524174:RDR524176 RNN524174:RNN524176 RXJ524174:RXJ524176 SHF524174:SHF524176 SRB524174:SRB524176 TAX524174:TAX524176 TKT524174:TKT524176 TUP524174:TUP524176 UEL524174:UEL524176 UOH524174:UOH524176 UYD524174:UYD524176 VHZ524174:VHZ524176 VRV524174:VRV524176 WBR524174:WBR524176 WLN524174:WLN524176 WVJ524174:WVJ524176 IX589710:IX589712 ST589710:ST589712 ACP589710:ACP589712 AML589710:AML589712 AWH589710:AWH589712 BGD589710:BGD589712 BPZ589710:BPZ589712 BZV589710:BZV589712 CJR589710:CJR589712 CTN589710:CTN589712 DDJ589710:DDJ589712 DNF589710:DNF589712 DXB589710:DXB589712 EGX589710:EGX589712 EQT589710:EQT589712 FAP589710:FAP589712 FKL589710:FKL589712 FUH589710:FUH589712 GED589710:GED589712 GNZ589710:GNZ589712 GXV589710:GXV589712 HHR589710:HHR589712 HRN589710:HRN589712 IBJ589710:IBJ589712 ILF589710:ILF589712 IVB589710:IVB589712 JEX589710:JEX589712 JOT589710:JOT589712 JYP589710:JYP589712 KIL589710:KIL589712 KSH589710:KSH589712 LCD589710:LCD589712 LLZ589710:LLZ589712 LVV589710:LVV589712 MFR589710:MFR589712 MPN589710:MPN589712 MZJ589710:MZJ589712 NJF589710:NJF589712 NTB589710:NTB589712 OCX589710:OCX589712 OMT589710:OMT589712 OWP589710:OWP589712 PGL589710:PGL589712 PQH589710:PQH589712 QAD589710:QAD589712 QJZ589710:QJZ589712 QTV589710:QTV589712 RDR589710:RDR589712 RNN589710:RNN589712 RXJ589710:RXJ589712 SHF589710:SHF589712 SRB589710:SRB589712 TAX589710:TAX589712 TKT589710:TKT589712 TUP589710:TUP589712 UEL589710:UEL589712 UOH589710:UOH589712 UYD589710:UYD589712 VHZ589710:VHZ589712 VRV589710:VRV589712 WBR589710:WBR589712 WLN589710:WLN589712 WVJ589710:WVJ589712 IX655246:IX655248 ST655246:ST655248 ACP655246:ACP655248 AML655246:AML655248 AWH655246:AWH655248 BGD655246:BGD655248 BPZ655246:BPZ655248 BZV655246:BZV655248 CJR655246:CJR655248 CTN655246:CTN655248 DDJ655246:DDJ655248 DNF655246:DNF655248 DXB655246:DXB655248 EGX655246:EGX655248 EQT655246:EQT655248 FAP655246:FAP655248 FKL655246:FKL655248 FUH655246:FUH655248 GED655246:GED655248 GNZ655246:GNZ655248 GXV655246:GXV655248 HHR655246:HHR655248 HRN655246:HRN655248 IBJ655246:IBJ655248 ILF655246:ILF655248 IVB655246:IVB655248 JEX655246:JEX655248 JOT655246:JOT655248 JYP655246:JYP655248 KIL655246:KIL655248 KSH655246:KSH655248 LCD655246:LCD655248 LLZ655246:LLZ655248 LVV655246:LVV655248 MFR655246:MFR655248 MPN655246:MPN655248 MZJ655246:MZJ655248 NJF655246:NJF655248 NTB655246:NTB655248 OCX655246:OCX655248 OMT655246:OMT655248 OWP655246:OWP655248 PGL655246:PGL655248 PQH655246:PQH655248 QAD655246:QAD655248 QJZ655246:QJZ655248 QTV655246:QTV655248 RDR655246:RDR655248 RNN655246:RNN655248 RXJ655246:RXJ655248 SHF655246:SHF655248 SRB655246:SRB655248 TAX655246:TAX655248 TKT655246:TKT655248 TUP655246:TUP655248 UEL655246:UEL655248 UOH655246:UOH655248 UYD655246:UYD655248 VHZ655246:VHZ655248 VRV655246:VRV655248 WBR655246:WBR655248 WLN655246:WLN655248 WVJ655246:WVJ655248 IX720782:IX720784 ST720782:ST720784 ACP720782:ACP720784 AML720782:AML720784 AWH720782:AWH720784 BGD720782:BGD720784 BPZ720782:BPZ720784 BZV720782:BZV720784 CJR720782:CJR720784 CTN720782:CTN720784 DDJ720782:DDJ720784 DNF720782:DNF720784 DXB720782:DXB720784 EGX720782:EGX720784 EQT720782:EQT720784 FAP720782:FAP720784 FKL720782:FKL720784 FUH720782:FUH720784 GED720782:GED720784 GNZ720782:GNZ720784 GXV720782:GXV720784 HHR720782:HHR720784 HRN720782:HRN720784 IBJ720782:IBJ720784 ILF720782:ILF720784 IVB720782:IVB720784 JEX720782:JEX720784 JOT720782:JOT720784 JYP720782:JYP720784 KIL720782:KIL720784 KSH720782:KSH720784 LCD720782:LCD720784 LLZ720782:LLZ720784 LVV720782:LVV720784 MFR720782:MFR720784 MPN720782:MPN720784 MZJ720782:MZJ720784 NJF720782:NJF720784 NTB720782:NTB720784 OCX720782:OCX720784 OMT720782:OMT720784 OWP720782:OWP720784 PGL720782:PGL720784 PQH720782:PQH720784 QAD720782:QAD720784 QJZ720782:QJZ720784 QTV720782:QTV720784 RDR720782:RDR720784 RNN720782:RNN720784 RXJ720782:RXJ720784 SHF720782:SHF720784 SRB720782:SRB720784 TAX720782:TAX720784 TKT720782:TKT720784 TUP720782:TUP720784 UEL720782:UEL720784 UOH720782:UOH720784 UYD720782:UYD720784 VHZ720782:VHZ720784 VRV720782:VRV720784 WBR720782:WBR720784 WLN720782:WLN720784 WVJ720782:WVJ720784 IX786318:IX786320 ST786318:ST786320 ACP786318:ACP786320 AML786318:AML786320 AWH786318:AWH786320 BGD786318:BGD786320 BPZ786318:BPZ786320 BZV786318:BZV786320 CJR786318:CJR786320 CTN786318:CTN786320 DDJ786318:DDJ786320 DNF786318:DNF786320 DXB786318:DXB786320 EGX786318:EGX786320 EQT786318:EQT786320 FAP786318:FAP786320 FKL786318:FKL786320 FUH786318:FUH786320 GED786318:GED786320 GNZ786318:GNZ786320 GXV786318:GXV786320 HHR786318:HHR786320 HRN786318:HRN786320 IBJ786318:IBJ786320 ILF786318:ILF786320 IVB786318:IVB786320 JEX786318:JEX786320 JOT786318:JOT786320 JYP786318:JYP786320 KIL786318:KIL786320 KSH786318:KSH786320 LCD786318:LCD786320 LLZ786318:LLZ786320 LVV786318:LVV786320 MFR786318:MFR786320 MPN786318:MPN786320 MZJ786318:MZJ786320 NJF786318:NJF786320 NTB786318:NTB786320 OCX786318:OCX786320 OMT786318:OMT786320 OWP786318:OWP786320 PGL786318:PGL786320 PQH786318:PQH786320 QAD786318:QAD786320 QJZ786318:QJZ786320 QTV786318:QTV786320 RDR786318:RDR786320 RNN786318:RNN786320 RXJ786318:RXJ786320 SHF786318:SHF786320 SRB786318:SRB786320 TAX786318:TAX786320 TKT786318:TKT786320 TUP786318:TUP786320 UEL786318:UEL786320 UOH786318:UOH786320 UYD786318:UYD786320 VHZ786318:VHZ786320 VRV786318:VRV786320 WBR786318:WBR786320 WLN786318:WLN786320 WVJ786318:WVJ786320 IX851854:IX851856 ST851854:ST851856 ACP851854:ACP851856 AML851854:AML851856 AWH851854:AWH851856 BGD851854:BGD851856 BPZ851854:BPZ851856 BZV851854:BZV851856 CJR851854:CJR851856 CTN851854:CTN851856 DDJ851854:DDJ851856 DNF851854:DNF851856 DXB851854:DXB851856 EGX851854:EGX851856 EQT851854:EQT851856 FAP851854:FAP851856 FKL851854:FKL851856 FUH851854:FUH851856 GED851854:GED851856 GNZ851854:GNZ851856 GXV851854:GXV851856 HHR851854:HHR851856 HRN851854:HRN851856 IBJ851854:IBJ851856 ILF851854:ILF851856 IVB851854:IVB851856 JEX851854:JEX851856 JOT851854:JOT851856 JYP851854:JYP851856 KIL851854:KIL851856 KSH851854:KSH851856 LCD851854:LCD851856 LLZ851854:LLZ851856 LVV851854:LVV851856 MFR851854:MFR851856 MPN851854:MPN851856 MZJ851854:MZJ851856 NJF851854:NJF851856 NTB851854:NTB851856 OCX851854:OCX851856 OMT851854:OMT851856 OWP851854:OWP851856 PGL851854:PGL851856 PQH851854:PQH851856 QAD851854:QAD851856 QJZ851854:QJZ851856 QTV851854:QTV851856 RDR851854:RDR851856 RNN851854:RNN851856 RXJ851854:RXJ851856 SHF851854:SHF851856 SRB851854:SRB851856 TAX851854:TAX851856 TKT851854:TKT851856 TUP851854:TUP851856 UEL851854:UEL851856 UOH851854:UOH851856 UYD851854:UYD851856 VHZ851854:VHZ851856 VRV851854:VRV851856 WBR851854:WBR851856 WLN851854:WLN851856 WVJ851854:WVJ851856 IX917390:IX917392 ST917390:ST917392 ACP917390:ACP917392 AML917390:AML917392 AWH917390:AWH917392 BGD917390:BGD917392 BPZ917390:BPZ917392 BZV917390:BZV917392 CJR917390:CJR917392 CTN917390:CTN917392 DDJ917390:DDJ917392 DNF917390:DNF917392 DXB917390:DXB917392 EGX917390:EGX917392 EQT917390:EQT917392 FAP917390:FAP917392 FKL917390:FKL917392 FUH917390:FUH917392 GED917390:GED917392 GNZ917390:GNZ917392 GXV917390:GXV917392 HHR917390:HHR917392 HRN917390:HRN917392 IBJ917390:IBJ917392 ILF917390:ILF917392 IVB917390:IVB917392 JEX917390:JEX917392 JOT917390:JOT917392 JYP917390:JYP917392 KIL917390:KIL917392 KSH917390:KSH917392 LCD917390:LCD917392 LLZ917390:LLZ917392 LVV917390:LVV917392 MFR917390:MFR917392 MPN917390:MPN917392 MZJ917390:MZJ917392 NJF917390:NJF917392 NTB917390:NTB917392 OCX917390:OCX917392 OMT917390:OMT917392 OWP917390:OWP917392 PGL917390:PGL917392 PQH917390:PQH917392 QAD917390:QAD917392 QJZ917390:QJZ917392 QTV917390:QTV917392 RDR917390:RDR917392 RNN917390:RNN917392 RXJ917390:RXJ917392 SHF917390:SHF917392 SRB917390:SRB917392 TAX917390:TAX917392 TKT917390:TKT917392 TUP917390:TUP917392 UEL917390:UEL917392 UOH917390:UOH917392 UYD917390:UYD917392 VHZ917390:VHZ917392 VRV917390:VRV917392 WBR917390:WBR917392 WLN917390:WLN917392 WVJ917390:WVJ917392 IX982926:IX982928 ST982926:ST982928 ACP982926:ACP982928 AML982926:AML982928 AWH982926:AWH982928 BGD982926:BGD982928 BPZ982926:BPZ982928 BZV982926:BZV982928 CJR982926:CJR982928 CTN982926:CTN982928 DDJ982926:DDJ982928 DNF982926:DNF982928 DXB982926:DXB982928 EGX982926:EGX982928 EQT982926:EQT982928 FAP982926:FAP982928 FKL982926:FKL982928 FUH982926:FUH982928 GED982926:GED982928 GNZ982926:GNZ982928 GXV982926:GXV982928 HHR982926:HHR982928 HRN982926:HRN982928 IBJ982926:IBJ982928 ILF982926:ILF982928 IVB982926:IVB982928 JEX982926:JEX982928 JOT982926:JOT982928 JYP982926:JYP982928 KIL982926:KIL982928 KSH982926:KSH982928 LCD982926:LCD982928 LLZ982926:LLZ982928 LVV982926:LVV982928 MFR982926:MFR982928 MPN982926:MPN982928 MZJ982926:MZJ982928 NJF982926:NJF982928 NTB982926:NTB982928 OCX982926:OCX982928 OMT982926:OMT982928 OWP982926:OWP982928 PGL982926:PGL982928 PQH982926:PQH982928 QAD982926:QAD982928 QJZ982926:QJZ982928 QTV982926:QTV982928 RDR982926:RDR982928 RNN982926:RNN982928 RXJ982926:RXJ982928 SHF982926:SHF982928 SRB982926:SRB982928 TAX982926:TAX982928 TKT982926:TKT982928 TUP982926:TUP982928 UEL982926:UEL982928 UOH982926:UOH982928 UYD982926:UYD982928 VHZ982926:VHZ982928 VRV982926:VRV982928 WBR982926:WBR982928 WLN982926:WLN982928 WVJ982926:WVJ982928 IX65403 ST65403 ACP65403 AML65403 AWH65403 BGD65403 BPZ65403 BZV65403 CJR65403 CTN65403 DDJ65403 DNF65403 DXB65403 EGX65403 EQT65403 FAP65403 FKL65403 FUH65403 GED65403 GNZ65403 GXV65403 HHR65403 HRN65403 IBJ65403 ILF65403 IVB65403 JEX65403 JOT65403 JYP65403 KIL65403 KSH65403 LCD65403 LLZ65403 LVV65403 MFR65403 MPN65403 MZJ65403 NJF65403 NTB65403 OCX65403 OMT65403 OWP65403 PGL65403 PQH65403 QAD65403 QJZ65403 QTV65403 RDR65403 RNN65403 RXJ65403 SHF65403 SRB65403 TAX65403 TKT65403 TUP65403 UEL65403 UOH65403 UYD65403 VHZ65403 VRV65403 WBR65403 WLN65403 WVJ65403 IX130939 ST130939 ACP130939 AML130939 AWH130939 BGD130939 BPZ130939 BZV130939 CJR130939 CTN130939 DDJ130939 DNF130939 DXB130939 EGX130939 EQT130939 FAP130939 FKL130939 FUH130939 GED130939 GNZ130939 GXV130939 HHR130939 HRN130939 IBJ130939 ILF130939 IVB130939 JEX130939 JOT130939 JYP130939 KIL130939 KSH130939 LCD130939 LLZ130939 LVV130939 MFR130939 MPN130939 MZJ130939 NJF130939 NTB130939 OCX130939 OMT130939 OWP130939 PGL130939 PQH130939 QAD130939 QJZ130939 QTV130939 RDR130939 RNN130939 RXJ130939 SHF130939 SRB130939 TAX130939 TKT130939 TUP130939 UEL130939 UOH130939 UYD130939 VHZ130939 VRV130939 WBR130939 WLN130939 WVJ130939 IX196475 ST196475 ACP196475 AML196475 AWH196475 BGD196475 BPZ196475 BZV196475 CJR196475 CTN196475 DDJ196475 DNF196475 DXB196475 EGX196475 EQT196475 FAP196475 FKL196475 FUH196475 GED196475 GNZ196475 GXV196475 HHR196475 HRN196475 IBJ196475 ILF196475 IVB196475 JEX196475 JOT196475 JYP196475 KIL196475 KSH196475 LCD196475 LLZ196475 LVV196475 MFR196475 MPN196475 MZJ196475 NJF196475 NTB196475 OCX196475 OMT196475 OWP196475 PGL196475 PQH196475 QAD196475 QJZ196475 QTV196475 RDR196475 RNN196475 RXJ196475 SHF196475 SRB196475 TAX196475 TKT196475 TUP196475 UEL196475 UOH196475 UYD196475 VHZ196475 VRV196475 WBR196475 WLN196475 WVJ196475 IX262011 ST262011 ACP262011 AML262011 AWH262011 BGD262011 BPZ262011 BZV262011 CJR262011 CTN262011 DDJ262011 DNF262011 DXB262011 EGX262011 EQT262011 FAP262011 FKL262011 FUH262011 GED262011 GNZ262011 GXV262011 HHR262011 HRN262011 IBJ262011 ILF262011 IVB262011 JEX262011 JOT262011 JYP262011 KIL262011 KSH262011 LCD262011 LLZ262011 LVV262011 MFR262011 MPN262011 MZJ262011 NJF262011 NTB262011 OCX262011 OMT262011 OWP262011 PGL262011 PQH262011 QAD262011 QJZ262011 QTV262011 RDR262011 RNN262011 RXJ262011 SHF262011 SRB262011 TAX262011 TKT262011 TUP262011 UEL262011 UOH262011 UYD262011 VHZ262011 VRV262011 WBR262011 WLN262011 WVJ262011 IX327547 ST327547 ACP327547 AML327547 AWH327547 BGD327547 BPZ327547 BZV327547 CJR327547 CTN327547 DDJ327547 DNF327547 DXB327547 EGX327547 EQT327547 FAP327547 FKL327547 FUH327547 GED327547 GNZ327547 GXV327547 HHR327547 HRN327547 IBJ327547 ILF327547 IVB327547 JEX327547 JOT327547 JYP327547 KIL327547 KSH327547 LCD327547 LLZ327547 LVV327547 MFR327547 MPN327547 MZJ327547 NJF327547 NTB327547 OCX327547 OMT327547 OWP327547 PGL327547 PQH327547 QAD327547 QJZ327547 QTV327547 RDR327547 RNN327547 RXJ327547 SHF327547 SRB327547 TAX327547 TKT327547 TUP327547 UEL327547 UOH327547 UYD327547 VHZ327547 VRV327547 WBR327547 WLN327547 WVJ327547 IX393083 ST393083 ACP393083 AML393083 AWH393083 BGD393083 BPZ393083 BZV393083 CJR393083 CTN393083 DDJ393083 DNF393083 DXB393083 EGX393083 EQT393083 FAP393083 FKL393083 FUH393083 GED393083 GNZ393083 GXV393083 HHR393083 HRN393083 IBJ393083 ILF393083 IVB393083 JEX393083 JOT393083 JYP393083 KIL393083 KSH393083 LCD393083 LLZ393083 LVV393083 MFR393083 MPN393083 MZJ393083 NJF393083 NTB393083 OCX393083 OMT393083 OWP393083 PGL393083 PQH393083 QAD393083 QJZ393083 QTV393083 RDR393083 RNN393083 RXJ393083 SHF393083 SRB393083 TAX393083 TKT393083 TUP393083 UEL393083 UOH393083 UYD393083 VHZ393083 VRV393083 WBR393083 WLN393083 WVJ393083 IX458619 ST458619 ACP458619 AML458619 AWH458619 BGD458619 BPZ458619 BZV458619 CJR458619 CTN458619 DDJ458619 DNF458619 DXB458619 EGX458619 EQT458619 FAP458619 FKL458619 FUH458619 GED458619 GNZ458619 GXV458619 HHR458619 HRN458619 IBJ458619 ILF458619 IVB458619 JEX458619 JOT458619 JYP458619 KIL458619 KSH458619 LCD458619 LLZ458619 LVV458619 MFR458619 MPN458619 MZJ458619 NJF458619 NTB458619 OCX458619 OMT458619 OWP458619 PGL458619 PQH458619 QAD458619 QJZ458619 QTV458619 RDR458619 RNN458619 RXJ458619 SHF458619 SRB458619 TAX458619 TKT458619 TUP458619 UEL458619 UOH458619 UYD458619 VHZ458619 VRV458619 WBR458619 WLN458619 WVJ458619 IX524155 ST524155 ACP524155 AML524155 AWH524155 BGD524155 BPZ524155 BZV524155 CJR524155 CTN524155 DDJ524155 DNF524155 DXB524155 EGX524155 EQT524155 FAP524155 FKL524155 FUH524155 GED524155 GNZ524155 GXV524155 HHR524155 HRN524155 IBJ524155 ILF524155 IVB524155 JEX524155 JOT524155 JYP524155 KIL524155 KSH524155 LCD524155 LLZ524155 LVV524155 MFR524155 MPN524155 MZJ524155 NJF524155 NTB524155 OCX524155 OMT524155 OWP524155 PGL524155 PQH524155 QAD524155 QJZ524155 QTV524155 RDR524155 RNN524155 RXJ524155 SHF524155 SRB524155 TAX524155 TKT524155 TUP524155 UEL524155 UOH524155 UYD524155 VHZ524155 VRV524155 WBR524155 WLN524155 WVJ524155 IX589691 ST589691 ACP589691 AML589691 AWH589691 BGD589691 BPZ589691 BZV589691 CJR589691 CTN589691 DDJ589691 DNF589691 DXB589691 EGX589691 EQT589691 FAP589691 FKL589691 FUH589691 GED589691 GNZ589691 GXV589691 HHR589691 HRN589691 IBJ589691 ILF589691 IVB589691 JEX589691 JOT589691 JYP589691 KIL589691 KSH589691 LCD589691 LLZ589691 LVV589691 MFR589691 MPN589691 MZJ589691 NJF589691 NTB589691 OCX589691 OMT589691 OWP589691 PGL589691 PQH589691 QAD589691 QJZ589691 QTV589691 RDR589691 RNN589691 RXJ589691 SHF589691 SRB589691 TAX589691 TKT589691 TUP589691 UEL589691 UOH589691 UYD589691 VHZ589691 VRV589691 WBR589691 WLN589691 WVJ589691 IX655227 ST655227 ACP655227 AML655227 AWH655227 BGD655227 BPZ655227 BZV655227 CJR655227 CTN655227 DDJ655227 DNF655227 DXB655227 EGX655227 EQT655227 FAP655227 FKL655227 FUH655227 GED655227 GNZ655227 GXV655227 HHR655227 HRN655227 IBJ655227 ILF655227 IVB655227 JEX655227 JOT655227 JYP655227 KIL655227 KSH655227 LCD655227 LLZ655227 LVV655227 MFR655227 MPN655227 MZJ655227 NJF655227 NTB655227 OCX655227 OMT655227 OWP655227 PGL655227 PQH655227 QAD655227 QJZ655227 QTV655227 RDR655227 RNN655227 RXJ655227 SHF655227 SRB655227 TAX655227 TKT655227 TUP655227 UEL655227 UOH655227 UYD655227 VHZ655227 VRV655227 WBR655227 WLN655227 WVJ655227 IX720763 ST720763 ACP720763 AML720763 AWH720763 BGD720763 BPZ720763 BZV720763 CJR720763 CTN720763 DDJ720763 DNF720763 DXB720763 EGX720763 EQT720763 FAP720763 FKL720763 FUH720763 GED720763 GNZ720763 GXV720763 HHR720763 HRN720763 IBJ720763 ILF720763 IVB720763 JEX720763 JOT720763 JYP720763 KIL720763 KSH720763 LCD720763 LLZ720763 LVV720763 MFR720763 MPN720763 MZJ720763 NJF720763 NTB720763 OCX720763 OMT720763 OWP720763 PGL720763 PQH720763 QAD720763 QJZ720763 QTV720763 RDR720763 RNN720763 RXJ720763 SHF720763 SRB720763 TAX720763 TKT720763 TUP720763 UEL720763 UOH720763 UYD720763 VHZ720763 VRV720763 WBR720763 WLN720763 WVJ720763 IX786299 ST786299 ACP786299 AML786299 AWH786299 BGD786299 BPZ786299 BZV786299 CJR786299 CTN786299 DDJ786299 DNF786299 DXB786299 EGX786299 EQT786299 FAP786299 FKL786299 FUH786299 GED786299 GNZ786299 GXV786299 HHR786299 HRN786299 IBJ786299 ILF786299 IVB786299 JEX786299 JOT786299 JYP786299 KIL786299 KSH786299 LCD786299 LLZ786299 LVV786299 MFR786299 MPN786299 MZJ786299 NJF786299 NTB786299 OCX786299 OMT786299 OWP786299 PGL786299 PQH786299 QAD786299 QJZ786299 QTV786299 RDR786299 RNN786299 RXJ786299 SHF786299 SRB786299 TAX786299 TKT786299 TUP786299 UEL786299 UOH786299 UYD786299 VHZ786299 VRV786299 WBR786299 WLN786299 WVJ786299 IX851835 ST851835 ACP851835 AML851835 AWH851835 BGD851835 BPZ851835 BZV851835 CJR851835 CTN851835 DDJ851835 DNF851835 DXB851835 EGX851835 EQT851835 FAP851835 FKL851835 FUH851835 GED851835 GNZ851835 GXV851835 HHR851835 HRN851835 IBJ851835 ILF851835 IVB851835 JEX851835 JOT851835 JYP851835 KIL851835 KSH851835 LCD851835 LLZ851835 LVV851835 MFR851835 MPN851835 MZJ851835 NJF851835 NTB851835 OCX851835 OMT851835 OWP851835 PGL851835 PQH851835 QAD851835 QJZ851835 QTV851835 RDR851835 RNN851835 RXJ851835 SHF851835 SRB851835 TAX851835 TKT851835 TUP851835 UEL851835 UOH851835 UYD851835 VHZ851835 VRV851835 WBR851835 WLN851835 WVJ851835 IX917371 ST917371 ACP917371 AML917371 AWH917371 BGD917371 BPZ917371 BZV917371 CJR917371 CTN917371 DDJ917371 DNF917371 DXB917371 EGX917371 EQT917371 FAP917371 FKL917371 FUH917371 GED917371 GNZ917371 GXV917371 HHR917371 HRN917371 IBJ917371 ILF917371 IVB917371 JEX917371 JOT917371 JYP917371 KIL917371 KSH917371 LCD917371 LLZ917371 LVV917371 MFR917371 MPN917371 MZJ917371 NJF917371 NTB917371 OCX917371 OMT917371 OWP917371 PGL917371 PQH917371 QAD917371 QJZ917371 QTV917371 RDR917371 RNN917371 RXJ917371 SHF917371 SRB917371 TAX917371 TKT917371 TUP917371 UEL917371 UOH917371 UYD917371 VHZ917371 VRV917371 WBR917371 WLN917371 WVJ917371 IX982907 ST982907 ACP982907 AML982907 AWH982907 BGD982907 BPZ982907 BZV982907 CJR982907 CTN982907 DDJ982907 DNF982907 DXB982907 EGX982907 EQT982907 FAP982907 FKL982907 FUH982907 GED982907 GNZ982907 GXV982907 HHR982907 HRN982907 IBJ982907 ILF982907 IVB982907 JEX982907 JOT982907 JYP982907 KIL982907 KSH982907 LCD982907 LLZ982907 LVV982907 MFR982907 MPN982907 MZJ982907 NJF982907 NTB982907 OCX982907 OMT982907 OWP982907 PGL982907 PQH982907 QAD982907 QJZ982907 QTV982907 RDR982907 RNN982907 RXJ982907 SHF982907 SRB982907 TAX982907 TKT982907 TUP982907 UEL982907 UOH982907 UYD982907 VHZ982907 VRV982907 WBR982907 WLN982907 WVJ982907 IX65450:IX65451 ST65450:ST65451 ACP65450:ACP65451 AML65450:AML65451 AWH65450:AWH65451 BGD65450:BGD65451 BPZ65450:BPZ65451 BZV65450:BZV65451 CJR65450:CJR65451 CTN65450:CTN65451 DDJ65450:DDJ65451 DNF65450:DNF65451 DXB65450:DXB65451 EGX65450:EGX65451 EQT65450:EQT65451 FAP65450:FAP65451 FKL65450:FKL65451 FUH65450:FUH65451 GED65450:GED65451 GNZ65450:GNZ65451 GXV65450:GXV65451 HHR65450:HHR65451 HRN65450:HRN65451 IBJ65450:IBJ65451 ILF65450:ILF65451 IVB65450:IVB65451 JEX65450:JEX65451 JOT65450:JOT65451 JYP65450:JYP65451 KIL65450:KIL65451 KSH65450:KSH65451 LCD65450:LCD65451 LLZ65450:LLZ65451 LVV65450:LVV65451 MFR65450:MFR65451 MPN65450:MPN65451 MZJ65450:MZJ65451 NJF65450:NJF65451 NTB65450:NTB65451 OCX65450:OCX65451 OMT65450:OMT65451 OWP65450:OWP65451 PGL65450:PGL65451 PQH65450:PQH65451 QAD65450:QAD65451 QJZ65450:QJZ65451 QTV65450:QTV65451 RDR65450:RDR65451 RNN65450:RNN65451 RXJ65450:RXJ65451 SHF65450:SHF65451 SRB65450:SRB65451 TAX65450:TAX65451 TKT65450:TKT65451 TUP65450:TUP65451 UEL65450:UEL65451 UOH65450:UOH65451 UYD65450:UYD65451 VHZ65450:VHZ65451 VRV65450:VRV65451 WBR65450:WBR65451 WLN65450:WLN65451 WVJ65450:WVJ65451 IX130986:IX130987 ST130986:ST130987 ACP130986:ACP130987 AML130986:AML130987 AWH130986:AWH130987 BGD130986:BGD130987 BPZ130986:BPZ130987 BZV130986:BZV130987 CJR130986:CJR130987 CTN130986:CTN130987 DDJ130986:DDJ130987 DNF130986:DNF130987 DXB130986:DXB130987 EGX130986:EGX130987 EQT130986:EQT130987 FAP130986:FAP130987 FKL130986:FKL130987 FUH130986:FUH130987 GED130986:GED130987 GNZ130986:GNZ130987 GXV130986:GXV130987 HHR130986:HHR130987 HRN130986:HRN130987 IBJ130986:IBJ130987 ILF130986:ILF130987 IVB130986:IVB130987 JEX130986:JEX130987 JOT130986:JOT130987 JYP130986:JYP130987 KIL130986:KIL130987 KSH130986:KSH130987 LCD130986:LCD130987 LLZ130986:LLZ130987 LVV130986:LVV130987 MFR130986:MFR130987 MPN130986:MPN130987 MZJ130986:MZJ130987 NJF130986:NJF130987 NTB130986:NTB130987 OCX130986:OCX130987 OMT130986:OMT130987 OWP130986:OWP130987 PGL130986:PGL130987 PQH130986:PQH130987 QAD130986:QAD130987 QJZ130986:QJZ130987 QTV130986:QTV130987 RDR130986:RDR130987 RNN130986:RNN130987 RXJ130986:RXJ130987 SHF130986:SHF130987 SRB130986:SRB130987 TAX130986:TAX130987 TKT130986:TKT130987 TUP130986:TUP130987 UEL130986:UEL130987 UOH130986:UOH130987 UYD130986:UYD130987 VHZ130986:VHZ130987 VRV130986:VRV130987 WBR130986:WBR130987 WLN130986:WLN130987 WVJ130986:WVJ130987 IX196522:IX196523 ST196522:ST196523 ACP196522:ACP196523 AML196522:AML196523 AWH196522:AWH196523 BGD196522:BGD196523 BPZ196522:BPZ196523 BZV196522:BZV196523 CJR196522:CJR196523 CTN196522:CTN196523 DDJ196522:DDJ196523 DNF196522:DNF196523 DXB196522:DXB196523 EGX196522:EGX196523 EQT196522:EQT196523 FAP196522:FAP196523 FKL196522:FKL196523 FUH196522:FUH196523 GED196522:GED196523 GNZ196522:GNZ196523 GXV196522:GXV196523 HHR196522:HHR196523 HRN196522:HRN196523 IBJ196522:IBJ196523 ILF196522:ILF196523 IVB196522:IVB196523 JEX196522:JEX196523 JOT196522:JOT196523 JYP196522:JYP196523 KIL196522:KIL196523 KSH196522:KSH196523 LCD196522:LCD196523 LLZ196522:LLZ196523 LVV196522:LVV196523 MFR196522:MFR196523 MPN196522:MPN196523 MZJ196522:MZJ196523 NJF196522:NJF196523 NTB196522:NTB196523 OCX196522:OCX196523 OMT196522:OMT196523 OWP196522:OWP196523 PGL196522:PGL196523 PQH196522:PQH196523 QAD196522:QAD196523 QJZ196522:QJZ196523 QTV196522:QTV196523 RDR196522:RDR196523 RNN196522:RNN196523 RXJ196522:RXJ196523 SHF196522:SHF196523 SRB196522:SRB196523 TAX196522:TAX196523 TKT196522:TKT196523 TUP196522:TUP196523 UEL196522:UEL196523 UOH196522:UOH196523 UYD196522:UYD196523 VHZ196522:VHZ196523 VRV196522:VRV196523 WBR196522:WBR196523 WLN196522:WLN196523 WVJ196522:WVJ196523 IX262058:IX262059 ST262058:ST262059 ACP262058:ACP262059 AML262058:AML262059 AWH262058:AWH262059 BGD262058:BGD262059 BPZ262058:BPZ262059 BZV262058:BZV262059 CJR262058:CJR262059 CTN262058:CTN262059 DDJ262058:DDJ262059 DNF262058:DNF262059 DXB262058:DXB262059 EGX262058:EGX262059 EQT262058:EQT262059 FAP262058:FAP262059 FKL262058:FKL262059 FUH262058:FUH262059 GED262058:GED262059 GNZ262058:GNZ262059 GXV262058:GXV262059 HHR262058:HHR262059 HRN262058:HRN262059 IBJ262058:IBJ262059 ILF262058:ILF262059 IVB262058:IVB262059 JEX262058:JEX262059 JOT262058:JOT262059 JYP262058:JYP262059 KIL262058:KIL262059 KSH262058:KSH262059 LCD262058:LCD262059 LLZ262058:LLZ262059 LVV262058:LVV262059 MFR262058:MFR262059 MPN262058:MPN262059 MZJ262058:MZJ262059 NJF262058:NJF262059 NTB262058:NTB262059 OCX262058:OCX262059 OMT262058:OMT262059 OWP262058:OWP262059 PGL262058:PGL262059 PQH262058:PQH262059 QAD262058:QAD262059 QJZ262058:QJZ262059 QTV262058:QTV262059 RDR262058:RDR262059 RNN262058:RNN262059 RXJ262058:RXJ262059 SHF262058:SHF262059 SRB262058:SRB262059 TAX262058:TAX262059 TKT262058:TKT262059 TUP262058:TUP262059 UEL262058:UEL262059 UOH262058:UOH262059 UYD262058:UYD262059 VHZ262058:VHZ262059 VRV262058:VRV262059 WBR262058:WBR262059 WLN262058:WLN262059 WVJ262058:WVJ262059 IX327594:IX327595 ST327594:ST327595 ACP327594:ACP327595 AML327594:AML327595 AWH327594:AWH327595 BGD327594:BGD327595 BPZ327594:BPZ327595 BZV327594:BZV327595 CJR327594:CJR327595 CTN327594:CTN327595 DDJ327594:DDJ327595 DNF327594:DNF327595 DXB327594:DXB327595 EGX327594:EGX327595 EQT327594:EQT327595 FAP327594:FAP327595 FKL327594:FKL327595 FUH327594:FUH327595 GED327594:GED327595 GNZ327594:GNZ327595 GXV327594:GXV327595 HHR327594:HHR327595 HRN327594:HRN327595 IBJ327594:IBJ327595 ILF327594:ILF327595 IVB327594:IVB327595 JEX327594:JEX327595 JOT327594:JOT327595 JYP327594:JYP327595 KIL327594:KIL327595 KSH327594:KSH327595 LCD327594:LCD327595 LLZ327594:LLZ327595 LVV327594:LVV327595 MFR327594:MFR327595 MPN327594:MPN327595 MZJ327594:MZJ327595 NJF327594:NJF327595 NTB327594:NTB327595 OCX327594:OCX327595 OMT327594:OMT327595 OWP327594:OWP327595 PGL327594:PGL327595 PQH327594:PQH327595 QAD327594:QAD327595 QJZ327594:QJZ327595 QTV327594:QTV327595 RDR327594:RDR327595 RNN327594:RNN327595 RXJ327594:RXJ327595 SHF327594:SHF327595 SRB327594:SRB327595 TAX327594:TAX327595 TKT327594:TKT327595 TUP327594:TUP327595 UEL327594:UEL327595 UOH327594:UOH327595 UYD327594:UYD327595 VHZ327594:VHZ327595 VRV327594:VRV327595 WBR327594:WBR327595 WLN327594:WLN327595 WVJ327594:WVJ327595 IX393130:IX393131 ST393130:ST393131 ACP393130:ACP393131 AML393130:AML393131 AWH393130:AWH393131 BGD393130:BGD393131 BPZ393130:BPZ393131 BZV393130:BZV393131 CJR393130:CJR393131 CTN393130:CTN393131 DDJ393130:DDJ393131 DNF393130:DNF393131 DXB393130:DXB393131 EGX393130:EGX393131 EQT393130:EQT393131 FAP393130:FAP393131 FKL393130:FKL393131 FUH393130:FUH393131 GED393130:GED393131 GNZ393130:GNZ393131 GXV393130:GXV393131 HHR393130:HHR393131 HRN393130:HRN393131 IBJ393130:IBJ393131 ILF393130:ILF393131 IVB393130:IVB393131 JEX393130:JEX393131 JOT393130:JOT393131 JYP393130:JYP393131 KIL393130:KIL393131 KSH393130:KSH393131 LCD393130:LCD393131 LLZ393130:LLZ393131 LVV393130:LVV393131 MFR393130:MFR393131 MPN393130:MPN393131 MZJ393130:MZJ393131 NJF393130:NJF393131 NTB393130:NTB393131 OCX393130:OCX393131 OMT393130:OMT393131 OWP393130:OWP393131 PGL393130:PGL393131 PQH393130:PQH393131 QAD393130:QAD393131 QJZ393130:QJZ393131 QTV393130:QTV393131 RDR393130:RDR393131 RNN393130:RNN393131 RXJ393130:RXJ393131 SHF393130:SHF393131 SRB393130:SRB393131 TAX393130:TAX393131 TKT393130:TKT393131 TUP393130:TUP393131 UEL393130:UEL393131 UOH393130:UOH393131 UYD393130:UYD393131 VHZ393130:VHZ393131 VRV393130:VRV393131 WBR393130:WBR393131 WLN393130:WLN393131 WVJ393130:WVJ393131 IX458666:IX458667 ST458666:ST458667 ACP458666:ACP458667 AML458666:AML458667 AWH458666:AWH458667 BGD458666:BGD458667 BPZ458666:BPZ458667 BZV458666:BZV458667 CJR458666:CJR458667 CTN458666:CTN458667 DDJ458666:DDJ458667 DNF458666:DNF458667 DXB458666:DXB458667 EGX458666:EGX458667 EQT458666:EQT458667 FAP458666:FAP458667 FKL458666:FKL458667 FUH458666:FUH458667 GED458666:GED458667 GNZ458666:GNZ458667 GXV458666:GXV458667 HHR458666:HHR458667 HRN458666:HRN458667 IBJ458666:IBJ458667 ILF458666:ILF458667 IVB458666:IVB458667 JEX458666:JEX458667 JOT458666:JOT458667 JYP458666:JYP458667 KIL458666:KIL458667 KSH458666:KSH458667 LCD458666:LCD458667 LLZ458666:LLZ458667 LVV458666:LVV458667 MFR458666:MFR458667 MPN458666:MPN458667 MZJ458666:MZJ458667 NJF458666:NJF458667 NTB458666:NTB458667 OCX458666:OCX458667 OMT458666:OMT458667 OWP458666:OWP458667 PGL458666:PGL458667 PQH458666:PQH458667 QAD458666:QAD458667 QJZ458666:QJZ458667 QTV458666:QTV458667 RDR458666:RDR458667 RNN458666:RNN458667 RXJ458666:RXJ458667 SHF458666:SHF458667 SRB458666:SRB458667 TAX458666:TAX458667 TKT458666:TKT458667 TUP458666:TUP458667 UEL458666:UEL458667 UOH458666:UOH458667 UYD458666:UYD458667 VHZ458666:VHZ458667 VRV458666:VRV458667 WBR458666:WBR458667 WLN458666:WLN458667 WVJ458666:WVJ458667 IX524202:IX524203 ST524202:ST524203 ACP524202:ACP524203 AML524202:AML524203 AWH524202:AWH524203 BGD524202:BGD524203 BPZ524202:BPZ524203 BZV524202:BZV524203 CJR524202:CJR524203 CTN524202:CTN524203 DDJ524202:DDJ524203 DNF524202:DNF524203 DXB524202:DXB524203 EGX524202:EGX524203 EQT524202:EQT524203 FAP524202:FAP524203 FKL524202:FKL524203 FUH524202:FUH524203 GED524202:GED524203 GNZ524202:GNZ524203 GXV524202:GXV524203 HHR524202:HHR524203 HRN524202:HRN524203 IBJ524202:IBJ524203 ILF524202:ILF524203 IVB524202:IVB524203 JEX524202:JEX524203 JOT524202:JOT524203 JYP524202:JYP524203 KIL524202:KIL524203 KSH524202:KSH524203 LCD524202:LCD524203 LLZ524202:LLZ524203 LVV524202:LVV524203 MFR524202:MFR524203 MPN524202:MPN524203 MZJ524202:MZJ524203 NJF524202:NJF524203 NTB524202:NTB524203 OCX524202:OCX524203 OMT524202:OMT524203 OWP524202:OWP524203 PGL524202:PGL524203 PQH524202:PQH524203 QAD524202:QAD524203 QJZ524202:QJZ524203 QTV524202:QTV524203 RDR524202:RDR524203 RNN524202:RNN524203 RXJ524202:RXJ524203 SHF524202:SHF524203 SRB524202:SRB524203 TAX524202:TAX524203 TKT524202:TKT524203 TUP524202:TUP524203 UEL524202:UEL524203 UOH524202:UOH524203 UYD524202:UYD524203 VHZ524202:VHZ524203 VRV524202:VRV524203 WBR524202:WBR524203 WLN524202:WLN524203 WVJ524202:WVJ524203 IX589738:IX589739 ST589738:ST589739 ACP589738:ACP589739 AML589738:AML589739 AWH589738:AWH589739 BGD589738:BGD589739 BPZ589738:BPZ589739 BZV589738:BZV589739 CJR589738:CJR589739 CTN589738:CTN589739 DDJ589738:DDJ589739 DNF589738:DNF589739 DXB589738:DXB589739 EGX589738:EGX589739 EQT589738:EQT589739 FAP589738:FAP589739 FKL589738:FKL589739 FUH589738:FUH589739 GED589738:GED589739 GNZ589738:GNZ589739 GXV589738:GXV589739 HHR589738:HHR589739 HRN589738:HRN589739 IBJ589738:IBJ589739 ILF589738:ILF589739 IVB589738:IVB589739 JEX589738:JEX589739 JOT589738:JOT589739 JYP589738:JYP589739 KIL589738:KIL589739 KSH589738:KSH589739 LCD589738:LCD589739 LLZ589738:LLZ589739 LVV589738:LVV589739 MFR589738:MFR589739 MPN589738:MPN589739 MZJ589738:MZJ589739 NJF589738:NJF589739 NTB589738:NTB589739 OCX589738:OCX589739 OMT589738:OMT589739 OWP589738:OWP589739 PGL589738:PGL589739 PQH589738:PQH589739 QAD589738:QAD589739 QJZ589738:QJZ589739 QTV589738:QTV589739 RDR589738:RDR589739 RNN589738:RNN589739 RXJ589738:RXJ589739 SHF589738:SHF589739 SRB589738:SRB589739 TAX589738:TAX589739 TKT589738:TKT589739 TUP589738:TUP589739 UEL589738:UEL589739 UOH589738:UOH589739 UYD589738:UYD589739 VHZ589738:VHZ589739 VRV589738:VRV589739 WBR589738:WBR589739 WLN589738:WLN589739 WVJ589738:WVJ589739 IX655274:IX655275 ST655274:ST655275 ACP655274:ACP655275 AML655274:AML655275 AWH655274:AWH655275 BGD655274:BGD655275 BPZ655274:BPZ655275 BZV655274:BZV655275 CJR655274:CJR655275 CTN655274:CTN655275 DDJ655274:DDJ655275 DNF655274:DNF655275 DXB655274:DXB655275 EGX655274:EGX655275 EQT655274:EQT655275 FAP655274:FAP655275 FKL655274:FKL655275 FUH655274:FUH655275 GED655274:GED655275 GNZ655274:GNZ655275 GXV655274:GXV655275 HHR655274:HHR655275 HRN655274:HRN655275 IBJ655274:IBJ655275 ILF655274:ILF655275 IVB655274:IVB655275 JEX655274:JEX655275 JOT655274:JOT655275 JYP655274:JYP655275 KIL655274:KIL655275 KSH655274:KSH655275 LCD655274:LCD655275 LLZ655274:LLZ655275 LVV655274:LVV655275 MFR655274:MFR655275 MPN655274:MPN655275 MZJ655274:MZJ655275 NJF655274:NJF655275 NTB655274:NTB655275 OCX655274:OCX655275 OMT655274:OMT655275 OWP655274:OWP655275 PGL655274:PGL655275 PQH655274:PQH655275 QAD655274:QAD655275 QJZ655274:QJZ655275 QTV655274:QTV655275 RDR655274:RDR655275 RNN655274:RNN655275 RXJ655274:RXJ655275 SHF655274:SHF655275 SRB655274:SRB655275 TAX655274:TAX655275 TKT655274:TKT655275 TUP655274:TUP655275 UEL655274:UEL655275 UOH655274:UOH655275 UYD655274:UYD655275 VHZ655274:VHZ655275 VRV655274:VRV655275 WBR655274:WBR655275 WLN655274:WLN655275 WVJ655274:WVJ655275 IX720810:IX720811 ST720810:ST720811 ACP720810:ACP720811 AML720810:AML720811 AWH720810:AWH720811 BGD720810:BGD720811 BPZ720810:BPZ720811 BZV720810:BZV720811 CJR720810:CJR720811 CTN720810:CTN720811 DDJ720810:DDJ720811 DNF720810:DNF720811 DXB720810:DXB720811 EGX720810:EGX720811 EQT720810:EQT720811 FAP720810:FAP720811 FKL720810:FKL720811 FUH720810:FUH720811 GED720810:GED720811 GNZ720810:GNZ720811 GXV720810:GXV720811 HHR720810:HHR720811 HRN720810:HRN720811 IBJ720810:IBJ720811 ILF720810:ILF720811 IVB720810:IVB720811 JEX720810:JEX720811 JOT720810:JOT720811 JYP720810:JYP720811 KIL720810:KIL720811 KSH720810:KSH720811 LCD720810:LCD720811 LLZ720810:LLZ720811 LVV720810:LVV720811 MFR720810:MFR720811 MPN720810:MPN720811 MZJ720810:MZJ720811 NJF720810:NJF720811 NTB720810:NTB720811 OCX720810:OCX720811 OMT720810:OMT720811 OWP720810:OWP720811 PGL720810:PGL720811 PQH720810:PQH720811 QAD720810:QAD720811 QJZ720810:QJZ720811 QTV720810:QTV720811 RDR720810:RDR720811 RNN720810:RNN720811 RXJ720810:RXJ720811 SHF720810:SHF720811 SRB720810:SRB720811 TAX720810:TAX720811 TKT720810:TKT720811 TUP720810:TUP720811 UEL720810:UEL720811 UOH720810:UOH720811 UYD720810:UYD720811 VHZ720810:VHZ720811 VRV720810:VRV720811 WBR720810:WBR720811 WLN720810:WLN720811 WVJ720810:WVJ720811 IX786346:IX786347 ST786346:ST786347 ACP786346:ACP786347 AML786346:AML786347 AWH786346:AWH786347 BGD786346:BGD786347 BPZ786346:BPZ786347 BZV786346:BZV786347 CJR786346:CJR786347 CTN786346:CTN786347 DDJ786346:DDJ786347 DNF786346:DNF786347 DXB786346:DXB786347 EGX786346:EGX786347 EQT786346:EQT786347 FAP786346:FAP786347 FKL786346:FKL786347 FUH786346:FUH786347 GED786346:GED786347 GNZ786346:GNZ786347 GXV786346:GXV786347 HHR786346:HHR786347 HRN786346:HRN786347 IBJ786346:IBJ786347 ILF786346:ILF786347 IVB786346:IVB786347 JEX786346:JEX786347 JOT786346:JOT786347 JYP786346:JYP786347 KIL786346:KIL786347 KSH786346:KSH786347 LCD786346:LCD786347 LLZ786346:LLZ786347 LVV786346:LVV786347 MFR786346:MFR786347 MPN786346:MPN786347 MZJ786346:MZJ786347 NJF786346:NJF786347 NTB786346:NTB786347 OCX786346:OCX786347 OMT786346:OMT786347 OWP786346:OWP786347 PGL786346:PGL786347 PQH786346:PQH786347 QAD786346:QAD786347 QJZ786346:QJZ786347 QTV786346:QTV786347 RDR786346:RDR786347 RNN786346:RNN786347 RXJ786346:RXJ786347 SHF786346:SHF786347 SRB786346:SRB786347 TAX786346:TAX786347 TKT786346:TKT786347 TUP786346:TUP786347 UEL786346:UEL786347 UOH786346:UOH786347 UYD786346:UYD786347 VHZ786346:VHZ786347 VRV786346:VRV786347 WBR786346:WBR786347 WLN786346:WLN786347 WVJ786346:WVJ786347 IX851882:IX851883 ST851882:ST851883 ACP851882:ACP851883 AML851882:AML851883 AWH851882:AWH851883 BGD851882:BGD851883 BPZ851882:BPZ851883 BZV851882:BZV851883 CJR851882:CJR851883 CTN851882:CTN851883 DDJ851882:DDJ851883 DNF851882:DNF851883 DXB851882:DXB851883 EGX851882:EGX851883 EQT851882:EQT851883 FAP851882:FAP851883 FKL851882:FKL851883 FUH851882:FUH851883 GED851882:GED851883 GNZ851882:GNZ851883 GXV851882:GXV851883 HHR851882:HHR851883 HRN851882:HRN851883 IBJ851882:IBJ851883 ILF851882:ILF851883 IVB851882:IVB851883 JEX851882:JEX851883 JOT851882:JOT851883 JYP851882:JYP851883 KIL851882:KIL851883 KSH851882:KSH851883 LCD851882:LCD851883 LLZ851882:LLZ851883 LVV851882:LVV851883 MFR851882:MFR851883 MPN851882:MPN851883 MZJ851882:MZJ851883 NJF851882:NJF851883 NTB851882:NTB851883 OCX851882:OCX851883 OMT851882:OMT851883 OWP851882:OWP851883 PGL851882:PGL851883 PQH851882:PQH851883 QAD851882:QAD851883 QJZ851882:QJZ851883 QTV851882:QTV851883 RDR851882:RDR851883 RNN851882:RNN851883 RXJ851882:RXJ851883 SHF851882:SHF851883 SRB851882:SRB851883 TAX851882:TAX851883 TKT851882:TKT851883 TUP851882:TUP851883 UEL851882:UEL851883 UOH851882:UOH851883 UYD851882:UYD851883 VHZ851882:VHZ851883 VRV851882:VRV851883 WBR851882:WBR851883 WLN851882:WLN851883 WVJ851882:WVJ851883 IX917418:IX917419 ST917418:ST917419 ACP917418:ACP917419 AML917418:AML917419 AWH917418:AWH917419 BGD917418:BGD917419 BPZ917418:BPZ917419 BZV917418:BZV917419 CJR917418:CJR917419 CTN917418:CTN917419 DDJ917418:DDJ917419 DNF917418:DNF917419 DXB917418:DXB917419 EGX917418:EGX917419 EQT917418:EQT917419 FAP917418:FAP917419 FKL917418:FKL917419 FUH917418:FUH917419 GED917418:GED917419 GNZ917418:GNZ917419 GXV917418:GXV917419 HHR917418:HHR917419 HRN917418:HRN917419 IBJ917418:IBJ917419 ILF917418:ILF917419 IVB917418:IVB917419 JEX917418:JEX917419 JOT917418:JOT917419 JYP917418:JYP917419 KIL917418:KIL917419 KSH917418:KSH917419 LCD917418:LCD917419 LLZ917418:LLZ917419 LVV917418:LVV917419 MFR917418:MFR917419 MPN917418:MPN917419 MZJ917418:MZJ917419 NJF917418:NJF917419 NTB917418:NTB917419 OCX917418:OCX917419 OMT917418:OMT917419 OWP917418:OWP917419 PGL917418:PGL917419 PQH917418:PQH917419 QAD917418:QAD917419 QJZ917418:QJZ917419 QTV917418:QTV917419 RDR917418:RDR917419 RNN917418:RNN917419 RXJ917418:RXJ917419 SHF917418:SHF917419 SRB917418:SRB917419 TAX917418:TAX917419 TKT917418:TKT917419 TUP917418:TUP917419 UEL917418:UEL917419 UOH917418:UOH917419 UYD917418:UYD917419 VHZ917418:VHZ917419 VRV917418:VRV917419 WBR917418:WBR917419 WLN917418:WLN917419 WVJ917418:WVJ917419 IX982954:IX982955 ST982954:ST982955 ACP982954:ACP982955 AML982954:AML982955 AWH982954:AWH982955 BGD982954:BGD982955 BPZ982954:BPZ982955 BZV982954:BZV982955 CJR982954:CJR982955 CTN982954:CTN982955 DDJ982954:DDJ982955 DNF982954:DNF982955 DXB982954:DXB982955 EGX982954:EGX982955 EQT982954:EQT982955 FAP982954:FAP982955 FKL982954:FKL982955 FUH982954:FUH982955 GED982954:GED982955 GNZ982954:GNZ982955 GXV982954:GXV982955 HHR982954:HHR982955 HRN982954:HRN982955 IBJ982954:IBJ982955 ILF982954:ILF982955 IVB982954:IVB982955 JEX982954:JEX982955 JOT982954:JOT982955 JYP982954:JYP982955 KIL982954:KIL982955 KSH982954:KSH982955 LCD982954:LCD982955 LLZ982954:LLZ982955 LVV982954:LVV982955 MFR982954:MFR982955 MPN982954:MPN982955 MZJ982954:MZJ982955 NJF982954:NJF982955 NTB982954:NTB982955 OCX982954:OCX982955 OMT982954:OMT982955 OWP982954:OWP982955 PGL982954:PGL982955 PQH982954:PQH982955 QAD982954:QAD982955 QJZ982954:QJZ982955 QTV982954:QTV982955 RDR982954:RDR982955 RNN982954:RNN982955 RXJ982954:RXJ982955 SHF982954:SHF982955 SRB982954:SRB982955 TAX982954:TAX982955 TKT982954:TKT982955 TUP982954:TUP982955 UEL982954:UEL982955 UOH982954:UOH982955 UYD982954:UYD982955 VHZ982954:VHZ982955 VRV982954:VRV982955 WBR982954:WBR982955 WLN982954:WLN982955 WVJ982954:WVJ982955 IX65482:IX65518 ST65482:ST65518 ACP65482:ACP65518 AML65482:AML65518 AWH65482:AWH65518 BGD65482:BGD65518 BPZ65482:BPZ65518 BZV65482:BZV65518 CJR65482:CJR65518 CTN65482:CTN65518 DDJ65482:DDJ65518 DNF65482:DNF65518 DXB65482:DXB65518 EGX65482:EGX65518 EQT65482:EQT65518 FAP65482:FAP65518 FKL65482:FKL65518 FUH65482:FUH65518 GED65482:GED65518 GNZ65482:GNZ65518 GXV65482:GXV65518 HHR65482:HHR65518 HRN65482:HRN65518 IBJ65482:IBJ65518 ILF65482:ILF65518 IVB65482:IVB65518 JEX65482:JEX65518 JOT65482:JOT65518 JYP65482:JYP65518 KIL65482:KIL65518 KSH65482:KSH65518 LCD65482:LCD65518 LLZ65482:LLZ65518 LVV65482:LVV65518 MFR65482:MFR65518 MPN65482:MPN65518 MZJ65482:MZJ65518 NJF65482:NJF65518 NTB65482:NTB65518 OCX65482:OCX65518 OMT65482:OMT65518 OWP65482:OWP65518 PGL65482:PGL65518 PQH65482:PQH65518 QAD65482:QAD65518 QJZ65482:QJZ65518 QTV65482:QTV65518 RDR65482:RDR65518 RNN65482:RNN65518 RXJ65482:RXJ65518 SHF65482:SHF65518 SRB65482:SRB65518 TAX65482:TAX65518 TKT65482:TKT65518 TUP65482:TUP65518 UEL65482:UEL65518 UOH65482:UOH65518 UYD65482:UYD65518 VHZ65482:VHZ65518 VRV65482:VRV65518 WBR65482:WBR65518 WLN65482:WLN65518 WVJ65482:WVJ65518 IX131018:IX131054 ST131018:ST131054 ACP131018:ACP131054 AML131018:AML131054 AWH131018:AWH131054 BGD131018:BGD131054 BPZ131018:BPZ131054 BZV131018:BZV131054 CJR131018:CJR131054 CTN131018:CTN131054 DDJ131018:DDJ131054 DNF131018:DNF131054 DXB131018:DXB131054 EGX131018:EGX131054 EQT131018:EQT131054 FAP131018:FAP131054 FKL131018:FKL131054 FUH131018:FUH131054 GED131018:GED131054 GNZ131018:GNZ131054 GXV131018:GXV131054 HHR131018:HHR131054 HRN131018:HRN131054 IBJ131018:IBJ131054 ILF131018:ILF131054 IVB131018:IVB131054 JEX131018:JEX131054 JOT131018:JOT131054 JYP131018:JYP131054 KIL131018:KIL131054 KSH131018:KSH131054 LCD131018:LCD131054 LLZ131018:LLZ131054 LVV131018:LVV131054 MFR131018:MFR131054 MPN131018:MPN131054 MZJ131018:MZJ131054 NJF131018:NJF131054 NTB131018:NTB131054 OCX131018:OCX131054 OMT131018:OMT131054 OWP131018:OWP131054 PGL131018:PGL131054 PQH131018:PQH131054 QAD131018:QAD131054 QJZ131018:QJZ131054 QTV131018:QTV131054 RDR131018:RDR131054 RNN131018:RNN131054 RXJ131018:RXJ131054 SHF131018:SHF131054 SRB131018:SRB131054 TAX131018:TAX131054 TKT131018:TKT131054 TUP131018:TUP131054 UEL131018:UEL131054 UOH131018:UOH131054 UYD131018:UYD131054 VHZ131018:VHZ131054 VRV131018:VRV131054 WBR131018:WBR131054 WLN131018:WLN131054 WVJ131018:WVJ131054 IX196554:IX196590 ST196554:ST196590 ACP196554:ACP196590 AML196554:AML196590 AWH196554:AWH196590 BGD196554:BGD196590 BPZ196554:BPZ196590 BZV196554:BZV196590 CJR196554:CJR196590 CTN196554:CTN196590 DDJ196554:DDJ196590 DNF196554:DNF196590 DXB196554:DXB196590 EGX196554:EGX196590 EQT196554:EQT196590 FAP196554:FAP196590 FKL196554:FKL196590 FUH196554:FUH196590 GED196554:GED196590 GNZ196554:GNZ196590 GXV196554:GXV196590 HHR196554:HHR196590 HRN196554:HRN196590 IBJ196554:IBJ196590 ILF196554:ILF196590 IVB196554:IVB196590 JEX196554:JEX196590 JOT196554:JOT196590 JYP196554:JYP196590 KIL196554:KIL196590 KSH196554:KSH196590 LCD196554:LCD196590 LLZ196554:LLZ196590 LVV196554:LVV196590 MFR196554:MFR196590 MPN196554:MPN196590 MZJ196554:MZJ196590 NJF196554:NJF196590 NTB196554:NTB196590 OCX196554:OCX196590 OMT196554:OMT196590 OWP196554:OWP196590 PGL196554:PGL196590 PQH196554:PQH196590 QAD196554:QAD196590 QJZ196554:QJZ196590 QTV196554:QTV196590 RDR196554:RDR196590 RNN196554:RNN196590 RXJ196554:RXJ196590 SHF196554:SHF196590 SRB196554:SRB196590 TAX196554:TAX196590 TKT196554:TKT196590 TUP196554:TUP196590 UEL196554:UEL196590 UOH196554:UOH196590 UYD196554:UYD196590 VHZ196554:VHZ196590 VRV196554:VRV196590 WBR196554:WBR196590 WLN196554:WLN196590 WVJ196554:WVJ196590 IX262090:IX262126 ST262090:ST262126 ACP262090:ACP262126 AML262090:AML262126 AWH262090:AWH262126 BGD262090:BGD262126 BPZ262090:BPZ262126 BZV262090:BZV262126 CJR262090:CJR262126 CTN262090:CTN262126 DDJ262090:DDJ262126 DNF262090:DNF262126 DXB262090:DXB262126 EGX262090:EGX262126 EQT262090:EQT262126 FAP262090:FAP262126 FKL262090:FKL262126 FUH262090:FUH262126 GED262090:GED262126 GNZ262090:GNZ262126 GXV262090:GXV262126 HHR262090:HHR262126 HRN262090:HRN262126 IBJ262090:IBJ262126 ILF262090:ILF262126 IVB262090:IVB262126 JEX262090:JEX262126 JOT262090:JOT262126 JYP262090:JYP262126 KIL262090:KIL262126 KSH262090:KSH262126 LCD262090:LCD262126 LLZ262090:LLZ262126 LVV262090:LVV262126 MFR262090:MFR262126 MPN262090:MPN262126 MZJ262090:MZJ262126 NJF262090:NJF262126 NTB262090:NTB262126 OCX262090:OCX262126 OMT262090:OMT262126 OWP262090:OWP262126 PGL262090:PGL262126 PQH262090:PQH262126 QAD262090:QAD262126 QJZ262090:QJZ262126 QTV262090:QTV262126 RDR262090:RDR262126 RNN262090:RNN262126 RXJ262090:RXJ262126 SHF262090:SHF262126 SRB262090:SRB262126 TAX262090:TAX262126 TKT262090:TKT262126 TUP262090:TUP262126 UEL262090:UEL262126 UOH262090:UOH262126 UYD262090:UYD262126 VHZ262090:VHZ262126 VRV262090:VRV262126 WBR262090:WBR262126 WLN262090:WLN262126 WVJ262090:WVJ262126 IX327626:IX327662 ST327626:ST327662 ACP327626:ACP327662 AML327626:AML327662 AWH327626:AWH327662 BGD327626:BGD327662 BPZ327626:BPZ327662 BZV327626:BZV327662 CJR327626:CJR327662 CTN327626:CTN327662 DDJ327626:DDJ327662 DNF327626:DNF327662 DXB327626:DXB327662 EGX327626:EGX327662 EQT327626:EQT327662 FAP327626:FAP327662 FKL327626:FKL327662 FUH327626:FUH327662 GED327626:GED327662 GNZ327626:GNZ327662 GXV327626:GXV327662 HHR327626:HHR327662 HRN327626:HRN327662 IBJ327626:IBJ327662 ILF327626:ILF327662 IVB327626:IVB327662 JEX327626:JEX327662 JOT327626:JOT327662 JYP327626:JYP327662 KIL327626:KIL327662 KSH327626:KSH327662 LCD327626:LCD327662 LLZ327626:LLZ327662 LVV327626:LVV327662 MFR327626:MFR327662 MPN327626:MPN327662 MZJ327626:MZJ327662 NJF327626:NJF327662 NTB327626:NTB327662 OCX327626:OCX327662 OMT327626:OMT327662 OWP327626:OWP327662 PGL327626:PGL327662 PQH327626:PQH327662 QAD327626:QAD327662 QJZ327626:QJZ327662 QTV327626:QTV327662 RDR327626:RDR327662 RNN327626:RNN327662 RXJ327626:RXJ327662 SHF327626:SHF327662 SRB327626:SRB327662 TAX327626:TAX327662 TKT327626:TKT327662 TUP327626:TUP327662 UEL327626:UEL327662 UOH327626:UOH327662 UYD327626:UYD327662 VHZ327626:VHZ327662 VRV327626:VRV327662 WBR327626:WBR327662 WLN327626:WLN327662 WVJ327626:WVJ327662 IX393162:IX393198 ST393162:ST393198 ACP393162:ACP393198 AML393162:AML393198 AWH393162:AWH393198 BGD393162:BGD393198 BPZ393162:BPZ393198 BZV393162:BZV393198 CJR393162:CJR393198 CTN393162:CTN393198 DDJ393162:DDJ393198 DNF393162:DNF393198 DXB393162:DXB393198 EGX393162:EGX393198 EQT393162:EQT393198 FAP393162:FAP393198 FKL393162:FKL393198 FUH393162:FUH393198 GED393162:GED393198 GNZ393162:GNZ393198 GXV393162:GXV393198 HHR393162:HHR393198 HRN393162:HRN393198 IBJ393162:IBJ393198 ILF393162:ILF393198 IVB393162:IVB393198 JEX393162:JEX393198 JOT393162:JOT393198 JYP393162:JYP393198 KIL393162:KIL393198 KSH393162:KSH393198 LCD393162:LCD393198 LLZ393162:LLZ393198 LVV393162:LVV393198 MFR393162:MFR393198 MPN393162:MPN393198 MZJ393162:MZJ393198 NJF393162:NJF393198 NTB393162:NTB393198 OCX393162:OCX393198 OMT393162:OMT393198 OWP393162:OWP393198 PGL393162:PGL393198 PQH393162:PQH393198 QAD393162:QAD393198 QJZ393162:QJZ393198 QTV393162:QTV393198 RDR393162:RDR393198 RNN393162:RNN393198 RXJ393162:RXJ393198 SHF393162:SHF393198 SRB393162:SRB393198 TAX393162:TAX393198 TKT393162:TKT393198 TUP393162:TUP393198 UEL393162:UEL393198 UOH393162:UOH393198 UYD393162:UYD393198 VHZ393162:VHZ393198 VRV393162:VRV393198 WBR393162:WBR393198 WLN393162:WLN393198 WVJ393162:WVJ393198 IX458698:IX458734 ST458698:ST458734 ACP458698:ACP458734 AML458698:AML458734 AWH458698:AWH458734 BGD458698:BGD458734 BPZ458698:BPZ458734 BZV458698:BZV458734 CJR458698:CJR458734 CTN458698:CTN458734 DDJ458698:DDJ458734 DNF458698:DNF458734 DXB458698:DXB458734 EGX458698:EGX458734 EQT458698:EQT458734 FAP458698:FAP458734 FKL458698:FKL458734 FUH458698:FUH458734 GED458698:GED458734 GNZ458698:GNZ458734 GXV458698:GXV458734 HHR458698:HHR458734 HRN458698:HRN458734 IBJ458698:IBJ458734 ILF458698:ILF458734 IVB458698:IVB458734 JEX458698:JEX458734 JOT458698:JOT458734 JYP458698:JYP458734 KIL458698:KIL458734 KSH458698:KSH458734 LCD458698:LCD458734 LLZ458698:LLZ458734 LVV458698:LVV458734 MFR458698:MFR458734 MPN458698:MPN458734 MZJ458698:MZJ458734 NJF458698:NJF458734 NTB458698:NTB458734 OCX458698:OCX458734 OMT458698:OMT458734 OWP458698:OWP458734 PGL458698:PGL458734 PQH458698:PQH458734 QAD458698:QAD458734 QJZ458698:QJZ458734 QTV458698:QTV458734 RDR458698:RDR458734 RNN458698:RNN458734 RXJ458698:RXJ458734 SHF458698:SHF458734 SRB458698:SRB458734 TAX458698:TAX458734 TKT458698:TKT458734 TUP458698:TUP458734 UEL458698:UEL458734 UOH458698:UOH458734 UYD458698:UYD458734 VHZ458698:VHZ458734 VRV458698:VRV458734 WBR458698:WBR458734 WLN458698:WLN458734 WVJ458698:WVJ458734 IX524234:IX524270 ST524234:ST524270 ACP524234:ACP524270 AML524234:AML524270 AWH524234:AWH524270 BGD524234:BGD524270 BPZ524234:BPZ524270 BZV524234:BZV524270 CJR524234:CJR524270 CTN524234:CTN524270 DDJ524234:DDJ524270 DNF524234:DNF524270 DXB524234:DXB524270 EGX524234:EGX524270 EQT524234:EQT524270 FAP524234:FAP524270 FKL524234:FKL524270 FUH524234:FUH524270 GED524234:GED524270 GNZ524234:GNZ524270 GXV524234:GXV524270 HHR524234:HHR524270 HRN524234:HRN524270 IBJ524234:IBJ524270 ILF524234:ILF524270 IVB524234:IVB524270 JEX524234:JEX524270 JOT524234:JOT524270 JYP524234:JYP524270 KIL524234:KIL524270 KSH524234:KSH524270 LCD524234:LCD524270 LLZ524234:LLZ524270 LVV524234:LVV524270 MFR524234:MFR524270 MPN524234:MPN524270 MZJ524234:MZJ524270 NJF524234:NJF524270 NTB524234:NTB524270 OCX524234:OCX524270 OMT524234:OMT524270 OWP524234:OWP524270 PGL524234:PGL524270 PQH524234:PQH524270 QAD524234:QAD524270 QJZ524234:QJZ524270 QTV524234:QTV524270 RDR524234:RDR524270 RNN524234:RNN524270 RXJ524234:RXJ524270 SHF524234:SHF524270 SRB524234:SRB524270 TAX524234:TAX524270 TKT524234:TKT524270 TUP524234:TUP524270 UEL524234:UEL524270 UOH524234:UOH524270 UYD524234:UYD524270 VHZ524234:VHZ524270 VRV524234:VRV524270 WBR524234:WBR524270 WLN524234:WLN524270 WVJ524234:WVJ524270 IX589770:IX589806 ST589770:ST589806 ACP589770:ACP589806 AML589770:AML589806 AWH589770:AWH589806 BGD589770:BGD589806 BPZ589770:BPZ589806 BZV589770:BZV589806 CJR589770:CJR589806 CTN589770:CTN589806 DDJ589770:DDJ589806 DNF589770:DNF589806 DXB589770:DXB589806 EGX589770:EGX589806 EQT589770:EQT589806 FAP589770:FAP589806 FKL589770:FKL589806 FUH589770:FUH589806 GED589770:GED589806 GNZ589770:GNZ589806 GXV589770:GXV589806 HHR589770:HHR589806 HRN589770:HRN589806 IBJ589770:IBJ589806 ILF589770:ILF589806 IVB589770:IVB589806 JEX589770:JEX589806 JOT589770:JOT589806 JYP589770:JYP589806 KIL589770:KIL589806 KSH589770:KSH589806 LCD589770:LCD589806 LLZ589770:LLZ589806 LVV589770:LVV589806 MFR589770:MFR589806 MPN589770:MPN589806 MZJ589770:MZJ589806 NJF589770:NJF589806 NTB589770:NTB589806 OCX589770:OCX589806 OMT589770:OMT589806 OWP589770:OWP589806 PGL589770:PGL589806 PQH589770:PQH589806 QAD589770:QAD589806 QJZ589770:QJZ589806 QTV589770:QTV589806 RDR589770:RDR589806 RNN589770:RNN589806 RXJ589770:RXJ589806 SHF589770:SHF589806 SRB589770:SRB589806 TAX589770:TAX589806 TKT589770:TKT589806 TUP589770:TUP589806 UEL589770:UEL589806 UOH589770:UOH589806 UYD589770:UYD589806 VHZ589770:VHZ589806 VRV589770:VRV589806 WBR589770:WBR589806 WLN589770:WLN589806 WVJ589770:WVJ589806 IX655306:IX655342 ST655306:ST655342 ACP655306:ACP655342 AML655306:AML655342 AWH655306:AWH655342 BGD655306:BGD655342 BPZ655306:BPZ655342 BZV655306:BZV655342 CJR655306:CJR655342 CTN655306:CTN655342 DDJ655306:DDJ655342 DNF655306:DNF655342 DXB655306:DXB655342 EGX655306:EGX655342 EQT655306:EQT655342 FAP655306:FAP655342 FKL655306:FKL655342 FUH655306:FUH655342 GED655306:GED655342 GNZ655306:GNZ655342 GXV655306:GXV655342 HHR655306:HHR655342 HRN655306:HRN655342 IBJ655306:IBJ655342 ILF655306:ILF655342 IVB655306:IVB655342 JEX655306:JEX655342 JOT655306:JOT655342 JYP655306:JYP655342 KIL655306:KIL655342 KSH655306:KSH655342 LCD655306:LCD655342 LLZ655306:LLZ655342 LVV655306:LVV655342 MFR655306:MFR655342 MPN655306:MPN655342 MZJ655306:MZJ655342 NJF655306:NJF655342 NTB655306:NTB655342 OCX655306:OCX655342 OMT655306:OMT655342 OWP655306:OWP655342 PGL655306:PGL655342 PQH655306:PQH655342 QAD655306:QAD655342 QJZ655306:QJZ655342 QTV655306:QTV655342 RDR655306:RDR655342 RNN655306:RNN655342 RXJ655306:RXJ655342 SHF655306:SHF655342 SRB655306:SRB655342 TAX655306:TAX655342 TKT655306:TKT655342 TUP655306:TUP655342 UEL655306:UEL655342 UOH655306:UOH655342 UYD655306:UYD655342 VHZ655306:VHZ655342 VRV655306:VRV655342 WBR655306:WBR655342 WLN655306:WLN655342 WVJ655306:WVJ655342 IX720842:IX720878 ST720842:ST720878 ACP720842:ACP720878 AML720842:AML720878 AWH720842:AWH720878 BGD720842:BGD720878 BPZ720842:BPZ720878 BZV720842:BZV720878 CJR720842:CJR720878 CTN720842:CTN720878 DDJ720842:DDJ720878 DNF720842:DNF720878 DXB720842:DXB720878 EGX720842:EGX720878 EQT720842:EQT720878 FAP720842:FAP720878 FKL720842:FKL720878 FUH720842:FUH720878 GED720842:GED720878 GNZ720842:GNZ720878 GXV720842:GXV720878 HHR720842:HHR720878 HRN720842:HRN720878 IBJ720842:IBJ720878 ILF720842:ILF720878 IVB720842:IVB720878 JEX720842:JEX720878 JOT720842:JOT720878 JYP720842:JYP720878 KIL720842:KIL720878 KSH720842:KSH720878 LCD720842:LCD720878 LLZ720842:LLZ720878 LVV720842:LVV720878 MFR720842:MFR720878 MPN720842:MPN720878 MZJ720842:MZJ720878 NJF720842:NJF720878 NTB720842:NTB720878 OCX720842:OCX720878 OMT720842:OMT720878 OWP720842:OWP720878 PGL720842:PGL720878 PQH720842:PQH720878 QAD720842:QAD720878 QJZ720842:QJZ720878 QTV720842:QTV720878 RDR720842:RDR720878 RNN720842:RNN720878 RXJ720842:RXJ720878 SHF720842:SHF720878 SRB720842:SRB720878 TAX720842:TAX720878 TKT720842:TKT720878 TUP720842:TUP720878 UEL720842:UEL720878 UOH720842:UOH720878 UYD720842:UYD720878 VHZ720842:VHZ720878 VRV720842:VRV720878 WBR720842:WBR720878 WLN720842:WLN720878 WVJ720842:WVJ720878 IX786378:IX786414 ST786378:ST786414 ACP786378:ACP786414 AML786378:AML786414 AWH786378:AWH786414 BGD786378:BGD786414 BPZ786378:BPZ786414 BZV786378:BZV786414 CJR786378:CJR786414 CTN786378:CTN786414 DDJ786378:DDJ786414 DNF786378:DNF786414 DXB786378:DXB786414 EGX786378:EGX786414 EQT786378:EQT786414 FAP786378:FAP786414 FKL786378:FKL786414 FUH786378:FUH786414 GED786378:GED786414 GNZ786378:GNZ786414 GXV786378:GXV786414 HHR786378:HHR786414 HRN786378:HRN786414 IBJ786378:IBJ786414 ILF786378:ILF786414 IVB786378:IVB786414 JEX786378:JEX786414 JOT786378:JOT786414 JYP786378:JYP786414 KIL786378:KIL786414 KSH786378:KSH786414 LCD786378:LCD786414 LLZ786378:LLZ786414 LVV786378:LVV786414 MFR786378:MFR786414 MPN786378:MPN786414 MZJ786378:MZJ786414 NJF786378:NJF786414 NTB786378:NTB786414 OCX786378:OCX786414 OMT786378:OMT786414 OWP786378:OWP786414 PGL786378:PGL786414 PQH786378:PQH786414 QAD786378:QAD786414 QJZ786378:QJZ786414 QTV786378:QTV786414 RDR786378:RDR786414 RNN786378:RNN786414 RXJ786378:RXJ786414 SHF786378:SHF786414 SRB786378:SRB786414 TAX786378:TAX786414 TKT786378:TKT786414 TUP786378:TUP786414 UEL786378:UEL786414 UOH786378:UOH786414 UYD786378:UYD786414 VHZ786378:VHZ786414 VRV786378:VRV786414 WBR786378:WBR786414 WLN786378:WLN786414 WVJ786378:WVJ786414 IX851914:IX851950 ST851914:ST851950 ACP851914:ACP851950 AML851914:AML851950 AWH851914:AWH851950 BGD851914:BGD851950 BPZ851914:BPZ851950 BZV851914:BZV851950 CJR851914:CJR851950 CTN851914:CTN851950 DDJ851914:DDJ851950 DNF851914:DNF851950 DXB851914:DXB851950 EGX851914:EGX851950 EQT851914:EQT851950 FAP851914:FAP851950 FKL851914:FKL851950 FUH851914:FUH851950 GED851914:GED851950 GNZ851914:GNZ851950 GXV851914:GXV851950 HHR851914:HHR851950 HRN851914:HRN851950 IBJ851914:IBJ851950 ILF851914:ILF851950 IVB851914:IVB851950 JEX851914:JEX851950 JOT851914:JOT851950 JYP851914:JYP851950 KIL851914:KIL851950 KSH851914:KSH851950 LCD851914:LCD851950 LLZ851914:LLZ851950 LVV851914:LVV851950 MFR851914:MFR851950 MPN851914:MPN851950 MZJ851914:MZJ851950 NJF851914:NJF851950 NTB851914:NTB851950 OCX851914:OCX851950 OMT851914:OMT851950 OWP851914:OWP851950 PGL851914:PGL851950 PQH851914:PQH851950 QAD851914:QAD851950 QJZ851914:QJZ851950 QTV851914:QTV851950 RDR851914:RDR851950 RNN851914:RNN851950 RXJ851914:RXJ851950 SHF851914:SHF851950 SRB851914:SRB851950 TAX851914:TAX851950 TKT851914:TKT851950 TUP851914:TUP851950 UEL851914:UEL851950 UOH851914:UOH851950 UYD851914:UYD851950 VHZ851914:VHZ851950 VRV851914:VRV851950 WBR851914:WBR851950 WLN851914:WLN851950 WVJ851914:WVJ851950 IX917450:IX917486 ST917450:ST917486 ACP917450:ACP917486 AML917450:AML917486 AWH917450:AWH917486 BGD917450:BGD917486 BPZ917450:BPZ917486 BZV917450:BZV917486 CJR917450:CJR917486 CTN917450:CTN917486 DDJ917450:DDJ917486 DNF917450:DNF917486 DXB917450:DXB917486 EGX917450:EGX917486 EQT917450:EQT917486 FAP917450:FAP917486 FKL917450:FKL917486 FUH917450:FUH917486 GED917450:GED917486 GNZ917450:GNZ917486 GXV917450:GXV917486 HHR917450:HHR917486 HRN917450:HRN917486 IBJ917450:IBJ917486 ILF917450:ILF917486 IVB917450:IVB917486 JEX917450:JEX917486 JOT917450:JOT917486 JYP917450:JYP917486 KIL917450:KIL917486 KSH917450:KSH917486 LCD917450:LCD917486 LLZ917450:LLZ917486 LVV917450:LVV917486 MFR917450:MFR917486 MPN917450:MPN917486 MZJ917450:MZJ917486 NJF917450:NJF917486 NTB917450:NTB917486 OCX917450:OCX917486 OMT917450:OMT917486 OWP917450:OWP917486 PGL917450:PGL917486 PQH917450:PQH917486 QAD917450:QAD917486 QJZ917450:QJZ917486 QTV917450:QTV917486 RDR917450:RDR917486 RNN917450:RNN917486 RXJ917450:RXJ917486 SHF917450:SHF917486 SRB917450:SRB917486 TAX917450:TAX917486 TKT917450:TKT917486 TUP917450:TUP917486 UEL917450:UEL917486 UOH917450:UOH917486 UYD917450:UYD917486 VHZ917450:VHZ917486 VRV917450:VRV917486 WBR917450:WBR917486 WLN917450:WLN917486 WVJ917450:WVJ917486 IX982986:IX983022 ST982986:ST983022 ACP982986:ACP983022 AML982986:AML983022 AWH982986:AWH983022 BGD982986:BGD983022 BPZ982986:BPZ983022 BZV982986:BZV983022 CJR982986:CJR983022 CTN982986:CTN983022 DDJ982986:DDJ983022 DNF982986:DNF983022 DXB982986:DXB983022 EGX982986:EGX983022 EQT982986:EQT983022 FAP982986:FAP983022 FKL982986:FKL983022 FUH982986:FUH983022 GED982986:GED983022 GNZ982986:GNZ983022 GXV982986:GXV983022 HHR982986:HHR983022 HRN982986:HRN983022 IBJ982986:IBJ983022 ILF982986:ILF983022 IVB982986:IVB983022 JEX982986:JEX983022 JOT982986:JOT983022 JYP982986:JYP983022 KIL982986:KIL983022 KSH982986:KSH983022 LCD982986:LCD983022 LLZ982986:LLZ983022 LVV982986:LVV983022 MFR982986:MFR983022 MPN982986:MPN983022 MZJ982986:MZJ983022 NJF982986:NJF983022 NTB982986:NTB983022 OCX982986:OCX983022 OMT982986:OMT983022 OWP982986:OWP983022 PGL982986:PGL983022 PQH982986:PQH983022 QAD982986:QAD983022 QJZ982986:QJZ983022 QTV982986:QTV983022 RDR982986:RDR983022 RNN982986:RNN983022 RXJ982986:RXJ983022 SHF982986:SHF983022 SRB982986:SRB983022 TAX982986:TAX983022 TKT982986:TKT983022 TUP982986:TUP983022 UEL982986:UEL983022 UOH982986:UOH983022 UYD982986:UYD983022 VHZ982986:VHZ983022 VRV982986:VRV983022 WBR982986:WBR983022 WLN982986:WLN983022 WVJ982986:WVJ983022 E131003 E196539 E262075 E327611 E393147 E458683 E524219 E589755 E655291 E720827 E786363 E851899 E917435 E982971 E65472 E131008 E196544 E262080 E327616 E393152 E458688 E524224 E589760 E655296 E720832 E786368 E851904 E917440 E982976 E65446 E130982 E196518 E262054 E327590 E393126 E458662 E524198 E589734 E655270 E720806 E786342 E851878 E917414 E982950 E65430 E130966 E196502 E262038 E327574 E393110 E458646 E524182 E589718 E655254 E720790 E786326 E851862 E917398 E982934 E65422:E65424 E130958:E130960 E196494:E196496 E262030:E262032 E327566:E327568 E393102:E393104 E458638:E458640 E524174:E524176 E589710:E589712 E655246:E655248 E720782:E720784 E786318:E786320 E851854:E851856 E917390:E917392 E982926:E982928 E65403 E130939 E196475 E262011 E327547 E393083 E458619 E524155 E589691 E655227 E720763 E786299 E851835 E917371 E982907 E65450:E65451 E130986:E130987 E196522:E196523 E262058:E262059 E327594:E327595 E393130:E393131 E458666:E458667 E524202:E524203 E589738:E589739 E655274:E655275 E720810:E720811 E786346:E786347 E851882:E851883 E917418:E917419 E982954:E982955 E65482:E65518 E131018:E131054 E196554:E196590 E262090:E262126 E327626:E327662 E393162:E393198 E458698:E458734 E524234:E524270 E589770:E589806 E655306:E655342 E720842:E720878 E786378:E786414 E851914:E851950 E917450:E917486 E982986:E983022 E65467 E5:E7 IX5:IX7 ST5:ST7 ACP5:ACP7 AML5:AML7 AWH5:AWH7 BGD5:BGD7 BPZ5:BPZ7 BZV5:BZV7 CJR5:CJR7 CTN5:CTN7 DDJ5:DDJ7 DNF5:DNF7 DXB5:DXB7 EGX5:EGX7 EQT5:EQT7 FAP5:FAP7 FKL5:FKL7 FUH5:FUH7 GED5:GED7 GNZ5:GNZ7 GXV5:GXV7 HHR5:HHR7 HRN5:HRN7 IBJ5:IBJ7 ILF5:ILF7 IVB5:IVB7 JEX5:JEX7 JOT5:JOT7 JYP5:JYP7 KIL5:KIL7 KSH5:KSH7 LCD5:LCD7 LLZ5:LLZ7 LVV5:LVV7 MFR5:MFR7 MPN5:MPN7 MZJ5:MZJ7 NJF5:NJF7 NTB5:NTB7 OCX5:OCX7 OMT5:OMT7 OWP5:OWP7 PGL5:PGL7 PQH5:PQH7 QAD5:QAD7 QJZ5:QJZ7 QTV5:QTV7 RDR5:RDR7 RNN5:RNN7 RXJ5:RXJ7 SHF5:SHF7 SRB5:SRB7 TAX5:TAX7 TKT5:TKT7 TUP5:TUP7 UEL5:UEL7 UOH5:UOH7 UYD5:UYD7 VHZ5:VHZ7 VRV5:VRV7 WBR5:WBR7 WLN5:WLN7 WVJ5:WVJ7">
      <formula1>"建档立卡贫困家庭学生,低保家庭学生,特困供养学生,烈士子女,孤儿,残疾学生,低收入困难家庭学生,困境儿童"</formula1>
    </dataValidation>
    <dataValidation type="list" allowBlank="1" showInputMessage="1" showErrorMessage="1" sqref="IX65425:IX65429 ST65425:ST65429 ACP65425:ACP65429 AML65425:AML65429 AWH65425:AWH65429 BGD65425:BGD65429 BPZ65425:BPZ65429 BZV65425:BZV65429 CJR65425:CJR65429 CTN65425:CTN65429 DDJ65425:DDJ65429 DNF65425:DNF65429 DXB65425:DXB65429 EGX65425:EGX65429 EQT65425:EQT65429 FAP65425:FAP65429 FKL65425:FKL65429 FUH65425:FUH65429 GED65425:GED65429 GNZ65425:GNZ65429 GXV65425:GXV65429 HHR65425:HHR65429 HRN65425:HRN65429 IBJ65425:IBJ65429 ILF65425:ILF65429 IVB65425:IVB65429 JEX65425:JEX65429 JOT65425:JOT65429 JYP65425:JYP65429 KIL65425:KIL65429 KSH65425:KSH65429 LCD65425:LCD65429 LLZ65425:LLZ65429 LVV65425:LVV65429 MFR65425:MFR65429 MPN65425:MPN65429 MZJ65425:MZJ65429 NJF65425:NJF65429 NTB65425:NTB65429 OCX65425:OCX65429 OMT65425:OMT65429 OWP65425:OWP65429 PGL65425:PGL65429 PQH65425:PQH65429 QAD65425:QAD65429 QJZ65425:QJZ65429 QTV65425:QTV65429 RDR65425:RDR65429 RNN65425:RNN65429 RXJ65425:RXJ65429 SHF65425:SHF65429 SRB65425:SRB65429 TAX65425:TAX65429 TKT65425:TKT65429 TUP65425:TUP65429 UEL65425:UEL65429 UOH65425:UOH65429 UYD65425:UYD65429 VHZ65425:VHZ65429 VRV65425:VRV65429 WBR65425:WBR65429 WLN65425:WLN65429 WVJ65425:WVJ65429 IX130961:IX130965 ST130961:ST130965 ACP130961:ACP130965 AML130961:AML130965 AWH130961:AWH130965 BGD130961:BGD130965 BPZ130961:BPZ130965 BZV130961:BZV130965 CJR130961:CJR130965 CTN130961:CTN130965 DDJ130961:DDJ130965 DNF130961:DNF130965 DXB130961:DXB130965 EGX130961:EGX130965 EQT130961:EQT130965 FAP130961:FAP130965 FKL130961:FKL130965 FUH130961:FUH130965 GED130961:GED130965 GNZ130961:GNZ130965 GXV130961:GXV130965 HHR130961:HHR130965 HRN130961:HRN130965 IBJ130961:IBJ130965 ILF130961:ILF130965 IVB130961:IVB130965 JEX130961:JEX130965 JOT130961:JOT130965 JYP130961:JYP130965 KIL130961:KIL130965 KSH130961:KSH130965 LCD130961:LCD130965 LLZ130961:LLZ130965 LVV130961:LVV130965 MFR130961:MFR130965 MPN130961:MPN130965 MZJ130961:MZJ130965 NJF130961:NJF130965 NTB130961:NTB130965 OCX130961:OCX130965 OMT130961:OMT130965 OWP130961:OWP130965 PGL130961:PGL130965 PQH130961:PQH130965 QAD130961:QAD130965 QJZ130961:QJZ130965 QTV130961:QTV130965 RDR130961:RDR130965 RNN130961:RNN130965 RXJ130961:RXJ130965 SHF130961:SHF130965 SRB130961:SRB130965 TAX130961:TAX130965 TKT130961:TKT130965 TUP130961:TUP130965 UEL130961:UEL130965 UOH130961:UOH130965 UYD130961:UYD130965 VHZ130961:VHZ130965 VRV130961:VRV130965 WBR130961:WBR130965 WLN130961:WLN130965 WVJ130961:WVJ130965 IX196497:IX196501 ST196497:ST196501 ACP196497:ACP196501 AML196497:AML196501 AWH196497:AWH196501 BGD196497:BGD196501 BPZ196497:BPZ196501 BZV196497:BZV196501 CJR196497:CJR196501 CTN196497:CTN196501 DDJ196497:DDJ196501 DNF196497:DNF196501 DXB196497:DXB196501 EGX196497:EGX196501 EQT196497:EQT196501 FAP196497:FAP196501 FKL196497:FKL196501 FUH196497:FUH196501 GED196497:GED196501 GNZ196497:GNZ196501 GXV196497:GXV196501 HHR196497:HHR196501 HRN196497:HRN196501 IBJ196497:IBJ196501 ILF196497:ILF196501 IVB196497:IVB196501 JEX196497:JEX196501 JOT196497:JOT196501 JYP196497:JYP196501 KIL196497:KIL196501 KSH196497:KSH196501 LCD196497:LCD196501 LLZ196497:LLZ196501 LVV196497:LVV196501 MFR196497:MFR196501 MPN196497:MPN196501 MZJ196497:MZJ196501 NJF196497:NJF196501 NTB196497:NTB196501 OCX196497:OCX196501 OMT196497:OMT196501 OWP196497:OWP196501 PGL196497:PGL196501 PQH196497:PQH196501 QAD196497:QAD196501 QJZ196497:QJZ196501 QTV196497:QTV196501 RDR196497:RDR196501 RNN196497:RNN196501 RXJ196497:RXJ196501 SHF196497:SHF196501 SRB196497:SRB196501 TAX196497:TAX196501 TKT196497:TKT196501 TUP196497:TUP196501 UEL196497:UEL196501 UOH196497:UOH196501 UYD196497:UYD196501 VHZ196497:VHZ196501 VRV196497:VRV196501 WBR196497:WBR196501 WLN196497:WLN196501 WVJ196497:WVJ196501 IX262033:IX262037 ST262033:ST262037 ACP262033:ACP262037 AML262033:AML262037 AWH262033:AWH262037 BGD262033:BGD262037 BPZ262033:BPZ262037 BZV262033:BZV262037 CJR262033:CJR262037 CTN262033:CTN262037 DDJ262033:DDJ262037 DNF262033:DNF262037 DXB262033:DXB262037 EGX262033:EGX262037 EQT262033:EQT262037 FAP262033:FAP262037 FKL262033:FKL262037 FUH262033:FUH262037 GED262033:GED262037 GNZ262033:GNZ262037 GXV262033:GXV262037 HHR262033:HHR262037 HRN262033:HRN262037 IBJ262033:IBJ262037 ILF262033:ILF262037 IVB262033:IVB262037 JEX262033:JEX262037 JOT262033:JOT262037 JYP262033:JYP262037 KIL262033:KIL262037 KSH262033:KSH262037 LCD262033:LCD262037 LLZ262033:LLZ262037 LVV262033:LVV262037 MFR262033:MFR262037 MPN262033:MPN262037 MZJ262033:MZJ262037 NJF262033:NJF262037 NTB262033:NTB262037 OCX262033:OCX262037 OMT262033:OMT262037 OWP262033:OWP262037 PGL262033:PGL262037 PQH262033:PQH262037 QAD262033:QAD262037 QJZ262033:QJZ262037 QTV262033:QTV262037 RDR262033:RDR262037 RNN262033:RNN262037 RXJ262033:RXJ262037 SHF262033:SHF262037 SRB262033:SRB262037 TAX262033:TAX262037 TKT262033:TKT262037 TUP262033:TUP262037 UEL262033:UEL262037 UOH262033:UOH262037 UYD262033:UYD262037 VHZ262033:VHZ262037 VRV262033:VRV262037 WBR262033:WBR262037 WLN262033:WLN262037 WVJ262033:WVJ262037 IX327569:IX327573 ST327569:ST327573 ACP327569:ACP327573 AML327569:AML327573 AWH327569:AWH327573 BGD327569:BGD327573 BPZ327569:BPZ327573 BZV327569:BZV327573 CJR327569:CJR327573 CTN327569:CTN327573 DDJ327569:DDJ327573 DNF327569:DNF327573 DXB327569:DXB327573 EGX327569:EGX327573 EQT327569:EQT327573 FAP327569:FAP327573 FKL327569:FKL327573 FUH327569:FUH327573 GED327569:GED327573 GNZ327569:GNZ327573 GXV327569:GXV327573 HHR327569:HHR327573 HRN327569:HRN327573 IBJ327569:IBJ327573 ILF327569:ILF327573 IVB327569:IVB327573 JEX327569:JEX327573 JOT327569:JOT327573 JYP327569:JYP327573 KIL327569:KIL327573 KSH327569:KSH327573 LCD327569:LCD327573 LLZ327569:LLZ327573 LVV327569:LVV327573 MFR327569:MFR327573 MPN327569:MPN327573 MZJ327569:MZJ327573 NJF327569:NJF327573 NTB327569:NTB327573 OCX327569:OCX327573 OMT327569:OMT327573 OWP327569:OWP327573 PGL327569:PGL327573 PQH327569:PQH327573 QAD327569:QAD327573 QJZ327569:QJZ327573 QTV327569:QTV327573 RDR327569:RDR327573 RNN327569:RNN327573 RXJ327569:RXJ327573 SHF327569:SHF327573 SRB327569:SRB327573 TAX327569:TAX327573 TKT327569:TKT327573 TUP327569:TUP327573 UEL327569:UEL327573 UOH327569:UOH327573 UYD327569:UYD327573 VHZ327569:VHZ327573 VRV327569:VRV327573 WBR327569:WBR327573 WLN327569:WLN327573 WVJ327569:WVJ327573 IX393105:IX393109 ST393105:ST393109 ACP393105:ACP393109 AML393105:AML393109 AWH393105:AWH393109 BGD393105:BGD393109 BPZ393105:BPZ393109 BZV393105:BZV393109 CJR393105:CJR393109 CTN393105:CTN393109 DDJ393105:DDJ393109 DNF393105:DNF393109 DXB393105:DXB393109 EGX393105:EGX393109 EQT393105:EQT393109 FAP393105:FAP393109 FKL393105:FKL393109 FUH393105:FUH393109 GED393105:GED393109 GNZ393105:GNZ393109 GXV393105:GXV393109 HHR393105:HHR393109 HRN393105:HRN393109 IBJ393105:IBJ393109 ILF393105:ILF393109 IVB393105:IVB393109 JEX393105:JEX393109 JOT393105:JOT393109 JYP393105:JYP393109 KIL393105:KIL393109 KSH393105:KSH393109 LCD393105:LCD393109 LLZ393105:LLZ393109 LVV393105:LVV393109 MFR393105:MFR393109 MPN393105:MPN393109 MZJ393105:MZJ393109 NJF393105:NJF393109 NTB393105:NTB393109 OCX393105:OCX393109 OMT393105:OMT393109 OWP393105:OWP393109 PGL393105:PGL393109 PQH393105:PQH393109 QAD393105:QAD393109 QJZ393105:QJZ393109 QTV393105:QTV393109 RDR393105:RDR393109 RNN393105:RNN393109 RXJ393105:RXJ393109 SHF393105:SHF393109 SRB393105:SRB393109 TAX393105:TAX393109 TKT393105:TKT393109 TUP393105:TUP393109 UEL393105:UEL393109 UOH393105:UOH393109 UYD393105:UYD393109 VHZ393105:VHZ393109 VRV393105:VRV393109 WBR393105:WBR393109 WLN393105:WLN393109 WVJ393105:WVJ393109 IX458641:IX458645 ST458641:ST458645 ACP458641:ACP458645 AML458641:AML458645 AWH458641:AWH458645 BGD458641:BGD458645 BPZ458641:BPZ458645 BZV458641:BZV458645 CJR458641:CJR458645 CTN458641:CTN458645 DDJ458641:DDJ458645 DNF458641:DNF458645 DXB458641:DXB458645 EGX458641:EGX458645 EQT458641:EQT458645 FAP458641:FAP458645 FKL458641:FKL458645 FUH458641:FUH458645 GED458641:GED458645 GNZ458641:GNZ458645 GXV458641:GXV458645 HHR458641:HHR458645 HRN458641:HRN458645 IBJ458641:IBJ458645 ILF458641:ILF458645 IVB458641:IVB458645 JEX458641:JEX458645 JOT458641:JOT458645 JYP458641:JYP458645 KIL458641:KIL458645 KSH458641:KSH458645 LCD458641:LCD458645 LLZ458641:LLZ458645 LVV458641:LVV458645 MFR458641:MFR458645 MPN458641:MPN458645 MZJ458641:MZJ458645 NJF458641:NJF458645 NTB458641:NTB458645 OCX458641:OCX458645 OMT458641:OMT458645 OWP458641:OWP458645 PGL458641:PGL458645 PQH458641:PQH458645 QAD458641:QAD458645 QJZ458641:QJZ458645 QTV458641:QTV458645 RDR458641:RDR458645 RNN458641:RNN458645 RXJ458641:RXJ458645 SHF458641:SHF458645 SRB458641:SRB458645 TAX458641:TAX458645 TKT458641:TKT458645 TUP458641:TUP458645 UEL458641:UEL458645 UOH458641:UOH458645 UYD458641:UYD458645 VHZ458641:VHZ458645 VRV458641:VRV458645 WBR458641:WBR458645 WLN458641:WLN458645 WVJ458641:WVJ458645 IX524177:IX524181 ST524177:ST524181 ACP524177:ACP524181 AML524177:AML524181 AWH524177:AWH524181 BGD524177:BGD524181 BPZ524177:BPZ524181 BZV524177:BZV524181 CJR524177:CJR524181 CTN524177:CTN524181 DDJ524177:DDJ524181 DNF524177:DNF524181 DXB524177:DXB524181 EGX524177:EGX524181 EQT524177:EQT524181 FAP524177:FAP524181 FKL524177:FKL524181 FUH524177:FUH524181 GED524177:GED524181 GNZ524177:GNZ524181 GXV524177:GXV524181 HHR524177:HHR524181 HRN524177:HRN524181 IBJ524177:IBJ524181 ILF524177:ILF524181 IVB524177:IVB524181 JEX524177:JEX524181 JOT524177:JOT524181 JYP524177:JYP524181 KIL524177:KIL524181 KSH524177:KSH524181 LCD524177:LCD524181 LLZ524177:LLZ524181 LVV524177:LVV524181 MFR524177:MFR524181 MPN524177:MPN524181 MZJ524177:MZJ524181 NJF524177:NJF524181 NTB524177:NTB524181 OCX524177:OCX524181 OMT524177:OMT524181 OWP524177:OWP524181 PGL524177:PGL524181 PQH524177:PQH524181 QAD524177:QAD524181 QJZ524177:QJZ524181 QTV524177:QTV524181 RDR524177:RDR524181 RNN524177:RNN524181 RXJ524177:RXJ524181 SHF524177:SHF524181 SRB524177:SRB524181 TAX524177:TAX524181 TKT524177:TKT524181 TUP524177:TUP524181 UEL524177:UEL524181 UOH524177:UOH524181 UYD524177:UYD524181 VHZ524177:VHZ524181 VRV524177:VRV524181 WBR524177:WBR524181 WLN524177:WLN524181 WVJ524177:WVJ524181 IX589713:IX589717 ST589713:ST589717 ACP589713:ACP589717 AML589713:AML589717 AWH589713:AWH589717 BGD589713:BGD589717 BPZ589713:BPZ589717 BZV589713:BZV589717 CJR589713:CJR589717 CTN589713:CTN589717 DDJ589713:DDJ589717 DNF589713:DNF589717 DXB589713:DXB589717 EGX589713:EGX589717 EQT589713:EQT589717 FAP589713:FAP589717 FKL589713:FKL589717 FUH589713:FUH589717 GED589713:GED589717 GNZ589713:GNZ589717 GXV589713:GXV589717 HHR589713:HHR589717 HRN589713:HRN589717 IBJ589713:IBJ589717 ILF589713:ILF589717 IVB589713:IVB589717 JEX589713:JEX589717 JOT589713:JOT589717 JYP589713:JYP589717 KIL589713:KIL589717 KSH589713:KSH589717 LCD589713:LCD589717 LLZ589713:LLZ589717 LVV589713:LVV589717 MFR589713:MFR589717 MPN589713:MPN589717 MZJ589713:MZJ589717 NJF589713:NJF589717 NTB589713:NTB589717 OCX589713:OCX589717 OMT589713:OMT589717 OWP589713:OWP589717 PGL589713:PGL589717 PQH589713:PQH589717 QAD589713:QAD589717 QJZ589713:QJZ589717 QTV589713:QTV589717 RDR589713:RDR589717 RNN589713:RNN589717 RXJ589713:RXJ589717 SHF589713:SHF589717 SRB589713:SRB589717 TAX589713:TAX589717 TKT589713:TKT589717 TUP589713:TUP589717 UEL589713:UEL589717 UOH589713:UOH589717 UYD589713:UYD589717 VHZ589713:VHZ589717 VRV589713:VRV589717 WBR589713:WBR589717 WLN589713:WLN589717 WVJ589713:WVJ589717 IX655249:IX655253 ST655249:ST655253 ACP655249:ACP655253 AML655249:AML655253 AWH655249:AWH655253 BGD655249:BGD655253 BPZ655249:BPZ655253 BZV655249:BZV655253 CJR655249:CJR655253 CTN655249:CTN655253 DDJ655249:DDJ655253 DNF655249:DNF655253 DXB655249:DXB655253 EGX655249:EGX655253 EQT655249:EQT655253 FAP655249:FAP655253 FKL655249:FKL655253 FUH655249:FUH655253 GED655249:GED655253 GNZ655249:GNZ655253 GXV655249:GXV655253 HHR655249:HHR655253 HRN655249:HRN655253 IBJ655249:IBJ655253 ILF655249:ILF655253 IVB655249:IVB655253 JEX655249:JEX655253 JOT655249:JOT655253 JYP655249:JYP655253 KIL655249:KIL655253 KSH655249:KSH655253 LCD655249:LCD655253 LLZ655249:LLZ655253 LVV655249:LVV655253 MFR655249:MFR655253 MPN655249:MPN655253 MZJ655249:MZJ655253 NJF655249:NJF655253 NTB655249:NTB655253 OCX655249:OCX655253 OMT655249:OMT655253 OWP655249:OWP655253 PGL655249:PGL655253 PQH655249:PQH655253 QAD655249:QAD655253 QJZ655249:QJZ655253 QTV655249:QTV655253 RDR655249:RDR655253 RNN655249:RNN655253 RXJ655249:RXJ655253 SHF655249:SHF655253 SRB655249:SRB655253 TAX655249:TAX655253 TKT655249:TKT655253 TUP655249:TUP655253 UEL655249:UEL655253 UOH655249:UOH655253 UYD655249:UYD655253 VHZ655249:VHZ655253 VRV655249:VRV655253 WBR655249:WBR655253 WLN655249:WLN655253 WVJ655249:WVJ655253 IX720785:IX720789 ST720785:ST720789 ACP720785:ACP720789 AML720785:AML720789 AWH720785:AWH720789 BGD720785:BGD720789 BPZ720785:BPZ720789 BZV720785:BZV720789 CJR720785:CJR720789 CTN720785:CTN720789 DDJ720785:DDJ720789 DNF720785:DNF720789 DXB720785:DXB720789 EGX720785:EGX720789 EQT720785:EQT720789 FAP720785:FAP720789 FKL720785:FKL720789 FUH720785:FUH720789 GED720785:GED720789 GNZ720785:GNZ720789 GXV720785:GXV720789 HHR720785:HHR720789 HRN720785:HRN720789 IBJ720785:IBJ720789 ILF720785:ILF720789 IVB720785:IVB720789 JEX720785:JEX720789 JOT720785:JOT720789 JYP720785:JYP720789 KIL720785:KIL720789 KSH720785:KSH720789 LCD720785:LCD720789 LLZ720785:LLZ720789 LVV720785:LVV720789 MFR720785:MFR720789 MPN720785:MPN720789 MZJ720785:MZJ720789 NJF720785:NJF720789 NTB720785:NTB720789 OCX720785:OCX720789 OMT720785:OMT720789 OWP720785:OWP720789 PGL720785:PGL720789 PQH720785:PQH720789 QAD720785:QAD720789 QJZ720785:QJZ720789 QTV720785:QTV720789 RDR720785:RDR720789 RNN720785:RNN720789 RXJ720785:RXJ720789 SHF720785:SHF720789 SRB720785:SRB720789 TAX720785:TAX720789 TKT720785:TKT720789 TUP720785:TUP720789 UEL720785:UEL720789 UOH720785:UOH720789 UYD720785:UYD720789 VHZ720785:VHZ720789 VRV720785:VRV720789 WBR720785:WBR720789 WLN720785:WLN720789 WVJ720785:WVJ720789 IX786321:IX786325 ST786321:ST786325 ACP786321:ACP786325 AML786321:AML786325 AWH786321:AWH786325 BGD786321:BGD786325 BPZ786321:BPZ786325 BZV786321:BZV786325 CJR786321:CJR786325 CTN786321:CTN786325 DDJ786321:DDJ786325 DNF786321:DNF786325 DXB786321:DXB786325 EGX786321:EGX786325 EQT786321:EQT786325 FAP786321:FAP786325 FKL786321:FKL786325 FUH786321:FUH786325 GED786321:GED786325 GNZ786321:GNZ786325 GXV786321:GXV786325 HHR786321:HHR786325 HRN786321:HRN786325 IBJ786321:IBJ786325 ILF786321:ILF786325 IVB786321:IVB786325 JEX786321:JEX786325 JOT786321:JOT786325 JYP786321:JYP786325 KIL786321:KIL786325 KSH786321:KSH786325 LCD786321:LCD786325 LLZ786321:LLZ786325 LVV786321:LVV786325 MFR786321:MFR786325 MPN786321:MPN786325 MZJ786321:MZJ786325 NJF786321:NJF786325 NTB786321:NTB786325 OCX786321:OCX786325 OMT786321:OMT786325 OWP786321:OWP786325 PGL786321:PGL786325 PQH786321:PQH786325 QAD786321:QAD786325 QJZ786321:QJZ786325 QTV786321:QTV786325 RDR786321:RDR786325 RNN786321:RNN786325 RXJ786321:RXJ786325 SHF786321:SHF786325 SRB786321:SRB786325 TAX786321:TAX786325 TKT786321:TKT786325 TUP786321:TUP786325 UEL786321:UEL786325 UOH786321:UOH786325 UYD786321:UYD786325 VHZ786321:VHZ786325 VRV786321:VRV786325 WBR786321:WBR786325 WLN786321:WLN786325 WVJ786321:WVJ786325 IX851857:IX851861 ST851857:ST851861 ACP851857:ACP851861 AML851857:AML851861 AWH851857:AWH851861 BGD851857:BGD851861 BPZ851857:BPZ851861 BZV851857:BZV851861 CJR851857:CJR851861 CTN851857:CTN851861 DDJ851857:DDJ851861 DNF851857:DNF851861 DXB851857:DXB851861 EGX851857:EGX851861 EQT851857:EQT851861 FAP851857:FAP851861 FKL851857:FKL851861 FUH851857:FUH851861 GED851857:GED851861 GNZ851857:GNZ851861 GXV851857:GXV851861 HHR851857:HHR851861 HRN851857:HRN851861 IBJ851857:IBJ851861 ILF851857:ILF851861 IVB851857:IVB851861 JEX851857:JEX851861 JOT851857:JOT851861 JYP851857:JYP851861 KIL851857:KIL851861 KSH851857:KSH851861 LCD851857:LCD851861 LLZ851857:LLZ851861 LVV851857:LVV851861 MFR851857:MFR851861 MPN851857:MPN851861 MZJ851857:MZJ851861 NJF851857:NJF851861 NTB851857:NTB851861 OCX851857:OCX851861 OMT851857:OMT851861 OWP851857:OWP851861 PGL851857:PGL851861 PQH851857:PQH851861 QAD851857:QAD851861 QJZ851857:QJZ851861 QTV851857:QTV851861 RDR851857:RDR851861 RNN851857:RNN851861 RXJ851857:RXJ851861 SHF851857:SHF851861 SRB851857:SRB851861 TAX851857:TAX851861 TKT851857:TKT851861 TUP851857:TUP851861 UEL851857:UEL851861 UOH851857:UOH851861 UYD851857:UYD851861 VHZ851857:VHZ851861 VRV851857:VRV851861 WBR851857:WBR851861 WLN851857:WLN851861 WVJ851857:WVJ851861 IX917393:IX917397 ST917393:ST917397 ACP917393:ACP917397 AML917393:AML917397 AWH917393:AWH917397 BGD917393:BGD917397 BPZ917393:BPZ917397 BZV917393:BZV917397 CJR917393:CJR917397 CTN917393:CTN917397 DDJ917393:DDJ917397 DNF917393:DNF917397 DXB917393:DXB917397 EGX917393:EGX917397 EQT917393:EQT917397 FAP917393:FAP917397 FKL917393:FKL917397 FUH917393:FUH917397 GED917393:GED917397 GNZ917393:GNZ917397 GXV917393:GXV917397 HHR917393:HHR917397 HRN917393:HRN917397 IBJ917393:IBJ917397 ILF917393:ILF917397 IVB917393:IVB917397 JEX917393:JEX917397 JOT917393:JOT917397 JYP917393:JYP917397 KIL917393:KIL917397 KSH917393:KSH917397 LCD917393:LCD917397 LLZ917393:LLZ917397 LVV917393:LVV917397 MFR917393:MFR917397 MPN917393:MPN917397 MZJ917393:MZJ917397 NJF917393:NJF917397 NTB917393:NTB917397 OCX917393:OCX917397 OMT917393:OMT917397 OWP917393:OWP917397 PGL917393:PGL917397 PQH917393:PQH917397 QAD917393:QAD917397 QJZ917393:QJZ917397 QTV917393:QTV917397 RDR917393:RDR917397 RNN917393:RNN917397 RXJ917393:RXJ917397 SHF917393:SHF917397 SRB917393:SRB917397 TAX917393:TAX917397 TKT917393:TKT917397 TUP917393:TUP917397 UEL917393:UEL917397 UOH917393:UOH917397 UYD917393:UYD917397 VHZ917393:VHZ917397 VRV917393:VRV917397 WBR917393:WBR917397 WLN917393:WLN917397 WVJ917393:WVJ917397 IX982929:IX982933 ST982929:ST982933 ACP982929:ACP982933 AML982929:AML982933 AWH982929:AWH982933 BGD982929:BGD982933 BPZ982929:BPZ982933 BZV982929:BZV982933 CJR982929:CJR982933 CTN982929:CTN982933 DDJ982929:DDJ982933 DNF982929:DNF982933 DXB982929:DXB982933 EGX982929:EGX982933 EQT982929:EQT982933 FAP982929:FAP982933 FKL982929:FKL982933 FUH982929:FUH982933 GED982929:GED982933 GNZ982929:GNZ982933 GXV982929:GXV982933 HHR982929:HHR982933 HRN982929:HRN982933 IBJ982929:IBJ982933 ILF982929:ILF982933 IVB982929:IVB982933 JEX982929:JEX982933 JOT982929:JOT982933 JYP982929:JYP982933 KIL982929:KIL982933 KSH982929:KSH982933 LCD982929:LCD982933 LLZ982929:LLZ982933 LVV982929:LVV982933 MFR982929:MFR982933 MPN982929:MPN982933 MZJ982929:MZJ982933 NJF982929:NJF982933 NTB982929:NTB982933 OCX982929:OCX982933 OMT982929:OMT982933 OWP982929:OWP982933 PGL982929:PGL982933 PQH982929:PQH982933 QAD982929:QAD982933 QJZ982929:QJZ982933 QTV982929:QTV982933 RDR982929:RDR982933 RNN982929:RNN982933 RXJ982929:RXJ982933 SHF982929:SHF982933 SRB982929:SRB982933 TAX982929:TAX982933 TKT982929:TKT982933 TUP982929:TUP982933 UEL982929:UEL982933 UOH982929:UOH982933 UYD982929:UYD982933 VHZ982929:VHZ982933 VRV982929:VRV982933 WBR982929:WBR982933 WLN982929:WLN982933 WVJ982929:WVJ982933 IX65452:IX65466 ST65452:ST65466 ACP65452:ACP65466 AML65452:AML65466 AWH65452:AWH65466 BGD65452:BGD65466 BPZ65452:BPZ65466 BZV65452:BZV65466 CJR65452:CJR65466 CTN65452:CTN65466 DDJ65452:DDJ65466 DNF65452:DNF65466 DXB65452:DXB65466 EGX65452:EGX65466 EQT65452:EQT65466 FAP65452:FAP65466 FKL65452:FKL65466 FUH65452:FUH65466 GED65452:GED65466 GNZ65452:GNZ65466 GXV65452:GXV65466 HHR65452:HHR65466 HRN65452:HRN65466 IBJ65452:IBJ65466 ILF65452:ILF65466 IVB65452:IVB65466 JEX65452:JEX65466 JOT65452:JOT65466 JYP65452:JYP65466 KIL65452:KIL65466 KSH65452:KSH65466 LCD65452:LCD65466 LLZ65452:LLZ65466 LVV65452:LVV65466 MFR65452:MFR65466 MPN65452:MPN65466 MZJ65452:MZJ65466 NJF65452:NJF65466 NTB65452:NTB65466 OCX65452:OCX65466 OMT65452:OMT65466 OWP65452:OWP65466 PGL65452:PGL65466 PQH65452:PQH65466 QAD65452:QAD65466 QJZ65452:QJZ65466 QTV65452:QTV65466 RDR65452:RDR65466 RNN65452:RNN65466 RXJ65452:RXJ65466 SHF65452:SHF65466 SRB65452:SRB65466 TAX65452:TAX65466 TKT65452:TKT65466 TUP65452:TUP65466 UEL65452:UEL65466 UOH65452:UOH65466 UYD65452:UYD65466 VHZ65452:VHZ65466 VRV65452:VRV65466 WBR65452:WBR65466 WLN65452:WLN65466 WVJ65452:WVJ65466 IX130988:IX131002 ST130988:ST131002 ACP130988:ACP131002 AML130988:AML131002 AWH130988:AWH131002 BGD130988:BGD131002 BPZ130988:BPZ131002 BZV130988:BZV131002 CJR130988:CJR131002 CTN130988:CTN131002 DDJ130988:DDJ131002 DNF130988:DNF131002 DXB130988:DXB131002 EGX130988:EGX131002 EQT130988:EQT131002 FAP130988:FAP131002 FKL130988:FKL131002 FUH130988:FUH131002 GED130988:GED131002 GNZ130988:GNZ131002 GXV130988:GXV131002 HHR130988:HHR131002 HRN130988:HRN131002 IBJ130988:IBJ131002 ILF130988:ILF131002 IVB130988:IVB131002 JEX130988:JEX131002 JOT130988:JOT131002 JYP130988:JYP131002 KIL130988:KIL131002 KSH130988:KSH131002 LCD130988:LCD131002 LLZ130988:LLZ131002 LVV130988:LVV131002 MFR130988:MFR131002 MPN130988:MPN131002 MZJ130988:MZJ131002 NJF130988:NJF131002 NTB130988:NTB131002 OCX130988:OCX131002 OMT130988:OMT131002 OWP130988:OWP131002 PGL130988:PGL131002 PQH130988:PQH131002 QAD130988:QAD131002 QJZ130988:QJZ131002 QTV130988:QTV131002 RDR130988:RDR131002 RNN130988:RNN131002 RXJ130988:RXJ131002 SHF130988:SHF131002 SRB130988:SRB131002 TAX130988:TAX131002 TKT130988:TKT131002 TUP130988:TUP131002 UEL130988:UEL131002 UOH130988:UOH131002 UYD130988:UYD131002 VHZ130988:VHZ131002 VRV130988:VRV131002 WBR130988:WBR131002 WLN130988:WLN131002 WVJ130988:WVJ131002 IX196524:IX196538 ST196524:ST196538 ACP196524:ACP196538 AML196524:AML196538 AWH196524:AWH196538 BGD196524:BGD196538 BPZ196524:BPZ196538 BZV196524:BZV196538 CJR196524:CJR196538 CTN196524:CTN196538 DDJ196524:DDJ196538 DNF196524:DNF196538 DXB196524:DXB196538 EGX196524:EGX196538 EQT196524:EQT196538 FAP196524:FAP196538 FKL196524:FKL196538 FUH196524:FUH196538 GED196524:GED196538 GNZ196524:GNZ196538 GXV196524:GXV196538 HHR196524:HHR196538 HRN196524:HRN196538 IBJ196524:IBJ196538 ILF196524:ILF196538 IVB196524:IVB196538 JEX196524:JEX196538 JOT196524:JOT196538 JYP196524:JYP196538 KIL196524:KIL196538 KSH196524:KSH196538 LCD196524:LCD196538 LLZ196524:LLZ196538 LVV196524:LVV196538 MFR196524:MFR196538 MPN196524:MPN196538 MZJ196524:MZJ196538 NJF196524:NJF196538 NTB196524:NTB196538 OCX196524:OCX196538 OMT196524:OMT196538 OWP196524:OWP196538 PGL196524:PGL196538 PQH196524:PQH196538 QAD196524:QAD196538 QJZ196524:QJZ196538 QTV196524:QTV196538 RDR196524:RDR196538 RNN196524:RNN196538 RXJ196524:RXJ196538 SHF196524:SHF196538 SRB196524:SRB196538 TAX196524:TAX196538 TKT196524:TKT196538 TUP196524:TUP196538 UEL196524:UEL196538 UOH196524:UOH196538 UYD196524:UYD196538 VHZ196524:VHZ196538 VRV196524:VRV196538 WBR196524:WBR196538 WLN196524:WLN196538 WVJ196524:WVJ196538 IX262060:IX262074 ST262060:ST262074 ACP262060:ACP262074 AML262060:AML262074 AWH262060:AWH262074 BGD262060:BGD262074 BPZ262060:BPZ262074 BZV262060:BZV262074 CJR262060:CJR262074 CTN262060:CTN262074 DDJ262060:DDJ262074 DNF262060:DNF262074 DXB262060:DXB262074 EGX262060:EGX262074 EQT262060:EQT262074 FAP262060:FAP262074 FKL262060:FKL262074 FUH262060:FUH262074 GED262060:GED262074 GNZ262060:GNZ262074 GXV262060:GXV262074 HHR262060:HHR262074 HRN262060:HRN262074 IBJ262060:IBJ262074 ILF262060:ILF262074 IVB262060:IVB262074 JEX262060:JEX262074 JOT262060:JOT262074 JYP262060:JYP262074 KIL262060:KIL262074 KSH262060:KSH262074 LCD262060:LCD262074 LLZ262060:LLZ262074 LVV262060:LVV262074 MFR262060:MFR262074 MPN262060:MPN262074 MZJ262060:MZJ262074 NJF262060:NJF262074 NTB262060:NTB262074 OCX262060:OCX262074 OMT262060:OMT262074 OWP262060:OWP262074 PGL262060:PGL262074 PQH262060:PQH262074 QAD262060:QAD262074 QJZ262060:QJZ262074 QTV262060:QTV262074 RDR262060:RDR262074 RNN262060:RNN262074 RXJ262060:RXJ262074 SHF262060:SHF262074 SRB262060:SRB262074 TAX262060:TAX262074 TKT262060:TKT262074 TUP262060:TUP262074 UEL262060:UEL262074 UOH262060:UOH262074 UYD262060:UYD262074 VHZ262060:VHZ262074 VRV262060:VRV262074 WBR262060:WBR262074 WLN262060:WLN262074 WVJ262060:WVJ262074 IX327596:IX327610 ST327596:ST327610 ACP327596:ACP327610 AML327596:AML327610 AWH327596:AWH327610 BGD327596:BGD327610 BPZ327596:BPZ327610 BZV327596:BZV327610 CJR327596:CJR327610 CTN327596:CTN327610 DDJ327596:DDJ327610 DNF327596:DNF327610 DXB327596:DXB327610 EGX327596:EGX327610 EQT327596:EQT327610 FAP327596:FAP327610 FKL327596:FKL327610 FUH327596:FUH327610 GED327596:GED327610 GNZ327596:GNZ327610 GXV327596:GXV327610 HHR327596:HHR327610 HRN327596:HRN327610 IBJ327596:IBJ327610 ILF327596:ILF327610 IVB327596:IVB327610 JEX327596:JEX327610 JOT327596:JOT327610 JYP327596:JYP327610 KIL327596:KIL327610 KSH327596:KSH327610 LCD327596:LCD327610 LLZ327596:LLZ327610 LVV327596:LVV327610 MFR327596:MFR327610 MPN327596:MPN327610 MZJ327596:MZJ327610 NJF327596:NJF327610 NTB327596:NTB327610 OCX327596:OCX327610 OMT327596:OMT327610 OWP327596:OWP327610 PGL327596:PGL327610 PQH327596:PQH327610 QAD327596:QAD327610 QJZ327596:QJZ327610 QTV327596:QTV327610 RDR327596:RDR327610 RNN327596:RNN327610 RXJ327596:RXJ327610 SHF327596:SHF327610 SRB327596:SRB327610 TAX327596:TAX327610 TKT327596:TKT327610 TUP327596:TUP327610 UEL327596:UEL327610 UOH327596:UOH327610 UYD327596:UYD327610 VHZ327596:VHZ327610 VRV327596:VRV327610 WBR327596:WBR327610 WLN327596:WLN327610 WVJ327596:WVJ327610 IX393132:IX393146 ST393132:ST393146 ACP393132:ACP393146 AML393132:AML393146 AWH393132:AWH393146 BGD393132:BGD393146 BPZ393132:BPZ393146 BZV393132:BZV393146 CJR393132:CJR393146 CTN393132:CTN393146 DDJ393132:DDJ393146 DNF393132:DNF393146 DXB393132:DXB393146 EGX393132:EGX393146 EQT393132:EQT393146 FAP393132:FAP393146 FKL393132:FKL393146 FUH393132:FUH393146 GED393132:GED393146 GNZ393132:GNZ393146 GXV393132:GXV393146 HHR393132:HHR393146 HRN393132:HRN393146 IBJ393132:IBJ393146 ILF393132:ILF393146 IVB393132:IVB393146 JEX393132:JEX393146 JOT393132:JOT393146 JYP393132:JYP393146 KIL393132:KIL393146 KSH393132:KSH393146 LCD393132:LCD393146 LLZ393132:LLZ393146 LVV393132:LVV393146 MFR393132:MFR393146 MPN393132:MPN393146 MZJ393132:MZJ393146 NJF393132:NJF393146 NTB393132:NTB393146 OCX393132:OCX393146 OMT393132:OMT393146 OWP393132:OWP393146 PGL393132:PGL393146 PQH393132:PQH393146 QAD393132:QAD393146 QJZ393132:QJZ393146 QTV393132:QTV393146 RDR393132:RDR393146 RNN393132:RNN393146 RXJ393132:RXJ393146 SHF393132:SHF393146 SRB393132:SRB393146 TAX393132:TAX393146 TKT393132:TKT393146 TUP393132:TUP393146 UEL393132:UEL393146 UOH393132:UOH393146 UYD393132:UYD393146 VHZ393132:VHZ393146 VRV393132:VRV393146 WBR393132:WBR393146 WLN393132:WLN393146 WVJ393132:WVJ393146 IX458668:IX458682 ST458668:ST458682 ACP458668:ACP458682 AML458668:AML458682 AWH458668:AWH458682 BGD458668:BGD458682 BPZ458668:BPZ458682 BZV458668:BZV458682 CJR458668:CJR458682 CTN458668:CTN458682 DDJ458668:DDJ458682 DNF458668:DNF458682 DXB458668:DXB458682 EGX458668:EGX458682 EQT458668:EQT458682 FAP458668:FAP458682 FKL458668:FKL458682 FUH458668:FUH458682 GED458668:GED458682 GNZ458668:GNZ458682 GXV458668:GXV458682 HHR458668:HHR458682 HRN458668:HRN458682 IBJ458668:IBJ458682 ILF458668:ILF458682 IVB458668:IVB458682 JEX458668:JEX458682 JOT458668:JOT458682 JYP458668:JYP458682 KIL458668:KIL458682 KSH458668:KSH458682 LCD458668:LCD458682 LLZ458668:LLZ458682 LVV458668:LVV458682 MFR458668:MFR458682 MPN458668:MPN458682 MZJ458668:MZJ458682 NJF458668:NJF458682 NTB458668:NTB458682 OCX458668:OCX458682 OMT458668:OMT458682 OWP458668:OWP458682 PGL458668:PGL458682 PQH458668:PQH458682 QAD458668:QAD458682 QJZ458668:QJZ458682 QTV458668:QTV458682 RDR458668:RDR458682 RNN458668:RNN458682 RXJ458668:RXJ458682 SHF458668:SHF458682 SRB458668:SRB458682 TAX458668:TAX458682 TKT458668:TKT458682 TUP458668:TUP458682 UEL458668:UEL458682 UOH458668:UOH458682 UYD458668:UYD458682 VHZ458668:VHZ458682 VRV458668:VRV458682 WBR458668:WBR458682 WLN458668:WLN458682 WVJ458668:WVJ458682 IX524204:IX524218 ST524204:ST524218 ACP524204:ACP524218 AML524204:AML524218 AWH524204:AWH524218 BGD524204:BGD524218 BPZ524204:BPZ524218 BZV524204:BZV524218 CJR524204:CJR524218 CTN524204:CTN524218 DDJ524204:DDJ524218 DNF524204:DNF524218 DXB524204:DXB524218 EGX524204:EGX524218 EQT524204:EQT524218 FAP524204:FAP524218 FKL524204:FKL524218 FUH524204:FUH524218 GED524204:GED524218 GNZ524204:GNZ524218 GXV524204:GXV524218 HHR524204:HHR524218 HRN524204:HRN524218 IBJ524204:IBJ524218 ILF524204:ILF524218 IVB524204:IVB524218 JEX524204:JEX524218 JOT524204:JOT524218 JYP524204:JYP524218 KIL524204:KIL524218 KSH524204:KSH524218 LCD524204:LCD524218 LLZ524204:LLZ524218 LVV524204:LVV524218 MFR524204:MFR524218 MPN524204:MPN524218 MZJ524204:MZJ524218 NJF524204:NJF524218 NTB524204:NTB524218 OCX524204:OCX524218 OMT524204:OMT524218 OWP524204:OWP524218 PGL524204:PGL524218 PQH524204:PQH524218 QAD524204:QAD524218 QJZ524204:QJZ524218 QTV524204:QTV524218 RDR524204:RDR524218 RNN524204:RNN524218 RXJ524204:RXJ524218 SHF524204:SHF524218 SRB524204:SRB524218 TAX524204:TAX524218 TKT524204:TKT524218 TUP524204:TUP524218 UEL524204:UEL524218 UOH524204:UOH524218 UYD524204:UYD524218 VHZ524204:VHZ524218 VRV524204:VRV524218 WBR524204:WBR524218 WLN524204:WLN524218 WVJ524204:WVJ524218 IX589740:IX589754 ST589740:ST589754 ACP589740:ACP589754 AML589740:AML589754 AWH589740:AWH589754 BGD589740:BGD589754 BPZ589740:BPZ589754 BZV589740:BZV589754 CJR589740:CJR589754 CTN589740:CTN589754 DDJ589740:DDJ589754 DNF589740:DNF589754 DXB589740:DXB589754 EGX589740:EGX589754 EQT589740:EQT589754 FAP589740:FAP589754 FKL589740:FKL589754 FUH589740:FUH589754 GED589740:GED589754 GNZ589740:GNZ589754 GXV589740:GXV589754 HHR589740:HHR589754 HRN589740:HRN589754 IBJ589740:IBJ589754 ILF589740:ILF589754 IVB589740:IVB589754 JEX589740:JEX589754 JOT589740:JOT589754 JYP589740:JYP589754 KIL589740:KIL589754 KSH589740:KSH589754 LCD589740:LCD589754 LLZ589740:LLZ589754 LVV589740:LVV589754 MFR589740:MFR589754 MPN589740:MPN589754 MZJ589740:MZJ589754 NJF589740:NJF589754 NTB589740:NTB589754 OCX589740:OCX589754 OMT589740:OMT589754 OWP589740:OWP589754 PGL589740:PGL589754 PQH589740:PQH589754 QAD589740:QAD589754 QJZ589740:QJZ589754 QTV589740:QTV589754 RDR589740:RDR589754 RNN589740:RNN589754 RXJ589740:RXJ589754 SHF589740:SHF589754 SRB589740:SRB589754 TAX589740:TAX589754 TKT589740:TKT589754 TUP589740:TUP589754 UEL589740:UEL589754 UOH589740:UOH589754 UYD589740:UYD589754 VHZ589740:VHZ589754 VRV589740:VRV589754 WBR589740:WBR589754 WLN589740:WLN589754 WVJ589740:WVJ589754 IX655276:IX655290 ST655276:ST655290 ACP655276:ACP655290 AML655276:AML655290 AWH655276:AWH655290 BGD655276:BGD655290 BPZ655276:BPZ655290 BZV655276:BZV655290 CJR655276:CJR655290 CTN655276:CTN655290 DDJ655276:DDJ655290 DNF655276:DNF655290 DXB655276:DXB655290 EGX655276:EGX655290 EQT655276:EQT655290 FAP655276:FAP655290 FKL655276:FKL655290 FUH655276:FUH655290 GED655276:GED655290 GNZ655276:GNZ655290 GXV655276:GXV655290 HHR655276:HHR655290 HRN655276:HRN655290 IBJ655276:IBJ655290 ILF655276:ILF655290 IVB655276:IVB655290 JEX655276:JEX655290 JOT655276:JOT655290 JYP655276:JYP655290 KIL655276:KIL655290 KSH655276:KSH655290 LCD655276:LCD655290 LLZ655276:LLZ655290 LVV655276:LVV655290 MFR655276:MFR655290 MPN655276:MPN655290 MZJ655276:MZJ655290 NJF655276:NJF655290 NTB655276:NTB655290 OCX655276:OCX655290 OMT655276:OMT655290 OWP655276:OWP655290 PGL655276:PGL655290 PQH655276:PQH655290 QAD655276:QAD655290 QJZ655276:QJZ655290 QTV655276:QTV655290 RDR655276:RDR655290 RNN655276:RNN655290 RXJ655276:RXJ655290 SHF655276:SHF655290 SRB655276:SRB655290 TAX655276:TAX655290 TKT655276:TKT655290 TUP655276:TUP655290 UEL655276:UEL655290 UOH655276:UOH655290 UYD655276:UYD655290 VHZ655276:VHZ655290 VRV655276:VRV655290 WBR655276:WBR655290 WLN655276:WLN655290 WVJ655276:WVJ655290 IX720812:IX720826 ST720812:ST720826 ACP720812:ACP720826 AML720812:AML720826 AWH720812:AWH720826 BGD720812:BGD720826 BPZ720812:BPZ720826 BZV720812:BZV720826 CJR720812:CJR720826 CTN720812:CTN720826 DDJ720812:DDJ720826 DNF720812:DNF720826 DXB720812:DXB720826 EGX720812:EGX720826 EQT720812:EQT720826 FAP720812:FAP720826 FKL720812:FKL720826 FUH720812:FUH720826 GED720812:GED720826 GNZ720812:GNZ720826 GXV720812:GXV720826 HHR720812:HHR720826 HRN720812:HRN720826 IBJ720812:IBJ720826 ILF720812:ILF720826 IVB720812:IVB720826 JEX720812:JEX720826 JOT720812:JOT720826 JYP720812:JYP720826 KIL720812:KIL720826 KSH720812:KSH720826 LCD720812:LCD720826 LLZ720812:LLZ720826 LVV720812:LVV720826 MFR720812:MFR720826 MPN720812:MPN720826 MZJ720812:MZJ720826 NJF720812:NJF720826 NTB720812:NTB720826 OCX720812:OCX720826 OMT720812:OMT720826 OWP720812:OWP720826 PGL720812:PGL720826 PQH720812:PQH720826 QAD720812:QAD720826 QJZ720812:QJZ720826 QTV720812:QTV720826 RDR720812:RDR720826 RNN720812:RNN720826 RXJ720812:RXJ720826 SHF720812:SHF720826 SRB720812:SRB720826 TAX720812:TAX720826 TKT720812:TKT720826 TUP720812:TUP720826 UEL720812:UEL720826 UOH720812:UOH720826 UYD720812:UYD720826 VHZ720812:VHZ720826 VRV720812:VRV720826 WBR720812:WBR720826 WLN720812:WLN720826 WVJ720812:WVJ720826 IX786348:IX786362 ST786348:ST786362 ACP786348:ACP786362 AML786348:AML786362 AWH786348:AWH786362 BGD786348:BGD786362 BPZ786348:BPZ786362 BZV786348:BZV786362 CJR786348:CJR786362 CTN786348:CTN786362 DDJ786348:DDJ786362 DNF786348:DNF786362 DXB786348:DXB786362 EGX786348:EGX786362 EQT786348:EQT786362 FAP786348:FAP786362 FKL786348:FKL786362 FUH786348:FUH786362 GED786348:GED786362 GNZ786348:GNZ786362 GXV786348:GXV786362 HHR786348:HHR786362 HRN786348:HRN786362 IBJ786348:IBJ786362 ILF786348:ILF786362 IVB786348:IVB786362 JEX786348:JEX786362 JOT786348:JOT786362 JYP786348:JYP786362 KIL786348:KIL786362 KSH786348:KSH786362 LCD786348:LCD786362 LLZ786348:LLZ786362 LVV786348:LVV786362 MFR786348:MFR786362 MPN786348:MPN786362 MZJ786348:MZJ786362 NJF786348:NJF786362 NTB786348:NTB786362 OCX786348:OCX786362 OMT786348:OMT786362 OWP786348:OWP786362 PGL786348:PGL786362 PQH786348:PQH786362 QAD786348:QAD786362 QJZ786348:QJZ786362 QTV786348:QTV786362 RDR786348:RDR786362 RNN786348:RNN786362 RXJ786348:RXJ786362 SHF786348:SHF786362 SRB786348:SRB786362 TAX786348:TAX786362 TKT786348:TKT786362 TUP786348:TUP786362 UEL786348:UEL786362 UOH786348:UOH786362 UYD786348:UYD786362 VHZ786348:VHZ786362 VRV786348:VRV786362 WBR786348:WBR786362 WLN786348:WLN786362 WVJ786348:WVJ786362 IX851884:IX851898 ST851884:ST851898 ACP851884:ACP851898 AML851884:AML851898 AWH851884:AWH851898 BGD851884:BGD851898 BPZ851884:BPZ851898 BZV851884:BZV851898 CJR851884:CJR851898 CTN851884:CTN851898 DDJ851884:DDJ851898 DNF851884:DNF851898 DXB851884:DXB851898 EGX851884:EGX851898 EQT851884:EQT851898 FAP851884:FAP851898 FKL851884:FKL851898 FUH851884:FUH851898 GED851884:GED851898 GNZ851884:GNZ851898 GXV851884:GXV851898 HHR851884:HHR851898 HRN851884:HRN851898 IBJ851884:IBJ851898 ILF851884:ILF851898 IVB851884:IVB851898 JEX851884:JEX851898 JOT851884:JOT851898 JYP851884:JYP851898 KIL851884:KIL851898 KSH851884:KSH851898 LCD851884:LCD851898 LLZ851884:LLZ851898 LVV851884:LVV851898 MFR851884:MFR851898 MPN851884:MPN851898 MZJ851884:MZJ851898 NJF851884:NJF851898 NTB851884:NTB851898 OCX851884:OCX851898 OMT851884:OMT851898 OWP851884:OWP851898 PGL851884:PGL851898 PQH851884:PQH851898 QAD851884:QAD851898 QJZ851884:QJZ851898 QTV851884:QTV851898 RDR851884:RDR851898 RNN851884:RNN851898 RXJ851884:RXJ851898 SHF851884:SHF851898 SRB851884:SRB851898 TAX851884:TAX851898 TKT851884:TKT851898 TUP851884:TUP851898 UEL851884:UEL851898 UOH851884:UOH851898 UYD851884:UYD851898 VHZ851884:VHZ851898 VRV851884:VRV851898 WBR851884:WBR851898 WLN851884:WLN851898 WVJ851884:WVJ851898 IX917420:IX917434 ST917420:ST917434 ACP917420:ACP917434 AML917420:AML917434 AWH917420:AWH917434 BGD917420:BGD917434 BPZ917420:BPZ917434 BZV917420:BZV917434 CJR917420:CJR917434 CTN917420:CTN917434 DDJ917420:DDJ917434 DNF917420:DNF917434 DXB917420:DXB917434 EGX917420:EGX917434 EQT917420:EQT917434 FAP917420:FAP917434 FKL917420:FKL917434 FUH917420:FUH917434 GED917420:GED917434 GNZ917420:GNZ917434 GXV917420:GXV917434 HHR917420:HHR917434 HRN917420:HRN917434 IBJ917420:IBJ917434 ILF917420:ILF917434 IVB917420:IVB917434 JEX917420:JEX917434 JOT917420:JOT917434 JYP917420:JYP917434 KIL917420:KIL917434 KSH917420:KSH917434 LCD917420:LCD917434 LLZ917420:LLZ917434 LVV917420:LVV917434 MFR917420:MFR917434 MPN917420:MPN917434 MZJ917420:MZJ917434 NJF917420:NJF917434 NTB917420:NTB917434 OCX917420:OCX917434 OMT917420:OMT917434 OWP917420:OWP917434 PGL917420:PGL917434 PQH917420:PQH917434 QAD917420:QAD917434 QJZ917420:QJZ917434 QTV917420:QTV917434 RDR917420:RDR917434 RNN917420:RNN917434 RXJ917420:RXJ917434 SHF917420:SHF917434 SRB917420:SRB917434 TAX917420:TAX917434 TKT917420:TKT917434 TUP917420:TUP917434 UEL917420:UEL917434 UOH917420:UOH917434 UYD917420:UYD917434 VHZ917420:VHZ917434 VRV917420:VRV917434 WBR917420:WBR917434 WLN917420:WLN917434 WVJ917420:WVJ917434 IX982956:IX982970 ST982956:ST982970 ACP982956:ACP982970 AML982956:AML982970 AWH982956:AWH982970 BGD982956:BGD982970 BPZ982956:BPZ982970 BZV982956:BZV982970 CJR982956:CJR982970 CTN982956:CTN982970 DDJ982956:DDJ982970 DNF982956:DNF982970 DXB982956:DXB982970 EGX982956:EGX982970 EQT982956:EQT982970 FAP982956:FAP982970 FKL982956:FKL982970 FUH982956:FUH982970 GED982956:GED982970 GNZ982956:GNZ982970 GXV982956:GXV982970 HHR982956:HHR982970 HRN982956:HRN982970 IBJ982956:IBJ982970 ILF982956:ILF982970 IVB982956:IVB982970 JEX982956:JEX982970 JOT982956:JOT982970 JYP982956:JYP982970 KIL982956:KIL982970 KSH982956:KSH982970 LCD982956:LCD982970 LLZ982956:LLZ982970 LVV982956:LVV982970 MFR982956:MFR982970 MPN982956:MPN982970 MZJ982956:MZJ982970 NJF982956:NJF982970 NTB982956:NTB982970 OCX982956:OCX982970 OMT982956:OMT982970 OWP982956:OWP982970 PGL982956:PGL982970 PQH982956:PQH982970 QAD982956:QAD982970 QJZ982956:QJZ982970 QTV982956:QTV982970 RDR982956:RDR982970 RNN982956:RNN982970 RXJ982956:RXJ982970 SHF982956:SHF982970 SRB982956:SRB982970 TAX982956:TAX982970 TKT982956:TKT982970 TUP982956:TUP982970 UEL982956:UEL982970 UOH982956:UOH982970 UYD982956:UYD982970 VHZ982956:VHZ982970 VRV982956:VRV982970 WBR982956:WBR982970 WLN982956:WLN982970 WVJ982956:WVJ982970 IX65473:IX65481 ST65473:ST65481 ACP65473:ACP65481 AML65473:AML65481 AWH65473:AWH65481 BGD65473:BGD65481 BPZ65473:BPZ65481 BZV65473:BZV65481 CJR65473:CJR65481 CTN65473:CTN65481 DDJ65473:DDJ65481 DNF65473:DNF65481 DXB65473:DXB65481 EGX65473:EGX65481 EQT65473:EQT65481 FAP65473:FAP65481 FKL65473:FKL65481 FUH65473:FUH65481 GED65473:GED65481 GNZ65473:GNZ65481 GXV65473:GXV65481 HHR65473:HHR65481 HRN65473:HRN65481 IBJ65473:IBJ65481 ILF65473:ILF65481 IVB65473:IVB65481 JEX65473:JEX65481 JOT65473:JOT65481 JYP65473:JYP65481 KIL65473:KIL65481 KSH65473:KSH65481 LCD65473:LCD65481 LLZ65473:LLZ65481 LVV65473:LVV65481 MFR65473:MFR65481 MPN65473:MPN65481 MZJ65473:MZJ65481 NJF65473:NJF65481 NTB65473:NTB65481 OCX65473:OCX65481 OMT65473:OMT65481 OWP65473:OWP65481 PGL65473:PGL65481 PQH65473:PQH65481 QAD65473:QAD65481 QJZ65473:QJZ65481 QTV65473:QTV65481 RDR65473:RDR65481 RNN65473:RNN65481 RXJ65473:RXJ65481 SHF65473:SHF65481 SRB65473:SRB65481 TAX65473:TAX65481 TKT65473:TKT65481 TUP65473:TUP65481 UEL65473:UEL65481 UOH65473:UOH65481 UYD65473:UYD65481 VHZ65473:VHZ65481 VRV65473:VRV65481 WBR65473:WBR65481 WLN65473:WLN65481 WVJ65473:WVJ65481 IX131009:IX131017 ST131009:ST131017 ACP131009:ACP131017 AML131009:AML131017 AWH131009:AWH131017 BGD131009:BGD131017 BPZ131009:BPZ131017 BZV131009:BZV131017 CJR131009:CJR131017 CTN131009:CTN131017 DDJ131009:DDJ131017 DNF131009:DNF131017 DXB131009:DXB131017 EGX131009:EGX131017 EQT131009:EQT131017 FAP131009:FAP131017 FKL131009:FKL131017 FUH131009:FUH131017 GED131009:GED131017 GNZ131009:GNZ131017 GXV131009:GXV131017 HHR131009:HHR131017 HRN131009:HRN131017 IBJ131009:IBJ131017 ILF131009:ILF131017 IVB131009:IVB131017 JEX131009:JEX131017 JOT131009:JOT131017 JYP131009:JYP131017 KIL131009:KIL131017 KSH131009:KSH131017 LCD131009:LCD131017 LLZ131009:LLZ131017 LVV131009:LVV131017 MFR131009:MFR131017 MPN131009:MPN131017 MZJ131009:MZJ131017 NJF131009:NJF131017 NTB131009:NTB131017 OCX131009:OCX131017 OMT131009:OMT131017 OWP131009:OWP131017 PGL131009:PGL131017 PQH131009:PQH131017 QAD131009:QAD131017 QJZ131009:QJZ131017 QTV131009:QTV131017 RDR131009:RDR131017 RNN131009:RNN131017 RXJ131009:RXJ131017 SHF131009:SHF131017 SRB131009:SRB131017 TAX131009:TAX131017 TKT131009:TKT131017 TUP131009:TUP131017 UEL131009:UEL131017 UOH131009:UOH131017 UYD131009:UYD131017 VHZ131009:VHZ131017 VRV131009:VRV131017 WBR131009:WBR131017 WLN131009:WLN131017 WVJ131009:WVJ131017 IX196545:IX196553 ST196545:ST196553 ACP196545:ACP196553 AML196545:AML196553 AWH196545:AWH196553 BGD196545:BGD196553 BPZ196545:BPZ196553 BZV196545:BZV196553 CJR196545:CJR196553 CTN196545:CTN196553 DDJ196545:DDJ196553 DNF196545:DNF196553 DXB196545:DXB196553 EGX196545:EGX196553 EQT196545:EQT196553 FAP196545:FAP196553 FKL196545:FKL196553 FUH196545:FUH196553 GED196545:GED196553 GNZ196545:GNZ196553 GXV196545:GXV196553 HHR196545:HHR196553 HRN196545:HRN196553 IBJ196545:IBJ196553 ILF196545:ILF196553 IVB196545:IVB196553 JEX196545:JEX196553 JOT196545:JOT196553 JYP196545:JYP196553 KIL196545:KIL196553 KSH196545:KSH196553 LCD196545:LCD196553 LLZ196545:LLZ196553 LVV196545:LVV196553 MFR196545:MFR196553 MPN196545:MPN196553 MZJ196545:MZJ196553 NJF196545:NJF196553 NTB196545:NTB196553 OCX196545:OCX196553 OMT196545:OMT196553 OWP196545:OWP196553 PGL196545:PGL196553 PQH196545:PQH196553 QAD196545:QAD196553 QJZ196545:QJZ196553 QTV196545:QTV196553 RDR196545:RDR196553 RNN196545:RNN196553 RXJ196545:RXJ196553 SHF196545:SHF196553 SRB196545:SRB196553 TAX196545:TAX196553 TKT196545:TKT196553 TUP196545:TUP196553 UEL196545:UEL196553 UOH196545:UOH196553 UYD196545:UYD196553 VHZ196545:VHZ196553 VRV196545:VRV196553 WBR196545:WBR196553 WLN196545:WLN196553 WVJ196545:WVJ196553 IX262081:IX262089 ST262081:ST262089 ACP262081:ACP262089 AML262081:AML262089 AWH262081:AWH262089 BGD262081:BGD262089 BPZ262081:BPZ262089 BZV262081:BZV262089 CJR262081:CJR262089 CTN262081:CTN262089 DDJ262081:DDJ262089 DNF262081:DNF262089 DXB262081:DXB262089 EGX262081:EGX262089 EQT262081:EQT262089 FAP262081:FAP262089 FKL262081:FKL262089 FUH262081:FUH262089 GED262081:GED262089 GNZ262081:GNZ262089 GXV262081:GXV262089 HHR262081:HHR262089 HRN262081:HRN262089 IBJ262081:IBJ262089 ILF262081:ILF262089 IVB262081:IVB262089 JEX262081:JEX262089 JOT262081:JOT262089 JYP262081:JYP262089 KIL262081:KIL262089 KSH262081:KSH262089 LCD262081:LCD262089 LLZ262081:LLZ262089 LVV262081:LVV262089 MFR262081:MFR262089 MPN262081:MPN262089 MZJ262081:MZJ262089 NJF262081:NJF262089 NTB262081:NTB262089 OCX262081:OCX262089 OMT262081:OMT262089 OWP262081:OWP262089 PGL262081:PGL262089 PQH262081:PQH262089 QAD262081:QAD262089 QJZ262081:QJZ262089 QTV262081:QTV262089 RDR262081:RDR262089 RNN262081:RNN262089 RXJ262081:RXJ262089 SHF262081:SHF262089 SRB262081:SRB262089 TAX262081:TAX262089 TKT262081:TKT262089 TUP262081:TUP262089 UEL262081:UEL262089 UOH262081:UOH262089 UYD262081:UYD262089 VHZ262081:VHZ262089 VRV262081:VRV262089 WBR262081:WBR262089 WLN262081:WLN262089 WVJ262081:WVJ262089 IX327617:IX327625 ST327617:ST327625 ACP327617:ACP327625 AML327617:AML327625 AWH327617:AWH327625 BGD327617:BGD327625 BPZ327617:BPZ327625 BZV327617:BZV327625 CJR327617:CJR327625 CTN327617:CTN327625 DDJ327617:DDJ327625 DNF327617:DNF327625 DXB327617:DXB327625 EGX327617:EGX327625 EQT327617:EQT327625 FAP327617:FAP327625 FKL327617:FKL327625 FUH327617:FUH327625 GED327617:GED327625 GNZ327617:GNZ327625 GXV327617:GXV327625 HHR327617:HHR327625 HRN327617:HRN327625 IBJ327617:IBJ327625 ILF327617:ILF327625 IVB327617:IVB327625 JEX327617:JEX327625 JOT327617:JOT327625 JYP327617:JYP327625 KIL327617:KIL327625 KSH327617:KSH327625 LCD327617:LCD327625 LLZ327617:LLZ327625 LVV327617:LVV327625 MFR327617:MFR327625 MPN327617:MPN327625 MZJ327617:MZJ327625 NJF327617:NJF327625 NTB327617:NTB327625 OCX327617:OCX327625 OMT327617:OMT327625 OWP327617:OWP327625 PGL327617:PGL327625 PQH327617:PQH327625 QAD327617:QAD327625 QJZ327617:QJZ327625 QTV327617:QTV327625 RDR327617:RDR327625 RNN327617:RNN327625 RXJ327617:RXJ327625 SHF327617:SHF327625 SRB327617:SRB327625 TAX327617:TAX327625 TKT327617:TKT327625 TUP327617:TUP327625 UEL327617:UEL327625 UOH327617:UOH327625 UYD327617:UYD327625 VHZ327617:VHZ327625 VRV327617:VRV327625 WBR327617:WBR327625 WLN327617:WLN327625 WVJ327617:WVJ327625 IX393153:IX393161 ST393153:ST393161 ACP393153:ACP393161 AML393153:AML393161 AWH393153:AWH393161 BGD393153:BGD393161 BPZ393153:BPZ393161 BZV393153:BZV393161 CJR393153:CJR393161 CTN393153:CTN393161 DDJ393153:DDJ393161 DNF393153:DNF393161 DXB393153:DXB393161 EGX393153:EGX393161 EQT393153:EQT393161 FAP393153:FAP393161 FKL393153:FKL393161 FUH393153:FUH393161 GED393153:GED393161 GNZ393153:GNZ393161 GXV393153:GXV393161 HHR393153:HHR393161 HRN393153:HRN393161 IBJ393153:IBJ393161 ILF393153:ILF393161 IVB393153:IVB393161 JEX393153:JEX393161 JOT393153:JOT393161 JYP393153:JYP393161 KIL393153:KIL393161 KSH393153:KSH393161 LCD393153:LCD393161 LLZ393153:LLZ393161 LVV393153:LVV393161 MFR393153:MFR393161 MPN393153:MPN393161 MZJ393153:MZJ393161 NJF393153:NJF393161 NTB393153:NTB393161 OCX393153:OCX393161 OMT393153:OMT393161 OWP393153:OWP393161 PGL393153:PGL393161 PQH393153:PQH393161 QAD393153:QAD393161 QJZ393153:QJZ393161 QTV393153:QTV393161 RDR393153:RDR393161 RNN393153:RNN393161 RXJ393153:RXJ393161 SHF393153:SHF393161 SRB393153:SRB393161 TAX393153:TAX393161 TKT393153:TKT393161 TUP393153:TUP393161 UEL393153:UEL393161 UOH393153:UOH393161 UYD393153:UYD393161 VHZ393153:VHZ393161 VRV393153:VRV393161 WBR393153:WBR393161 WLN393153:WLN393161 WVJ393153:WVJ393161 IX458689:IX458697 ST458689:ST458697 ACP458689:ACP458697 AML458689:AML458697 AWH458689:AWH458697 BGD458689:BGD458697 BPZ458689:BPZ458697 BZV458689:BZV458697 CJR458689:CJR458697 CTN458689:CTN458697 DDJ458689:DDJ458697 DNF458689:DNF458697 DXB458689:DXB458697 EGX458689:EGX458697 EQT458689:EQT458697 FAP458689:FAP458697 FKL458689:FKL458697 FUH458689:FUH458697 GED458689:GED458697 GNZ458689:GNZ458697 GXV458689:GXV458697 HHR458689:HHR458697 HRN458689:HRN458697 IBJ458689:IBJ458697 ILF458689:ILF458697 IVB458689:IVB458697 JEX458689:JEX458697 JOT458689:JOT458697 JYP458689:JYP458697 KIL458689:KIL458697 KSH458689:KSH458697 LCD458689:LCD458697 LLZ458689:LLZ458697 LVV458689:LVV458697 MFR458689:MFR458697 MPN458689:MPN458697 MZJ458689:MZJ458697 NJF458689:NJF458697 NTB458689:NTB458697 OCX458689:OCX458697 OMT458689:OMT458697 OWP458689:OWP458697 PGL458689:PGL458697 PQH458689:PQH458697 QAD458689:QAD458697 QJZ458689:QJZ458697 QTV458689:QTV458697 RDR458689:RDR458697 RNN458689:RNN458697 RXJ458689:RXJ458697 SHF458689:SHF458697 SRB458689:SRB458697 TAX458689:TAX458697 TKT458689:TKT458697 TUP458689:TUP458697 UEL458689:UEL458697 UOH458689:UOH458697 UYD458689:UYD458697 VHZ458689:VHZ458697 VRV458689:VRV458697 WBR458689:WBR458697 WLN458689:WLN458697 WVJ458689:WVJ458697 IX524225:IX524233 ST524225:ST524233 ACP524225:ACP524233 AML524225:AML524233 AWH524225:AWH524233 BGD524225:BGD524233 BPZ524225:BPZ524233 BZV524225:BZV524233 CJR524225:CJR524233 CTN524225:CTN524233 DDJ524225:DDJ524233 DNF524225:DNF524233 DXB524225:DXB524233 EGX524225:EGX524233 EQT524225:EQT524233 FAP524225:FAP524233 FKL524225:FKL524233 FUH524225:FUH524233 GED524225:GED524233 GNZ524225:GNZ524233 GXV524225:GXV524233 HHR524225:HHR524233 HRN524225:HRN524233 IBJ524225:IBJ524233 ILF524225:ILF524233 IVB524225:IVB524233 JEX524225:JEX524233 JOT524225:JOT524233 JYP524225:JYP524233 KIL524225:KIL524233 KSH524225:KSH524233 LCD524225:LCD524233 LLZ524225:LLZ524233 LVV524225:LVV524233 MFR524225:MFR524233 MPN524225:MPN524233 MZJ524225:MZJ524233 NJF524225:NJF524233 NTB524225:NTB524233 OCX524225:OCX524233 OMT524225:OMT524233 OWP524225:OWP524233 PGL524225:PGL524233 PQH524225:PQH524233 QAD524225:QAD524233 QJZ524225:QJZ524233 QTV524225:QTV524233 RDR524225:RDR524233 RNN524225:RNN524233 RXJ524225:RXJ524233 SHF524225:SHF524233 SRB524225:SRB524233 TAX524225:TAX524233 TKT524225:TKT524233 TUP524225:TUP524233 UEL524225:UEL524233 UOH524225:UOH524233 UYD524225:UYD524233 VHZ524225:VHZ524233 VRV524225:VRV524233 WBR524225:WBR524233 WLN524225:WLN524233 WVJ524225:WVJ524233 IX589761:IX589769 ST589761:ST589769 ACP589761:ACP589769 AML589761:AML589769 AWH589761:AWH589769 BGD589761:BGD589769 BPZ589761:BPZ589769 BZV589761:BZV589769 CJR589761:CJR589769 CTN589761:CTN589769 DDJ589761:DDJ589769 DNF589761:DNF589769 DXB589761:DXB589769 EGX589761:EGX589769 EQT589761:EQT589769 FAP589761:FAP589769 FKL589761:FKL589769 FUH589761:FUH589769 GED589761:GED589769 GNZ589761:GNZ589769 GXV589761:GXV589769 HHR589761:HHR589769 HRN589761:HRN589769 IBJ589761:IBJ589769 ILF589761:ILF589769 IVB589761:IVB589769 JEX589761:JEX589769 JOT589761:JOT589769 JYP589761:JYP589769 KIL589761:KIL589769 KSH589761:KSH589769 LCD589761:LCD589769 LLZ589761:LLZ589769 LVV589761:LVV589769 MFR589761:MFR589769 MPN589761:MPN589769 MZJ589761:MZJ589769 NJF589761:NJF589769 NTB589761:NTB589769 OCX589761:OCX589769 OMT589761:OMT589769 OWP589761:OWP589769 PGL589761:PGL589769 PQH589761:PQH589769 QAD589761:QAD589769 QJZ589761:QJZ589769 QTV589761:QTV589769 RDR589761:RDR589769 RNN589761:RNN589769 RXJ589761:RXJ589769 SHF589761:SHF589769 SRB589761:SRB589769 TAX589761:TAX589769 TKT589761:TKT589769 TUP589761:TUP589769 UEL589761:UEL589769 UOH589761:UOH589769 UYD589761:UYD589769 VHZ589761:VHZ589769 VRV589761:VRV589769 WBR589761:WBR589769 WLN589761:WLN589769 WVJ589761:WVJ589769 IX655297:IX655305 ST655297:ST655305 ACP655297:ACP655305 AML655297:AML655305 AWH655297:AWH655305 BGD655297:BGD655305 BPZ655297:BPZ655305 BZV655297:BZV655305 CJR655297:CJR655305 CTN655297:CTN655305 DDJ655297:DDJ655305 DNF655297:DNF655305 DXB655297:DXB655305 EGX655297:EGX655305 EQT655297:EQT655305 FAP655297:FAP655305 FKL655297:FKL655305 FUH655297:FUH655305 GED655297:GED655305 GNZ655297:GNZ655305 GXV655297:GXV655305 HHR655297:HHR655305 HRN655297:HRN655305 IBJ655297:IBJ655305 ILF655297:ILF655305 IVB655297:IVB655305 JEX655297:JEX655305 JOT655297:JOT655305 JYP655297:JYP655305 KIL655297:KIL655305 KSH655297:KSH655305 LCD655297:LCD655305 LLZ655297:LLZ655305 LVV655297:LVV655305 MFR655297:MFR655305 MPN655297:MPN655305 MZJ655297:MZJ655305 NJF655297:NJF655305 NTB655297:NTB655305 OCX655297:OCX655305 OMT655297:OMT655305 OWP655297:OWP655305 PGL655297:PGL655305 PQH655297:PQH655305 QAD655297:QAD655305 QJZ655297:QJZ655305 QTV655297:QTV655305 RDR655297:RDR655305 RNN655297:RNN655305 RXJ655297:RXJ655305 SHF655297:SHF655305 SRB655297:SRB655305 TAX655297:TAX655305 TKT655297:TKT655305 TUP655297:TUP655305 UEL655297:UEL655305 UOH655297:UOH655305 UYD655297:UYD655305 VHZ655297:VHZ655305 VRV655297:VRV655305 WBR655297:WBR655305 WLN655297:WLN655305 WVJ655297:WVJ655305 IX720833:IX720841 ST720833:ST720841 ACP720833:ACP720841 AML720833:AML720841 AWH720833:AWH720841 BGD720833:BGD720841 BPZ720833:BPZ720841 BZV720833:BZV720841 CJR720833:CJR720841 CTN720833:CTN720841 DDJ720833:DDJ720841 DNF720833:DNF720841 DXB720833:DXB720841 EGX720833:EGX720841 EQT720833:EQT720841 FAP720833:FAP720841 FKL720833:FKL720841 FUH720833:FUH720841 GED720833:GED720841 GNZ720833:GNZ720841 GXV720833:GXV720841 HHR720833:HHR720841 HRN720833:HRN720841 IBJ720833:IBJ720841 ILF720833:ILF720841 IVB720833:IVB720841 JEX720833:JEX720841 JOT720833:JOT720841 JYP720833:JYP720841 KIL720833:KIL720841 KSH720833:KSH720841 LCD720833:LCD720841 LLZ720833:LLZ720841 LVV720833:LVV720841 MFR720833:MFR720841 MPN720833:MPN720841 MZJ720833:MZJ720841 NJF720833:NJF720841 NTB720833:NTB720841 OCX720833:OCX720841 OMT720833:OMT720841 OWP720833:OWP720841 PGL720833:PGL720841 PQH720833:PQH720841 QAD720833:QAD720841 QJZ720833:QJZ720841 QTV720833:QTV720841 RDR720833:RDR720841 RNN720833:RNN720841 RXJ720833:RXJ720841 SHF720833:SHF720841 SRB720833:SRB720841 TAX720833:TAX720841 TKT720833:TKT720841 TUP720833:TUP720841 UEL720833:UEL720841 UOH720833:UOH720841 UYD720833:UYD720841 VHZ720833:VHZ720841 VRV720833:VRV720841 WBR720833:WBR720841 WLN720833:WLN720841 WVJ720833:WVJ720841 IX786369:IX786377 ST786369:ST786377 ACP786369:ACP786377 AML786369:AML786377 AWH786369:AWH786377 BGD786369:BGD786377 BPZ786369:BPZ786377 BZV786369:BZV786377 CJR786369:CJR786377 CTN786369:CTN786377 DDJ786369:DDJ786377 DNF786369:DNF786377 DXB786369:DXB786377 EGX786369:EGX786377 EQT786369:EQT786377 FAP786369:FAP786377 FKL786369:FKL786377 FUH786369:FUH786377 GED786369:GED786377 GNZ786369:GNZ786377 GXV786369:GXV786377 HHR786369:HHR786377 HRN786369:HRN786377 IBJ786369:IBJ786377 ILF786369:ILF786377 IVB786369:IVB786377 JEX786369:JEX786377 JOT786369:JOT786377 JYP786369:JYP786377 KIL786369:KIL786377 KSH786369:KSH786377 LCD786369:LCD786377 LLZ786369:LLZ786377 LVV786369:LVV786377 MFR786369:MFR786377 MPN786369:MPN786377 MZJ786369:MZJ786377 NJF786369:NJF786377 NTB786369:NTB786377 OCX786369:OCX786377 OMT786369:OMT786377 OWP786369:OWP786377 PGL786369:PGL786377 PQH786369:PQH786377 QAD786369:QAD786377 QJZ786369:QJZ786377 QTV786369:QTV786377 RDR786369:RDR786377 RNN786369:RNN786377 RXJ786369:RXJ786377 SHF786369:SHF786377 SRB786369:SRB786377 TAX786369:TAX786377 TKT786369:TKT786377 TUP786369:TUP786377 UEL786369:UEL786377 UOH786369:UOH786377 UYD786369:UYD786377 VHZ786369:VHZ786377 VRV786369:VRV786377 WBR786369:WBR786377 WLN786369:WLN786377 WVJ786369:WVJ786377 IX851905:IX851913 ST851905:ST851913 ACP851905:ACP851913 AML851905:AML851913 AWH851905:AWH851913 BGD851905:BGD851913 BPZ851905:BPZ851913 BZV851905:BZV851913 CJR851905:CJR851913 CTN851905:CTN851913 DDJ851905:DDJ851913 DNF851905:DNF851913 DXB851905:DXB851913 EGX851905:EGX851913 EQT851905:EQT851913 FAP851905:FAP851913 FKL851905:FKL851913 FUH851905:FUH851913 GED851905:GED851913 GNZ851905:GNZ851913 GXV851905:GXV851913 HHR851905:HHR851913 HRN851905:HRN851913 IBJ851905:IBJ851913 ILF851905:ILF851913 IVB851905:IVB851913 JEX851905:JEX851913 JOT851905:JOT851913 JYP851905:JYP851913 KIL851905:KIL851913 KSH851905:KSH851913 LCD851905:LCD851913 LLZ851905:LLZ851913 LVV851905:LVV851913 MFR851905:MFR851913 MPN851905:MPN851913 MZJ851905:MZJ851913 NJF851905:NJF851913 NTB851905:NTB851913 OCX851905:OCX851913 OMT851905:OMT851913 OWP851905:OWP851913 PGL851905:PGL851913 PQH851905:PQH851913 QAD851905:QAD851913 QJZ851905:QJZ851913 QTV851905:QTV851913 RDR851905:RDR851913 RNN851905:RNN851913 RXJ851905:RXJ851913 SHF851905:SHF851913 SRB851905:SRB851913 TAX851905:TAX851913 TKT851905:TKT851913 TUP851905:TUP851913 UEL851905:UEL851913 UOH851905:UOH851913 UYD851905:UYD851913 VHZ851905:VHZ851913 VRV851905:VRV851913 WBR851905:WBR851913 WLN851905:WLN851913 WVJ851905:WVJ851913 IX917441:IX917449 ST917441:ST917449 ACP917441:ACP917449 AML917441:AML917449 AWH917441:AWH917449 BGD917441:BGD917449 BPZ917441:BPZ917449 BZV917441:BZV917449 CJR917441:CJR917449 CTN917441:CTN917449 DDJ917441:DDJ917449 DNF917441:DNF917449 DXB917441:DXB917449 EGX917441:EGX917449 EQT917441:EQT917449 FAP917441:FAP917449 FKL917441:FKL917449 FUH917441:FUH917449 GED917441:GED917449 GNZ917441:GNZ917449 GXV917441:GXV917449 HHR917441:HHR917449 HRN917441:HRN917449 IBJ917441:IBJ917449 ILF917441:ILF917449 IVB917441:IVB917449 JEX917441:JEX917449 JOT917441:JOT917449 JYP917441:JYP917449 KIL917441:KIL917449 KSH917441:KSH917449 LCD917441:LCD917449 LLZ917441:LLZ917449 LVV917441:LVV917449 MFR917441:MFR917449 MPN917441:MPN917449 MZJ917441:MZJ917449 NJF917441:NJF917449 NTB917441:NTB917449 OCX917441:OCX917449 OMT917441:OMT917449 OWP917441:OWP917449 PGL917441:PGL917449 PQH917441:PQH917449 QAD917441:QAD917449 QJZ917441:QJZ917449 QTV917441:QTV917449 RDR917441:RDR917449 RNN917441:RNN917449 RXJ917441:RXJ917449 SHF917441:SHF917449 SRB917441:SRB917449 TAX917441:TAX917449 TKT917441:TKT917449 TUP917441:TUP917449 UEL917441:UEL917449 UOH917441:UOH917449 UYD917441:UYD917449 VHZ917441:VHZ917449 VRV917441:VRV917449 WBR917441:WBR917449 WLN917441:WLN917449 WVJ917441:WVJ917449 IX982977:IX982985 ST982977:ST982985 ACP982977:ACP982985 AML982977:AML982985 AWH982977:AWH982985 BGD982977:BGD982985 BPZ982977:BPZ982985 BZV982977:BZV982985 CJR982977:CJR982985 CTN982977:CTN982985 DDJ982977:DDJ982985 DNF982977:DNF982985 DXB982977:DXB982985 EGX982977:EGX982985 EQT982977:EQT982985 FAP982977:FAP982985 FKL982977:FKL982985 FUH982977:FUH982985 GED982977:GED982985 GNZ982977:GNZ982985 GXV982977:GXV982985 HHR982977:HHR982985 HRN982977:HRN982985 IBJ982977:IBJ982985 ILF982977:ILF982985 IVB982977:IVB982985 JEX982977:JEX982985 JOT982977:JOT982985 JYP982977:JYP982985 KIL982977:KIL982985 KSH982977:KSH982985 LCD982977:LCD982985 LLZ982977:LLZ982985 LVV982977:LVV982985 MFR982977:MFR982985 MPN982977:MPN982985 MZJ982977:MZJ982985 NJF982977:NJF982985 NTB982977:NTB982985 OCX982977:OCX982985 OMT982977:OMT982985 OWP982977:OWP982985 PGL982977:PGL982985 PQH982977:PQH982985 QAD982977:QAD982985 QJZ982977:QJZ982985 QTV982977:QTV982985 RDR982977:RDR982985 RNN982977:RNN982985 RXJ982977:RXJ982985 SHF982977:SHF982985 SRB982977:SRB982985 TAX982977:TAX982985 TKT982977:TKT982985 TUP982977:TUP982985 UEL982977:UEL982985 UOH982977:UOH982985 UYD982977:UYD982985 VHZ982977:VHZ982985 VRV982977:VRV982985 WBR982977:WBR982985 WLN982977:WLN982985 WVJ982977:WVJ982985 IX65468:IX65471 ST65468:ST65471 ACP65468:ACP65471 AML65468:AML65471 AWH65468:AWH65471 BGD65468:BGD65471 BPZ65468:BPZ65471 BZV65468:BZV65471 CJR65468:CJR65471 CTN65468:CTN65471 DDJ65468:DDJ65471 DNF65468:DNF65471 DXB65468:DXB65471 EGX65468:EGX65471 EQT65468:EQT65471 FAP65468:FAP65471 FKL65468:FKL65471 FUH65468:FUH65471 GED65468:GED65471 GNZ65468:GNZ65471 GXV65468:GXV65471 HHR65468:HHR65471 HRN65468:HRN65471 IBJ65468:IBJ65471 ILF65468:ILF65471 IVB65468:IVB65471 JEX65468:JEX65471 JOT65468:JOT65471 JYP65468:JYP65471 KIL65468:KIL65471 KSH65468:KSH65471 LCD65468:LCD65471 LLZ65468:LLZ65471 LVV65468:LVV65471 MFR65468:MFR65471 MPN65468:MPN65471 MZJ65468:MZJ65471 NJF65468:NJF65471 NTB65468:NTB65471 OCX65468:OCX65471 OMT65468:OMT65471 OWP65468:OWP65471 PGL65468:PGL65471 PQH65468:PQH65471 QAD65468:QAD65471 QJZ65468:QJZ65471 QTV65468:QTV65471 RDR65468:RDR65471 RNN65468:RNN65471 RXJ65468:RXJ65471 SHF65468:SHF65471 SRB65468:SRB65471 TAX65468:TAX65471 TKT65468:TKT65471 TUP65468:TUP65471 UEL65468:UEL65471 UOH65468:UOH65471 UYD65468:UYD65471 VHZ65468:VHZ65471 VRV65468:VRV65471 WBR65468:WBR65471 WLN65468:WLN65471 WVJ65468:WVJ65471 IX131004:IX131007 ST131004:ST131007 ACP131004:ACP131007 AML131004:AML131007 AWH131004:AWH131007 BGD131004:BGD131007 BPZ131004:BPZ131007 BZV131004:BZV131007 CJR131004:CJR131007 CTN131004:CTN131007 DDJ131004:DDJ131007 DNF131004:DNF131007 DXB131004:DXB131007 EGX131004:EGX131007 EQT131004:EQT131007 FAP131004:FAP131007 FKL131004:FKL131007 FUH131004:FUH131007 GED131004:GED131007 GNZ131004:GNZ131007 GXV131004:GXV131007 HHR131004:HHR131007 HRN131004:HRN131007 IBJ131004:IBJ131007 ILF131004:ILF131007 IVB131004:IVB131007 JEX131004:JEX131007 JOT131004:JOT131007 JYP131004:JYP131007 KIL131004:KIL131007 KSH131004:KSH131007 LCD131004:LCD131007 LLZ131004:LLZ131007 LVV131004:LVV131007 MFR131004:MFR131007 MPN131004:MPN131007 MZJ131004:MZJ131007 NJF131004:NJF131007 NTB131004:NTB131007 OCX131004:OCX131007 OMT131004:OMT131007 OWP131004:OWP131007 PGL131004:PGL131007 PQH131004:PQH131007 QAD131004:QAD131007 QJZ131004:QJZ131007 QTV131004:QTV131007 RDR131004:RDR131007 RNN131004:RNN131007 RXJ131004:RXJ131007 SHF131004:SHF131007 SRB131004:SRB131007 TAX131004:TAX131007 TKT131004:TKT131007 TUP131004:TUP131007 UEL131004:UEL131007 UOH131004:UOH131007 UYD131004:UYD131007 VHZ131004:VHZ131007 VRV131004:VRV131007 WBR131004:WBR131007 WLN131004:WLN131007 WVJ131004:WVJ131007 IX196540:IX196543 ST196540:ST196543 ACP196540:ACP196543 AML196540:AML196543 AWH196540:AWH196543 BGD196540:BGD196543 BPZ196540:BPZ196543 BZV196540:BZV196543 CJR196540:CJR196543 CTN196540:CTN196543 DDJ196540:DDJ196543 DNF196540:DNF196543 DXB196540:DXB196543 EGX196540:EGX196543 EQT196540:EQT196543 FAP196540:FAP196543 FKL196540:FKL196543 FUH196540:FUH196543 GED196540:GED196543 GNZ196540:GNZ196543 GXV196540:GXV196543 HHR196540:HHR196543 HRN196540:HRN196543 IBJ196540:IBJ196543 ILF196540:ILF196543 IVB196540:IVB196543 JEX196540:JEX196543 JOT196540:JOT196543 JYP196540:JYP196543 KIL196540:KIL196543 KSH196540:KSH196543 LCD196540:LCD196543 LLZ196540:LLZ196543 LVV196540:LVV196543 MFR196540:MFR196543 MPN196540:MPN196543 MZJ196540:MZJ196543 NJF196540:NJF196543 NTB196540:NTB196543 OCX196540:OCX196543 OMT196540:OMT196543 OWP196540:OWP196543 PGL196540:PGL196543 PQH196540:PQH196543 QAD196540:QAD196543 QJZ196540:QJZ196543 QTV196540:QTV196543 RDR196540:RDR196543 RNN196540:RNN196543 RXJ196540:RXJ196543 SHF196540:SHF196543 SRB196540:SRB196543 TAX196540:TAX196543 TKT196540:TKT196543 TUP196540:TUP196543 UEL196540:UEL196543 UOH196540:UOH196543 UYD196540:UYD196543 VHZ196540:VHZ196543 VRV196540:VRV196543 WBR196540:WBR196543 WLN196540:WLN196543 WVJ196540:WVJ196543 IX262076:IX262079 ST262076:ST262079 ACP262076:ACP262079 AML262076:AML262079 AWH262076:AWH262079 BGD262076:BGD262079 BPZ262076:BPZ262079 BZV262076:BZV262079 CJR262076:CJR262079 CTN262076:CTN262079 DDJ262076:DDJ262079 DNF262076:DNF262079 DXB262076:DXB262079 EGX262076:EGX262079 EQT262076:EQT262079 FAP262076:FAP262079 FKL262076:FKL262079 FUH262076:FUH262079 GED262076:GED262079 GNZ262076:GNZ262079 GXV262076:GXV262079 HHR262076:HHR262079 HRN262076:HRN262079 IBJ262076:IBJ262079 ILF262076:ILF262079 IVB262076:IVB262079 JEX262076:JEX262079 JOT262076:JOT262079 JYP262076:JYP262079 KIL262076:KIL262079 KSH262076:KSH262079 LCD262076:LCD262079 LLZ262076:LLZ262079 LVV262076:LVV262079 MFR262076:MFR262079 MPN262076:MPN262079 MZJ262076:MZJ262079 NJF262076:NJF262079 NTB262076:NTB262079 OCX262076:OCX262079 OMT262076:OMT262079 OWP262076:OWP262079 PGL262076:PGL262079 PQH262076:PQH262079 QAD262076:QAD262079 QJZ262076:QJZ262079 QTV262076:QTV262079 RDR262076:RDR262079 RNN262076:RNN262079 RXJ262076:RXJ262079 SHF262076:SHF262079 SRB262076:SRB262079 TAX262076:TAX262079 TKT262076:TKT262079 TUP262076:TUP262079 UEL262076:UEL262079 UOH262076:UOH262079 UYD262076:UYD262079 VHZ262076:VHZ262079 VRV262076:VRV262079 WBR262076:WBR262079 WLN262076:WLN262079 WVJ262076:WVJ262079 IX327612:IX327615 ST327612:ST327615 ACP327612:ACP327615 AML327612:AML327615 AWH327612:AWH327615 BGD327612:BGD327615 BPZ327612:BPZ327615 BZV327612:BZV327615 CJR327612:CJR327615 CTN327612:CTN327615 DDJ327612:DDJ327615 DNF327612:DNF327615 DXB327612:DXB327615 EGX327612:EGX327615 EQT327612:EQT327615 FAP327612:FAP327615 FKL327612:FKL327615 FUH327612:FUH327615 GED327612:GED327615 GNZ327612:GNZ327615 GXV327612:GXV327615 HHR327612:HHR327615 HRN327612:HRN327615 IBJ327612:IBJ327615 ILF327612:ILF327615 IVB327612:IVB327615 JEX327612:JEX327615 JOT327612:JOT327615 JYP327612:JYP327615 KIL327612:KIL327615 KSH327612:KSH327615 LCD327612:LCD327615 LLZ327612:LLZ327615 LVV327612:LVV327615 MFR327612:MFR327615 MPN327612:MPN327615 MZJ327612:MZJ327615 NJF327612:NJF327615 NTB327612:NTB327615 OCX327612:OCX327615 OMT327612:OMT327615 OWP327612:OWP327615 PGL327612:PGL327615 PQH327612:PQH327615 QAD327612:QAD327615 QJZ327612:QJZ327615 QTV327612:QTV327615 RDR327612:RDR327615 RNN327612:RNN327615 RXJ327612:RXJ327615 SHF327612:SHF327615 SRB327612:SRB327615 TAX327612:TAX327615 TKT327612:TKT327615 TUP327612:TUP327615 UEL327612:UEL327615 UOH327612:UOH327615 UYD327612:UYD327615 VHZ327612:VHZ327615 VRV327612:VRV327615 WBR327612:WBR327615 WLN327612:WLN327615 WVJ327612:WVJ327615 IX393148:IX393151 ST393148:ST393151 ACP393148:ACP393151 AML393148:AML393151 AWH393148:AWH393151 BGD393148:BGD393151 BPZ393148:BPZ393151 BZV393148:BZV393151 CJR393148:CJR393151 CTN393148:CTN393151 DDJ393148:DDJ393151 DNF393148:DNF393151 DXB393148:DXB393151 EGX393148:EGX393151 EQT393148:EQT393151 FAP393148:FAP393151 FKL393148:FKL393151 FUH393148:FUH393151 GED393148:GED393151 GNZ393148:GNZ393151 GXV393148:GXV393151 HHR393148:HHR393151 HRN393148:HRN393151 IBJ393148:IBJ393151 ILF393148:ILF393151 IVB393148:IVB393151 JEX393148:JEX393151 JOT393148:JOT393151 JYP393148:JYP393151 KIL393148:KIL393151 KSH393148:KSH393151 LCD393148:LCD393151 LLZ393148:LLZ393151 LVV393148:LVV393151 MFR393148:MFR393151 MPN393148:MPN393151 MZJ393148:MZJ393151 NJF393148:NJF393151 NTB393148:NTB393151 OCX393148:OCX393151 OMT393148:OMT393151 OWP393148:OWP393151 PGL393148:PGL393151 PQH393148:PQH393151 QAD393148:QAD393151 QJZ393148:QJZ393151 QTV393148:QTV393151 RDR393148:RDR393151 RNN393148:RNN393151 RXJ393148:RXJ393151 SHF393148:SHF393151 SRB393148:SRB393151 TAX393148:TAX393151 TKT393148:TKT393151 TUP393148:TUP393151 UEL393148:UEL393151 UOH393148:UOH393151 UYD393148:UYD393151 VHZ393148:VHZ393151 VRV393148:VRV393151 WBR393148:WBR393151 WLN393148:WLN393151 WVJ393148:WVJ393151 IX458684:IX458687 ST458684:ST458687 ACP458684:ACP458687 AML458684:AML458687 AWH458684:AWH458687 BGD458684:BGD458687 BPZ458684:BPZ458687 BZV458684:BZV458687 CJR458684:CJR458687 CTN458684:CTN458687 DDJ458684:DDJ458687 DNF458684:DNF458687 DXB458684:DXB458687 EGX458684:EGX458687 EQT458684:EQT458687 FAP458684:FAP458687 FKL458684:FKL458687 FUH458684:FUH458687 GED458684:GED458687 GNZ458684:GNZ458687 GXV458684:GXV458687 HHR458684:HHR458687 HRN458684:HRN458687 IBJ458684:IBJ458687 ILF458684:ILF458687 IVB458684:IVB458687 JEX458684:JEX458687 JOT458684:JOT458687 JYP458684:JYP458687 KIL458684:KIL458687 KSH458684:KSH458687 LCD458684:LCD458687 LLZ458684:LLZ458687 LVV458684:LVV458687 MFR458684:MFR458687 MPN458684:MPN458687 MZJ458684:MZJ458687 NJF458684:NJF458687 NTB458684:NTB458687 OCX458684:OCX458687 OMT458684:OMT458687 OWP458684:OWP458687 PGL458684:PGL458687 PQH458684:PQH458687 QAD458684:QAD458687 QJZ458684:QJZ458687 QTV458684:QTV458687 RDR458684:RDR458687 RNN458684:RNN458687 RXJ458684:RXJ458687 SHF458684:SHF458687 SRB458684:SRB458687 TAX458684:TAX458687 TKT458684:TKT458687 TUP458684:TUP458687 UEL458684:UEL458687 UOH458684:UOH458687 UYD458684:UYD458687 VHZ458684:VHZ458687 VRV458684:VRV458687 WBR458684:WBR458687 WLN458684:WLN458687 WVJ458684:WVJ458687 IX524220:IX524223 ST524220:ST524223 ACP524220:ACP524223 AML524220:AML524223 AWH524220:AWH524223 BGD524220:BGD524223 BPZ524220:BPZ524223 BZV524220:BZV524223 CJR524220:CJR524223 CTN524220:CTN524223 DDJ524220:DDJ524223 DNF524220:DNF524223 DXB524220:DXB524223 EGX524220:EGX524223 EQT524220:EQT524223 FAP524220:FAP524223 FKL524220:FKL524223 FUH524220:FUH524223 GED524220:GED524223 GNZ524220:GNZ524223 GXV524220:GXV524223 HHR524220:HHR524223 HRN524220:HRN524223 IBJ524220:IBJ524223 ILF524220:ILF524223 IVB524220:IVB524223 JEX524220:JEX524223 JOT524220:JOT524223 JYP524220:JYP524223 KIL524220:KIL524223 KSH524220:KSH524223 LCD524220:LCD524223 LLZ524220:LLZ524223 LVV524220:LVV524223 MFR524220:MFR524223 MPN524220:MPN524223 MZJ524220:MZJ524223 NJF524220:NJF524223 NTB524220:NTB524223 OCX524220:OCX524223 OMT524220:OMT524223 OWP524220:OWP524223 PGL524220:PGL524223 PQH524220:PQH524223 QAD524220:QAD524223 QJZ524220:QJZ524223 QTV524220:QTV524223 RDR524220:RDR524223 RNN524220:RNN524223 RXJ524220:RXJ524223 SHF524220:SHF524223 SRB524220:SRB524223 TAX524220:TAX524223 TKT524220:TKT524223 TUP524220:TUP524223 UEL524220:UEL524223 UOH524220:UOH524223 UYD524220:UYD524223 VHZ524220:VHZ524223 VRV524220:VRV524223 WBR524220:WBR524223 WLN524220:WLN524223 WVJ524220:WVJ524223 IX589756:IX589759 ST589756:ST589759 ACP589756:ACP589759 AML589756:AML589759 AWH589756:AWH589759 BGD589756:BGD589759 BPZ589756:BPZ589759 BZV589756:BZV589759 CJR589756:CJR589759 CTN589756:CTN589759 DDJ589756:DDJ589759 DNF589756:DNF589759 DXB589756:DXB589759 EGX589756:EGX589759 EQT589756:EQT589759 FAP589756:FAP589759 FKL589756:FKL589759 FUH589756:FUH589759 GED589756:GED589759 GNZ589756:GNZ589759 GXV589756:GXV589759 HHR589756:HHR589759 HRN589756:HRN589759 IBJ589756:IBJ589759 ILF589756:ILF589759 IVB589756:IVB589759 JEX589756:JEX589759 JOT589756:JOT589759 JYP589756:JYP589759 KIL589756:KIL589759 KSH589756:KSH589759 LCD589756:LCD589759 LLZ589756:LLZ589759 LVV589756:LVV589759 MFR589756:MFR589759 MPN589756:MPN589759 MZJ589756:MZJ589759 NJF589756:NJF589759 NTB589756:NTB589759 OCX589756:OCX589759 OMT589756:OMT589759 OWP589756:OWP589759 PGL589756:PGL589759 PQH589756:PQH589759 QAD589756:QAD589759 QJZ589756:QJZ589759 QTV589756:QTV589759 RDR589756:RDR589759 RNN589756:RNN589759 RXJ589756:RXJ589759 SHF589756:SHF589759 SRB589756:SRB589759 TAX589756:TAX589759 TKT589756:TKT589759 TUP589756:TUP589759 UEL589756:UEL589759 UOH589756:UOH589759 UYD589756:UYD589759 VHZ589756:VHZ589759 VRV589756:VRV589759 WBR589756:WBR589759 WLN589756:WLN589759 WVJ589756:WVJ589759 IX655292:IX655295 ST655292:ST655295 ACP655292:ACP655295 AML655292:AML655295 AWH655292:AWH655295 BGD655292:BGD655295 BPZ655292:BPZ655295 BZV655292:BZV655295 CJR655292:CJR655295 CTN655292:CTN655295 DDJ655292:DDJ655295 DNF655292:DNF655295 DXB655292:DXB655295 EGX655292:EGX655295 EQT655292:EQT655295 FAP655292:FAP655295 FKL655292:FKL655295 FUH655292:FUH655295 GED655292:GED655295 GNZ655292:GNZ655295 GXV655292:GXV655295 HHR655292:HHR655295 HRN655292:HRN655295 IBJ655292:IBJ655295 ILF655292:ILF655295 IVB655292:IVB655295 JEX655292:JEX655295 JOT655292:JOT655295 JYP655292:JYP655295 KIL655292:KIL655295 KSH655292:KSH655295 LCD655292:LCD655295 LLZ655292:LLZ655295 LVV655292:LVV655295 MFR655292:MFR655295 MPN655292:MPN655295 MZJ655292:MZJ655295 NJF655292:NJF655295 NTB655292:NTB655295 OCX655292:OCX655295 OMT655292:OMT655295 OWP655292:OWP655295 PGL655292:PGL655295 PQH655292:PQH655295 QAD655292:QAD655295 QJZ655292:QJZ655295 QTV655292:QTV655295 RDR655292:RDR655295 RNN655292:RNN655295 RXJ655292:RXJ655295 SHF655292:SHF655295 SRB655292:SRB655295 TAX655292:TAX655295 TKT655292:TKT655295 TUP655292:TUP655295 UEL655292:UEL655295 UOH655292:UOH655295 UYD655292:UYD655295 VHZ655292:VHZ655295 VRV655292:VRV655295 WBR655292:WBR655295 WLN655292:WLN655295 WVJ655292:WVJ655295 IX720828:IX720831 ST720828:ST720831 ACP720828:ACP720831 AML720828:AML720831 AWH720828:AWH720831 BGD720828:BGD720831 BPZ720828:BPZ720831 BZV720828:BZV720831 CJR720828:CJR720831 CTN720828:CTN720831 DDJ720828:DDJ720831 DNF720828:DNF720831 DXB720828:DXB720831 EGX720828:EGX720831 EQT720828:EQT720831 FAP720828:FAP720831 FKL720828:FKL720831 FUH720828:FUH720831 GED720828:GED720831 GNZ720828:GNZ720831 GXV720828:GXV720831 HHR720828:HHR720831 HRN720828:HRN720831 IBJ720828:IBJ720831 ILF720828:ILF720831 IVB720828:IVB720831 JEX720828:JEX720831 JOT720828:JOT720831 JYP720828:JYP720831 KIL720828:KIL720831 KSH720828:KSH720831 LCD720828:LCD720831 LLZ720828:LLZ720831 LVV720828:LVV720831 MFR720828:MFR720831 MPN720828:MPN720831 MZJ720828:MZJ720831 NJF720828:NJF720831 NTB720828:NTB720831 OCX720828:OCX720831 OMT720828:OMT720831 OWP720828:OWP720831 PGL720828:PGL720831 PQH720828:PQH720831 QAD720828:QAD720831 QJZ720828:QJZ720831 QTV720828:QTV720831 RDR720828:RDR720831 RNN720828:RNN720831 RXJ720828:RXJ720831 SHF720828:SHF720831 SRB720828:SRB720831 TAX720828:TAX720831 TKT720828:TKT720831 TUP720828:TUP720831 UEL720828:UEL720831 UOH720828:UOH720831 UYD720828:UYD720831 VHZ720828:VHZ720831 VRV720828:VRV720831 WBR720828:WBR720831 WLN720828:WLN720831 WVJ720828:WVJ720831 IX786364:IX786367 ST786364:ST786367 ACP786364:ACP786367 AML786364:AML786367 AWH786364:AWH786367 BGD786364:BGD786367 BPZ786364:BPZ786367 BZV786364:BZV786367 CJR786364:CJR786367 CTN786364:CTN786367 DDJ786364:DDJ786367 DNF786364:DNF786367 DXB786364:DXB786367 EGX786364:EGX786367 EQT786364:EQT786367 FAP786364:FAP786367 FKL786364:FKL786367 FUH786364:FUH786367 GED786364:GED786367 GNZ786364:GNZ786367 GXV786364:GXV786367 HHR786364:HHR786367 HRN786364:HRN786367 IBJ786364:IBJ786367 ILF786364:ILF786367 IVB786364:IVB786367 JEX786364:JEX786367 JOT786364:JOT786367 JYP786364:JYP786367 KIL786364:KIL786367 KSH786364:KSH786367 LCD786364:LCD786367 LLZ786364:LLZ786367 LVV786364:LVV786367 MFR786364:MFR786367 MPN786364:MPN786367 MZJ786364:MZJ786367 NJF786364:NJF786367 NTB786364:NTB786367 OCX786364:OCX786367 OMT786364:OMT786367 OWP786364:OWP786367 PGL786364:PGL786367 PQH786364:PQH786367 QAD786364:QAD786367 QJZ786364:QJZ786367 QTV786364:QTV786367 RDR786364:RDR786367 RNN786364:RNN786367 RXJ786364:RXJ786367 SHF786364:SHF786367 SRB786364:SRB786367 TAX786364:TAX786367 TKT786364:TKT786367 TUP786364:TUP786367 UEL786364:UEL786367 UOH786364:UOH786367 UYD786364:UYD786367 VHZ786364:VHZ786367 VRV786364:VRV786367 WBR786364:WBR786367 WLN786364:WLN786367 WVJ786364:WVJ786367 IX851900:IX851903 ST851900:ST851903 ACP851900:ACP851903 AML851900:AML851903 AWH851900:AWH851903 BGD851900:BGD851903 BPZ851900:BPZ851903 BZV851900:BZV851903 CJR851900:CJR851903 CTN851900:CTN851903 DDJ851900:DDJ851903 DNF851900:DNF851903 DXB851900:DXB851903 EGX851900:EGX851903 EQT851900:EQT851903 FAP851900:FAP851903 FKL851900:FKL851903 FUH851900:FUH851903 GED851900:GED851903 GNZ851900:GNZ851903 GXV851900:GXV851903 HHR851900:HHR851903 HRN851900:HRN851903 IBJ851900:IBJ851903 ILF851900:ILF851903 IVB851900:IVB851903 JEX851900:JEX851903 JOT851900:JOT851903 JYP851900:JYP851903 KIL851900:KIL851903 KSH851900:KSH851903 LCD851900:LCD851903 LLZ851900:LLZ851903 LVV851900:LVV851903 MFR851900:MFR851903 MPN851900:MPN851903 MZJ851900:MZJ851903 NJF851900:NJF851903 NTB851900:NTB851903 OCX851900:OCX851903 OMT851900:OMT851903 OWP851900:OWP851903 PGL851900:PGL851903 PQH851900:PQH851903 QAD851900:QAD851903 QJZ851900:QJZ851903 QTV851900:QTV851903 RDR851900:RDR851903 RNN851900:RNN851903 RXJ851900:RXJ851903 SHF851900:SHF851903 SRB851900:SRB851903 TAX851900:TAX851903 TKT851900:TKT851903 TUP851900:TUP851903 UEL851900:UEL851903 UOH851900:UOH851903 UYD851900:UYD851903 VHZ851900:VHZ851903 VRV851900:VRV851903 WBR851900:WBR851903 WLN851900:WLN851903 WVJ851900:WVJ851903 IX917436:IX917439 ST917436:ST917439 ACP917436:ACP917439 AML917436:AML917439 AWH917436:AWH917439 BGD917436:BGD917439 BPZ917436:BPZ917439 BZV917436:BZV917439 CJR917436:CJR917439 CTN917436:CTN917439 DDJ917436:DDJ917439 DNF917436:DNF917439 DXB917436:DXB917439 EGX917436:EGX917439 EQT917436:EQT917439 FAP917436:FAP917439 FKL917436:FKL917439 FUH917436:FUH917439 GED917436:GED917439 GNZ917436:GNZ917439 GXV917436:GXV917439 HHR917436:HHR917439 HRN917436:HRN917439 IBJ917436:IBJ917439 ILF917436:ILF917439 IVB917436:IVB917439 JEX917436:JEX917439 JOT917436:JOT917439 JYP917436:JYP917439 KIL917436:KIL917439 KSH917436:KSH917439 LCD917436:LCD917439 LLZ917436:LLZ917439 LVV917436:LVV917439 MFR917436:MFR917439 MPN917436:MPN917439 MZJ917436:MZJ917439 NJF917436:NJF917439 NTB917436:NTB917439 OCX917436:OCX917439 OMT917436:OMT917439 OWP917436:OWP917439 PGL917436:PGL917439 PQH917436:PQH917439 QAD917436:QAD917439 QJZ917436:QJZ917439 QTV917436:QTV917439 RDR917436:RDR917439 RNN917436:RNN917439 RXJ917436:RXJ917439 SHF917436:SHF917439 SRB917436:SRB917439 TAX917436:TAX917439 TKT917436:TKT917439 TUP917436:TUP917439 UEL917436:UEL917439 UOH917436:UOH917439 UYD917436:UYD917439 VHZ917436:VHZ917439 VRV917436:VRV917439 WBR917436:WBR917439 WLN917436:WLN917439 WVJ917436:WVJ917439 IX982972:IX982975 ST982972:ST982975 ACP982972:ACP982975 AML982972:AML982975 AWH982972:AWH982975 BGD982972:BGD982975 BPZ982972:BPZ982975 BZV982972:BZV982975 CJR982972:CJR982975 CTN982972:CTN982975 DDJ982972:DDJ982975 DNF982972:DNF982975 DXB982972:DXB982975 EGX982972:EGX982975 EQT982972:EQT982975 FAP982972:FAP982975 FKL982972:FKL982975 FUH982972:FUH982975 GED982972:GED982975 GNZ982972:GNZ982975 GXV982972:GXV982975 HHR982972:HHR982975 HRN982972:HRN982975 IBJ982972:IBJ982975 ILF982972:ILF982975 IVB982972:IVB982975 JEX982972:JEX982975 JOT982972:JOT982975 JYP982972:JYP982975 KIL982972:KIL982975 KSH982972:KSH982975 LCD982972:LCD982975 LLZ982972:LLZ982975 LVV982972:LVV982975 MFR982972:MFR982975 MPN982972:MPN982975 MZJ982972:MZJ982975 NJF982972:NJF982975 NTB982972:NTB982975 OCX982972:OCX982975 OMT982972:OMT982975 OWP982972:OWP982975 PGL982972:PGL982975 PQH982972:PQH982975 QAD982972:QAD982975 QJZ982972:QJZ982975 QTV982972:QTV982975 RDR982972:RDR982975 RNN982972:RNN982975 RXJ982972:RXJ982975 SHF982972:SHF982975 SRB982972:SRB982975 TAX982972:TAX982975 TKT982972:TKT982975 TUP982972:TUP982975 UEL982972:UEL982975 UOH982972:UOH982975 UYD982972:UYD982975 VHZ982972:VHZ982975 VRV982972:VRV982975 WBR982972:WBR982975 WLN982972:WLN982975 WVJ982972:WVJ982975 IX65404:IX65421 ST65404:ST65421 ACP65404:ACP65421 AML65404:AML65421 AWH65404:AWH65421 BGD65404:BGD65421 BPZ65404:BPZ65421 BZV65404:BZV65421 CJR65404:CJR65421 CTN65404:CTN65421 DDJ65404:DDJ65421 DNF65404:DNF65421 DXB65404:DXB65421 EGX65404:EGX65421 EQT65404:EQT65421 FAP65404:FAP65421 FKL65404:FKL65421 FUH65404:FUH65421 GED65404:GED65421 GNZ65404:GNZ65421 GXV65404:GXV65421 HHR65404:HHR65421 HRN65404:HRN65421 IBJ65404:IBJ65421 ILF65404:ILF65421 IVB65404:IVB65421 JEX65404:JEX65421 JOT65404:JOT65421 JYP65404:JYP65421 KIL65404:KIL65421 KSH65404:KSH65421 LCD65404:LCD65421 LLZ65404:LLZ65421 LVV65404:LVV65421 MFR65404:MFR65421 MPN65404:MPN65421 MZJ65404:MZJ65421 NJF65404:NJF65421 NTB65404:NTB65421 OCX65404:OCX65421 OMT65404:OMT65421 OWP65404:OWP65421 PGL65404:PGL65421 PQH65404:PQH65421 QAD65404:QAD65421 QJZ65404:QJZ65421 QTV65404:QTV65421 RDR65404:RDR65421 RNN65404:RNN65421 RXJ65404:RXJ65421 SHF65404:SHF65421 SRB65404:SRB65421 TAX65404:TAX65421 TKT65404:TKT65421 TUP65404:TUP65421 UEL65404:UEL65421 UOH65404:UOH65421 UYD65404:UYD65421 VHZ65404:VHZ65421 VRV65404:VRV65421 WBR65404:WBR65421 WLN65404:WLN65421 WVJ65404:WVJ65421 IX130940:IX130957 ST130940:ST130957 ACP130940:ACP130957 AML130940:AML130957 AWH130940:AWH130957 BGD130940:BGD130957 BPZ130940:BPZ130957 BZV130940:BZV130957 CJR130940:CJR130957 CTN130940:CTN130957 DDJ130940:DDJ130957 DNF130940:DNF130957 DXB130940:DXB130957 EGX130940:EGX130957 EQT130940:EQT130957 FAP130940:FAP130957 FKL130940:FKL130957 FUH130940:FUH130957 GED130940:GED130957 GNZ130940:GNZ130957 GXV130940:GXV130957 HHR130940:HHR130957 HRN130940:HRN130957 IBJ130940:IBJ130957 ILF130940:ILF130957 IVB130940:IVB130957 JEX130940:JEX130957 JOT130940:JOT130957 JYP130940:JYP130957 KIL130940:KIL130957 KSH130940:KSH130957 LCD130940:LCD130957 LLZ130940:LLZ130957 LVV130940:LVV130957 MFR130940:MFR130957 MPN130940:MPN130957 MZJ130940:MZJ130957 NJF130940:NJF130957 NTB130940:NTB130957 OCX130940:OCX130957 OMT130940:OMT130957 OWP130940:OWP130957 PGL130940:PGL130957 PQH130940:PQH130957 QAD130940:QAD130957 QJZ130940:QJZ130957 QTV130940:QTV130957 RDR130940:RDR130957 RNN130940:RNN130957 RXJ130940:RXJ130957 SHF130940:SHF130957 SRB130940:SRB130957 TAX130940:TAX130957 TKT130940:TKT130957 TUP130940:TUP130957 UEL130940:UEL130957 UOH130940:UOH130957 UYD130940:UYD130957 VHZ130940:VHZ130957 VRV130940:VRV130957 WBR130940:WBR130957 WLN130940:WLN130957 WVJ130940:WVJ130957 IX196476:IX196493 ST196476:ST196493 ACP196476:ACP196493 AML196476:AML196493 AWH196476:AWH196493 BGD196476:BGD196493 BPZ196476:BPZ196493 BZV196476:BZV196493 CJR196476:CJR196493 CTN196476:CTN196493 DDJ196476:DDJ196493 DNF196476:DNF196493 DXB196476:DXB196493 EGX196476:EGX196493 EQT196476:EQT196493 FAP196476:FAP196493 FKL196476:FKL196493 FUH196476:FUH196493 GED196476:GED196493 GNZ196476:GNZ196493 GXV196476:GXV196493 HHR196476:HHR196493 HRN196476:HRN196493 IBJ196476:IBJ196493 ILF196476:ILF196493 IVB196476:IVB196493 JEX196476:JEX196493 JOT196476:JOT196493 JYP196476:JYP196493 KIL196476:KIL196493 KSH196476:KSH196493 LCD196476:LCD196493 LLZ196476:LLZ196493 LVV196476:LVV196493 MFR196476:MFR196493 MPN196476:MPN196493 MZJ196476:MZJ196493 NJF196476:NJF196493 NTB196476:NTB196493 OCX196476:OCX196493 OMT196476:OMT196493 OWP196476:OWP196493 PGL196476:PGL196493 PQH196476:PQH196493 QAD196476:QAD196493 QJZ196476:QJZ196493 QTV196476:QTV196493 RDR196476:RDR196493 RNN196476:RNN196493 RXJ196476:RXJ196493 SHF196476:SHF196493 SRB196476:SRB196493 TAX196476:TAX196493 TKT196476:TKT196493 TUP196476:TUP196493 UEL196476:UEL196493 UOH196476:UOH196493 UYD196476:UYD196493 VHZ196476:VHZ196493 VRV196476:VRV196493 WBR196476:WBR196493 WLN196476:WLN196493 WVJ196476:WVJ196493 IX262012:IX262029 ST262012:ST262029 ACP262012:ACP262029 AML262012:AML262029 AWH262012:AWH262029 BGD262012:BGD262029 BPZ262012:BPZ262029 BZV262012:BZV262029 CJR262012:CJR262029 CTN262012:CTN262029 DDJ262012:DDJ262029 DNF262012:DNF262029 DXB262012:DXB262029 EGX262012:EGX262029 EQT262012:EQT262029 FAP262012:FAP262029 FKL262012:FKL262029 FUH262012:FUH262029 GED262012:GED262029 GNZ262012:GNZ262029 GXV262012:GXV262029 HHR262012:HHR262029 HRN262012:HRN262029 IBJ262012:IBJ262029 ILF262012:ILF262029 IVB262012:IVB262029 JEX262012:JEX262029 JOT262012:JOT262029 JYP262012:JYP262029 KIL262012:KIL262029 KSH262012:KSH262029 LCD262012:LCD262029 LLZ262012:LLZ262029 LVV262012:LVV262029 MFR262012:MFR262029 MPN262012:MPN262029 MZJ262012:MZJ262029 NJF262012:NJF262029 NTB262012:NTB262029 OCX262012:OCX262029 OMT262012:OMT262029 OWP262012:OWP262029 PGL262012:PGL262029 PQH262012:PQH262029 QAD262012:QAD262029 QJZ262012:QJZ262029 QTV262012:QTV262029 RDR262012:RDR262029 RNN262012:RNN262029 RXJ262012:RXJ262029 SHF262012:SHF262029 SRB262012:SRB262029 TAX262012:TAX262029 TKT262012:TKT262029 TUP262012:TUP262029 UEL262012:UEL262029 UOH262012:UOH262029 UYD262012:UYD262029 VHZ262012:VHZ262029 VRV262012:VRV262029 WBR262012:WBR262029 WLN262012:WLN262029 WVJ262012:WVJ262029 IX327548:IX327565 ST327548:ST327565 ACP327548:ACP327565 AML327548:AML327565 AWH327548:AWH327565 BGD327548:BGD327565 BPZ327548:BPZ327565 BZV327548:BZV327565 CJR327548:CJR327565 CTN327548:CTN327565 DDJ327548:DDJ327565 DNF327548:DNF327565 DXB327548:DXB327565 EGX327548:EGX327565 EQT327548:EQT327565 FAP327548:FAP327565 FKL327548:FKL327565 FUH327548:FUH327565 GED327548:GED327565 GNZ327548:GNZ327565 GXV327548:GXV327565 HHR327548:HHR327565 HRN327548:HRN327565 IBJ327548:IBJ327565 ILF327548:ILF327565 IVB327548:IVB327565 JEX327548:JEX327565 JOT327548:JOT327565 JYP327548:JYP327565 KIL327548:KIL327565 KSH327548:KSH327565 LCD327548:LCD327565 LLZ327548:LLZ327565 LVV327548:LVV327565 MFR327548:MFR327565 MPN327548:MPN327565 MZJ327548:MZJ327565 NJF327548:NJF327565 NTB327548:NTB327565 OCX327548:OCX327565 OMT327548:OMT327565 OWP327548:OWP327565 PGL327548:PGL327565 PQH327548:PQH327565 QAD327548:QAD327565 QJZ327548:QJZ327565 QTV327548:QTV327565 RDR327548:RDR327565 RNN327548:RNN327565 RXJ327548:RXJ327565 SHF327548:SHF327565 SRB327548:SRB327565 TAX327548:TAX327565 TKT327548:TKT327565 TUP327548:TUP327565 UEL327548:UEL327565 UOH327548:UOH327565 UYD327548:UYD327565 VHZ327548:VHZ327565 VRV327548:VRV327565 WBR327548:WBR327565 WLN327548:WLN327565 WVJ327548:WVJ327565 IX393084:IX393101 ST393084:ST393101 ACP393084:ACP393101 AML393084:AML393101 AWH393084:AWH393101 BGD393084:BGD393101 BPZ393084:BPZ393101 BZV393084:BZV393101 CJR393084:CJR393101 CTN393084:CTN393101 DDJ393084:DDJ393101 DNF393084:DNF393101 DXB393084:DXB393101 EGX393084:EGX393101 EQT393084:EQT393101 FAP393084:FAP393101 FKL393084:FKL393101 FUH393084:FUH393101 GED393084:GED393101 GNZ393084:GNZ393101 GXV393084:GXV393101 HHR393084:HHR393101 HRN393084:HRN393101 IBJ393084:IBJ393101 ILF393084:ILF393101 IVB393084:IVB393101 JEX393084:JEX393101 JOT393084:JOT393101 JYP393084:JYP393101 KIL393084:KIL393101 KSH393084:KSH393101 LCD393084:LCD393101 LLZ393084:LLZ393101 LVV393084:LVV393101 MFR393084:MFR393101 MPN393084:MPN393101 MZJ393084:MZJ393101 NJF393084:NJF393101 NTB393084:NTB393101 OCX393084:OCX393101 OMT393084:OMT393101 OWP393084:OWP393101 PGL393084:PGL393101 PQH393084:PQH393101 QAD393084:QAD393101 QJZ393084:QJZ393101 QTV393084:QTV393101 RDR393084:RDR393101 RNN393084:RNN393101 RXJ393084:RXJ393101 SHF393084:SHF393101 SRB393084:SRB393101 TAX393084:TAX393101 TKT393084:TKT393101 TUP393084:TUP393101 UEL393084:UEL393101 UOH393084:UOH393101 UYD393084:UYD393101 VHZ393084:VHZ393101 VRV393084:VRV393101 WBR393084:WBR393101 WLN393084:WLN393101 WVJ393084:WVJ393101 IX458620:IX458637 ST458620:ST458637 ACP458620:ACP458637 AML458620:AML458637 AWH458620:AWH458637 BGD458620:BGD458637 BPZ458620:BPZ458637 BZV458620:BZV458637 CJR458620:CJR458637 CTN458620:CTN458637 DDJ458620:DDJ458637 DNF458620:DNF458637 DXB458620:DXB458637 EGX458620:EGX458637 EQT458620:EQT458637 FAP458620:FAP458637 FKL458620:FKL458637 FUH458620:FUH458637 GED458620:GED458637 GNZ458620:GNZ458637 GXV458620:GXV458637 HHR458620:HHR458637 HRN458620:HRN458637 IBJ458620:IBJ458637 ILF458620:ILF458637 IVB458620:IVB458637 JEX458620:JEX458637 JOT458620:JOT458637 JYP458620:JYP458637 KIL458620:KIL458637 KSH458620:KSH458637 LCD458620:LCD458637 LLZ458620:LLZ458637 LVV458620:LVV458637 MFR458620:MFR458637 MPN458620:MPN458637 MZJ458620:MZJ458637 NJF458620:NJF458637 NTB458620:NTB458637 OCX458620:OCX458637 OMT458620:OMT458637 OWP458620:OWP458637 PGL458620:PGL458637 PQH458620:PQH458637 QAD458620:QAD458637 QJZ458620:QJZ458637 QTV458620:QTV458637 RDR458620:RDR458637 RNN458620:RNN458637 RXJ458620:RXJ458637 SHF458620:SHF458637 SRB458620:SRB458637 TAX458620:TAX458637 TKT458620:TKT458637 TUP458620:TUP458637 UEL458620:UEL458637 UOH458620:UOH458637 UYD458620:UYD458637 VHZ458620:VHZ458637 VRV458620:VRV458637 WBR458620:WBR458637 WLN458620:WLN458637 WVJ458620:WVJ458637 IX524156:IX524173 ST524156:ST524173 ACP524156:ACP524173 AML524156:AML524173 AWH524156:AWH524173 BGD524156:BGD524173 BPZ524156:BPZ524173 BZV524156:BZV524173 CJR524156:CJR524173 CTN524156:CTN524173 DDJ524156:DDJ524173 DNF524156:DNF524173 DXB524156:DXB524173 EGX524156:EGX524173 EQT524156:EQT524173 FAP524156:FAP524173 FKL524156:FKL524173 FUH524156:FUH524173 GED524156:GED524173 GNZ524156:GNZ524173 GXV524156:GXV524173 HHR524156:HHR524173 HRN524156:HRN524173 IBJ524156:IBJ524173 ILF524156:ILF524173 IVB524156:IVB524173 JEX524156:JEX524173 JOT524156:JOT524173 JYP524156:JYP524173 KIL524156:KIL524173 KSH524156:KSH524173 LCD524156:LCD524173 LLZ524156:LLZ524173 LVV524156:LVV524173 MFR524156:MFR524173 MPN524156:MPN524173 MZJ524156:MZJ524173 NJF524156:NJF524173 NTB524156:NTB524173 OCX524156:OCX524173 OMT524156:OMT524173 OWP524156:OWP524173 PGL524156:PGL524173 PQH524156:PQH524173 QAD524156:QAD524173 QJZ524156:QJZ524173 QTV524156:QTV524173 RDR524156:RDR524173 RNN524156:RNN524173 RXJ524156:RXJ524173 SHF524156:SHF524173 SRB524156:SRB524173 TAX524156:TAX524173 TKT524156:TKT524173 TUP524156:TUP524173 UEL524156:UEL524173 UOH524156:UOH524173 UYD524156:UYD524173 VHZ524156:VHZ524173 VRV524156:VRV524173 WBR524156:WBR524173 WLN524156:WLN524173 WVJ524156:WVJ524173 IX589692:IX589709 ST589692:ST589709 ACP589692:ACP589709 AML589692:AML589709 AWH589692:AWH589709 BGD589692:BGD589709 BPZ589692:BPZ589709 BZV589692:BZV589709 CJR589692:CJR589709 CTN589692:CTN589709 DDJ589692:DDJ589709 DNF589692:DNF589709 DXB589692:DXB589709 EGX589692:EGX589709 EQT589692:EQT589709 FAP589692:FAP589709 FKL589692:FKL589709 FUH589692:FUH589709 GED589692:GED589709 GNZ589692:GNZ589709 GXV589692:GXV589709 HHR589692:HHR589709 HRN589692:HRN589709 IBJ589692:IBJ589709 ILF589692:ILF589709 IVB589692:IVB589709 JEX589692:JEX589709 JOT589692:JOT589709 JYP589692:JYP589709 KIL589692:KIL589709 KSH589692:KSH589709 LCD589692:LCD589709 LLZ589692:LLZ589709 LVV589692:LVV589709 MFR589692:MFR589709 MPN589692:MPN589709 MZJ589692:MZJ589709 NJF589692:NJF589709 NTB589692:NTB589709 OCX589692:OCX589709 OMT589692:OMT589709 OWP589692:OWP589709 PGL589692:PGL589709 PQH589692:PQH589709 QAD589692:QAD589709 QJZ589692:QJZ589709 QTV589692:QTV589709 RDR589692:RDR589709 RNN589692:RNN589709 RXJ589692:RXJ589709 SHF589692:SHF589709 SRB589692:SRB589709 TAX589692:TAX589709 TKT589692:TKT589709 TUP589692:TUP589709 UEL589692:UEL589709 UOH589692:UOH589709 UYD589692:UYD589709 VHZ589692:VHZ589709 VRV589692:VRV589709 WBR589692:WBR589709 WLN589692:WLN589709 WVJ589692:WVJ589709 IX655228:IX655245 ST655228:ST655245 ACP655228:ACP655245 AML655228:AML655245 AWH655228:AWH655245 BGD655228:BGD655245 BPZ655228:BPZ655245 BZV655228:BZV655245 CJR655228:CJR655245 CTN655228:CTN655245 DDJ655228:DDJ655245 DNF655228:DNF655245 DXB655228:DXB655245 EGX655228:EGX655245 EQT655228:EQT655245 FAP655228:FAP655245 FKL655228:FKL655245 FUH655228:FUH655245 GED655228:GED655245 GNZ655228:GNZ655245 GXV655228:GXV655245 HHR655228:HHR655245 HRN655228:HRN655245 IBJ655228:IBJ655245 ILF655228:ILF655245 IVB655228:IVB655245 JEX655228:JEX655245 JOT655228:JOT655245 JYP655228:JYP655245 KIL655228:KIL655245 KSH655228:KSH655245 LCD655228:LCD655245 LLZ655228:LLZ655245 LVV655228:LVV655245 MFR655228:MFR655245 MPN655228:MPN655245 MZJ655228:MZJ655245 NJF655228:NJF655245 NTB655228:NTB655245 OCX655228:OCX655245 OMT655228:OMT655245 OWP655228:OWP655245 PGL655228:PGL655245 PQH655228:PQH655245 QAD655228:QAD655245 QJZ655228:QJZ655245 QTV655228:QTV655245 RDR655228:RDR655245 RNN655228:RNN655245 RXJ655228:RXJ655245 SHF655228:SHF655245 SRB655228:SRB655245 TAX655228:TAX655245 TKT655228:TKT655245 TUP655228:TUP655245 UEL655228:UEL655245 UOH655228:UOH655245 UYD655228:UYD655245 VHZ655228:VHZ655245 VRV655228:VRV655245 WBR655228:WBR655245 WLN655228:WLN655245 WVJ655228:WVJ655245 IX720764:IX720781 ST720764:ST720781 ACP720764:ACP720781 AML720764:AML720781 AWH720764:AWH720781 BGD720764:BGD720781 BPZ720764:BPZ720781 BZV720764:BZV720781 CJR720764:CJR720781 CTN720764:CTN720781 DDJ720764:DDJ720781 DNF720764:DNF720781 DXB720764:DXB720781 EGX720764:EGX720781 EQT720764:EQT720781 FAP720764:FAP720781 FKL720764:FKL720781 FUH720764:FUH720781 GED720764:GED720781 GNZ720764:GNZ720781 GXV720764:GXV720781 HHR720764:HHR720781 HRN720764:HRN720781 IBJ720764:IBJ720781 ILF720764:ILF720781 IVB720764:IVB720781 JEX720764:JEX720781 JOT720764:JOT720781 JYP720764:JYP720781 KIL720764:KIL720781 KSH720764:KSH720781 LCD720764:LCD720781 LLZ720764:LLZ720781 LVV720764:LVV720781 MFR720764:MFR720781 MPN720764:MPN720781 MZJ720764:MZJ720781 NJF720764:NJF720781 NTB720764:NTB720781 OCX720764:OCX720781 OMT720764:OMT720781 OWP720764:OWP720781 PGL720764:PGL720781 PQH720764:PQH720781 QAD720764:QAD720781 QJZ720764:QJZ720781 QTV720764:QTV720781 RDR720764:RDR720781 RNN720764:RNN720781 RXJ720764:RXJ720781 SHF720764:SHF720781 SRB720764:SRB720781 TAX720764:TAX720781 TKT720764:TKT720781 TUP720764:TUP720781 UEL720764:UEL720781 UOH720764:UOH720781 UYD720764:UYD720781 VHZ720764:VHZ720781 VRV720764:VRV720781 WBR720764:WBR720781 WLN720764:WLN720781 WVJ720764:WVJ720781 IX786300:IX786317 ST786300:ST786317 ACP786300:ACP786317 AML786300:AML786317 AWH786300:AWH786317 BGD786300:BGD786317 BPZ786300:BPZ786317 BZV786300:BZV786317 CJR786300:CJR786317 CTN786300:CTN786317 DDJ786300:DDJ786317 DNF786300:DNF786317 DXB786300:DXB786317 EGX786300:EGX786317 EQT786300:EQT786317 FAP786300:FAP786317 FKL786300:FKL786317 FUH786300:FUH786317 GED786300:GED786317 GNZ786300:GNZ786317 GXV786300:GXV786317 HHR786300:HHR786317 HRN786300:HRN786317 IBJ786300:IBJ786317 ILF786300:ILF786317 IVB786300:IVB786317 JEX786300:JEX786317 JOT786300:JOT786317 JYP786300:JYP786317 KIL786300:KIL786317 KSH786300:KSH786317 LCD786300:LCD786317 LLZ786300:LLZ786317 LVV786300:LVV786317 MFR786300:MFR786317 MPN786300:MPN786317 MZJ786300:MZJ786317 NJF786300:NJF786317 NTB786300:NTB786317 OCX786300:OCX786317 OMT786300:OMT786317 OWP786300:OWP786317 PGL786300:PGL786317 PQH786300:PQH786317 QAD786300:QAD786317 QJZ786300:QJZ786317 QTV786300:QTV786317 RDR786300:RDR786317 RNN786300:RNN786317 RXJ786300:RXJ786317 SHF786300:SHF786317 SRB786300:SRB786317 TAX786300:TAX786317 TKT786300:TKT786317 TUP786300:TUP786317 UEL786300:UEL786317 UOH786300:UOH786317 UYD786300:UYD786317 VHZ786300:VHZ786317 VRV786300:VRV786317 WBR786300:WBR786317 WLN786300:WLN786317 WVJ786300:WVJ786317 IX851836:IX851853 ST851836:ST851853 ACP851836:ACP851853 AML851836:AML851853 AWH851836:AWH851853 BGD851836:BGD851853 BPZ851836:BPZ851853 BZV851836:BZV851853 CJR851836:CJR851853 CTN851836:CTN851853 DDJ851836:DDJ851853 DNF851836:DNF851853 DXB851836:DXB851853 EGX851836:EGX851853 EQT851836:EQT851853 FAP851836:FAP851853 FKL851836:FKL851853 FUH851836:FUH851853 GED851836:GED851853 GNZ851836:GNZ851853 GXV851836:GXV851853 HHR851836:HHR851853 HRN851836:HRN851853 IBJ851836:IBJ851853 ILF851836:ILF851853 IVB851836:IVB851853 JEX851836:JEX851853 JOT851836:JOT851853 JYP851836:JYP851853 KIL851836:KIL851853 KSH851836:KSH851853 LCD851836:LCD851853 LLZ851836:LLZ851853 LVV851836:LVV851853 MFR851836:MFR851853 MPN851836:MPN851853 MZJ851836:MZJ851853 NJF851836:NJF851853 NTB851836:NTB851853 OCX851836:OCX851853 OMT851836:OMT851853 OWP851836:OWP851853 PGL851836:PGL851853 PQH851836:PQH851853 QAD851836:QAD851853 QJZ851836:QJZ851853 QTV851836:QTV851853 RDR851836:RDR851853 RNN851836:RNN851853 RXJ851836:RXJ851853 SHF851836:SHF851853 SRB851836:SRB851853 TAX851836:TAX851853 TKT851836:TKT851853 TUP851836:TUP851853 UEL851836:UEL851853 UOH851836:UOH851853 UYD851836:UYD851853 VHZ851836:VHZ851853 VRV851836:VRV851853 WBR851836:WBR851853 WLN851836:WLN851853 WVJ851836:WVJ851853 IX917372:IX917389 ST917372:ST917389 ACP917372:ACP917389 AML917372:AML917389 AWH917372:AWH917389 BGD917372:BGD917389 BPZ917372:BPZ917389 BZV917372:BZV917389 CJR917372:CJR917389 CTN917372:CTN917389 DDJ917372:DDJ917389 DNF917372:DNF917389 DXB917372:DXB917389 EGX917372:EGX917389 EQT917372:EQT917389 FAP917372:FAP917389 FKL917372:FKL917389 FUH917372:FUH917389 GED917372:GED917389 GNZ917372:GNZ917389 GXV917372:GXV917389 HHR917372:HHR917389 HRN917372:HRN917389 IBJ917372:IBJ917389 ILF917372:ILF917389 IVB917372:IVB917389 JEX917372:JEX917389 JOT917372:JOT917389 JYP917372:JYP917389 KIL917372:KIL917389 KSH917372:KSH917389 LCD917372:LCD917389 LLZ917372:LLZ917389 LVV917372:LVV917389 MFR917372:MFR917389 MPN917372:MPN917389 MZJ917372:MZJ917389 NJF917372:NJF917389 NTB917372:NTB917389 OCX917372:OCX917389 OMT917372:OMT917389 OWP917372:OWP917389 PGL917372:PGL917389 PQH917372:PQH917389 QAD917372:QAD917389 QJZ917372:QJZ917389 QTV917372:QTV917389 RDR917372:RDR917389 RNN917372:RNN917389 RXJ917372:RXJ917389 SHF917372:SHF917389 SRB917372:SRB917389 TAX917372:TAX917389 TKT917372:TKT917389 TUP917372:TUP917389 UEL917372:UEL917389 UOH917372:UOH917389 UYD917372:UYD917389 VHZ917372:VHZ917389 VRV917372:VRV917389 WBR917372:WBR917389 WLN917372:WLN917389 WVJ917372:WVJ917389 IX982908:IX982925 ST982908:ST982925 ACP982908:ACP982925 AML982908:AML982925 AWH982908:AWH982925 BGD982908:BGD982925 BPZ982908:BPZ982925 BZV982908:BZV982925 CJR982908:CJR982925 CTN982908:CTN982925 DDJ982908:DDJ982925 DNF982908:DNF982925 DXB982908:DXB982925 EGX982908:EGX982925 EQT982908:EQT982925 FAP982908:FAP982925 FKL982908:FKL982925 FUH982908:FUH982925 GED982908:GED982925 GNZ982908:GNZ982925 GXV982908:GXV982925 HHR982908:HHR982925 HRN982908:HRN982925 IBJ982908:IBJ982925 ILF982908:ILF982925 IVB982908:IVB982925 JEX982908:JEX982925 JOT982908:JOT982925 JYP982908:JYP982925 KIL982908:KIL982925 KSH982908:KSH982925 LCD982908:LCD982925 LLZ982908:LLZ982925 LVV982908:LVV982925 MFR982908:MFR982925 MPN982908:MPN982925 MZJ982908:MZJ982925 NJF982908:NJF982925 NTB982908:NTB982925 OCX982908:OCX982925 OMT982908:OMT982925 OWP982908:OWP982925 PGL982908:PGL982925 PQH982908:PQH982925 QAD982908:QAD982925 QJZ982908:QJZ982925 QTV982908:QTV982925 RDR982908:RDR982925 RNN982908:RNN982925 RXJ982908:RXJ982925 SHF982908:SHF982925 SRB982908:SRB982925 TAX982908:TAX982925 TKT982908:TKT982925 TUP982908:TUP982925 UEL982908:UEL982925 UOH982908:UOH982925 UYD982908:UYD982925 VHZ982908:VHZ982925 VRV982908:VRV982925 WBR982908:WBR982925 WLN982908:WLN982925 WVJ982908:WVJ982925 IX65447:IX65449 ST65447:ST65449 ACP65447:ACP65449 AML65447:AML65449 AWH65447:AWH65449 BGD65447:BGD65449 BPZ65447:BPZ65449 BZV65447:BZV65449 CJR65447:CJR65449 CTN65447:CTN65449 DDJ65447:DDJ65449 DNF65447:DNF65449 DXB65447:DXB65449 EGX65447:EGX65449 EQT65447:EQT65449 FAP65447:FAP65449 FKL65447:FKL65449 FUH65447:FUH65449 GED65447:GED65449 GNZ65447:GNZ65449 GXV65447:GXV65449 HHR65447:HHR65449 HRN65447:HRN65449 IBJ65447:IBJ65449 ILF65447:ILF65449 IVB65447:IVB65449 JEX65447:JEX65449 JOT65447:JOT65449 JYP65447:JYP65449 KIL65447:KIL65449 KSH65447:KSH65449 LCD65447:LCD65449 LLZ65447:LLZ65449 LVV65447:LVV65449 MFR65447:MFR65449 MPN65447:MPN65449 MZJ65447:MZJ65449 NJF65447:NJF65449 NTB65447:NTB65449 OCX65447:OCX65449 OMT65447:OMT65449 OWP65447:OWP65449 PGL65447:PGL65449 PQH65447:PQH65449 QAD65447:QAD65449 QJZ65447:QJZ65449 QTV65447:QTV65449 RDR65447:RDR65449 RNN65447:RNN65449 RXJ65447:RXJ65449 SHF65447:SHF65449 SRB65447:SRB65449 TAX65447:TAX65449 TKT65447:TKT65449 TUP65447:TUP65449 UEL65447:UEL65449 UOH65447:UOH65449 UYD65447:UYD65449 VHZ65447:VHZ65449 VRV65447:VRV65449 WBR65447:WBR65449 WLN65447:WLN65449 WVJ65447:WVJ65449 IX130983:IX130985 ST130983:ST130985 ACP130983:ACP130985 AML130983:AML130985 AWH130983:AWH130985 BGD130983:BGD130985 BPZ130983:BPZ130985 BZV130983:BZV130985 CJR130983:CJR130985 CTN130983:CTN130985 DDJ130983:DDJ130985 DNF130983:DNF130985 DXB130983:DXB130985 EGX130983:EGX130985 EQT130983:EQT130985 FAP130983:FAP130985 FKL130983:FKL130985 FUH130983:FUH130985 GED130983:GED130985 GNZ130983:GNZ130985 GXV130983:GXV130985 HHR130983:HHR130985 HRN130983:HRN130985 IBJ130983:IBJ130985 ILF130983:ILF130985 IVB130983:IVB130985 JEX130983:JEX130985 JOT130983:JOT130985 JYP130983:JYP130985 KIL130983:KIL130985 KSH130983:KSH130985 LCD130983:LCD130985 LLZ130983:LLZ130985 LVV130983:LVV130985 MFR130983:MFR130985 MPN130983:MPN130985 MZJ130983:MZJ130985 NJF130983:NJF130985 NTB130983:NTB130985 OCX130983:OCX130985 OMT130983:OMT130985 OWP130983:OWP130985 PGL130983:PGL130985 PQH130983:PQH130985 QAD130983:QAD130985 QJZ130983:QJZ130985 QTV130983:QTV130985 RDR130983:RDR130985 RNN130983:RNN130985 RXJ130983:RXJ130985 SHF130983:SHF130985 SRB130983:SRB130985 TAX130983:TAX130985 TKT130983:TKT130985 TUP130983:TUP130985 UEL130983:UEL130985 UOH130983:UOH130985 UYD130983:UYD130985 VHZ130983:VHZ130985 VRV130983:VRV130985 WBR130983:WBR130985 WLN130983:WLN130985 WVJ130983:WVJ130985 IX196519:IX196521 ST196519:ST196521 ACP196519:ACP196521 AML196519:AML196521 AWH196519:AWH196521 BGD196519:BGD196521 BPZ196519:BPZ196521 BZV196519:BZV196521 CJR196519:CJR196521 CTN196519:CTN196521 DDJ196519:DDJ196521 DNF196519:DNF196521 DXB196519:DXB196521 EGX196519:EGX196521 EQT196519:EQT196521 FAP196519:FAP196521 FKL196519:FKL196521 FUH196519:FUH196521 GED196519:GED196521 GNZ196519:GNZ196521 GXV196519:GXV196521 HHR196519:HHR196521 HRN196519:HRN196521 IBJ196519:IBJ196521 ILF196519:ILF196521 IVB196519:IVB196521 JEX196519:JEX196521 JOT196519:JOT196521 JYP196519:JYP196521 KIL196519:KIL196521 KSH196519:KSH196521 LCD196519:LCD196521 LLZ196519:LLZ196521 LVV196519:LVV196521 MFR196519:MFR196521 MPN196519:MPN196521 MZJ196519:MZJ196521 NJF196519:NJF196521 NTB196519:NTB196521 OCX196519:OCX196521 OMT196519:OMT196521 OWP196519:OWP196521 PGL196519:PGL196521 PQH196519:PQH196521 QAD196519:QAD196521 QJZ196519:QJZ196521 QTV196519:QTV196521 RDR196519:RDR196521 RNN196519:RNN196521 RXJ196519:RXJ196521 SHF196519:SHF196521 SRB196519:SRB196521 TAX196519:TAX196521 TKT196519:TKT196521 TUP196519:TUP196521 UEL196519:UEL196521 UOH196519:UOH196521 UYD196519:UYD196521 VHZ196519:VHZ196521 VRV196519:VRV196521 WBR196519:WBR196521 WLN196519:WLN196521 WVJ196519:WVJ196521 IX262055:IX262057 ST262055:ST262057 ACP262055:ACP262057 AML262055:AML262057 AWH262055:AWH262057 BGD262055:BGD262057 BPZ262055:BPZ262057 BZV262055:BZV262057 CJR262055:CJR262057 CTN262055:CTN262057 DDJ262055:DDJ262057 DNF262055:DNF262057 DXB262055:DXB262057 EGX262055:EGX262057 EQT262055:EQT262057 FAP262055:FAP262057 FKL262055:FKL262057 FUH262055:FUH262057 GED262055:GED262057 GNZ262055:GNZ262057 GXV262055:GXV262057 HHR262055:HHR262057 HRN262055:HRN262057 IBJ262055:IBJ262057 ILF262055:ILF262057 IVB262055:IVB262057 JEX262055:JEX262057 JOT262055:JOT262057 JYP262055:JYP262057 KIL262055:KIL262057 KSH262055:KSH262057 LCD262055:LCD262057 LLZ262055:LLZ262057 LVV262055:LVV262057 MFR262055:MFR262057 MPN262055:MPN262057 MZJ262055:MZJ262057 NJF262055:NJF262057 NTB262055:NTB262057 OCX262055:OCX262057 OMT262055:OMT262057 OWP262055:OWP262057 PGL262055:PGL262057 PQH262055:PQH262057 QAD262055:QAD262057 QJZ262055:QJZ262057 QTV262055:QTV262057 RDR262055:RDR262057 RNN262055:RNN262057 RXJ262055:RXJ262057 SHF262055:SHF262057 SRB262055:SRB262057 TAX262055:TAX262057 TKT262055:TKT262057 TUP262055:TUP262057 UEL262055:UEL262057 UOH262055:UOH262057 UYD262055:UYD262057 VHZ262055:VHZ262057 VRV262055:VRV262057 WBR262055:WBR262057 WLN262055:WLN262057 WVJ262055:WVJ262057 IX327591:IX327593 ST327591:ST327593 ACP327591:ACP327593 AML327591:AML327593 AWH327591:AWH327593 BGD327591:BGD327593 BPZ327591:BPZ327593 BZV327591:BZV327593 CJR327591:CJR327593 CTN327591:CTN327593 DDJ327591:DDJ327593 DNF327591:DNF327593 DXB327591:DXB327593 EGX327591:EGX327593 EQT327591:EQT327593 FAP327591:FAP327593 FKL327591:FKL327593 FUH327591:FUH327593 GED327591:GED327593 GNZ327591:GNZ327593 GXV327591:GXV327593 HHR327591:HHR327593 HRN327591:HRN327593 IBJ327591:IBJ327593 ILF327591:ILF327593 IVB327591:IVB327593 JEX327591:JEX327593 JOT327591:JOT327593 JYP327591:JYP327593 KIL327591:KIL327593 KSH327591:KSH327593 LCD327591:LCD327593 LLZ327591:LLZ327593 LVV327591:LVV327593 MFR327591:MFR327593 MPN327591:MPN327593 MZJ327591:MZJ327593 NJF327591:NJF327593 NTB327591:NTB327593 OCX327591:OCX327593 OMT327591:OMT327593 OWP327591:OWP327593 PGL327591:PGL327593 PQH327591:PQH327593 QAD327591:QAD327593 QJZ327591:QJZ327593 QTV327591:QTV327593 RDR327591:RDR327593 RNN327591:RNN327593 RXJ327591:RXJ327593 SHF327591:SHF327593 SRB327591:SRB327593 TAX327591:TAX327593 TKT327591:TKT327593 TUP327591:TUP327593 UEL327591:UEL327593 UOH327591:UOH327593 UYD327591:UYD327593 VHZ327591:VHZ327593 VRV327591:VRV327593 WBR327591:WBR327593 WLN327591:WLN327593 WVJ327591:WVJ327593 IX393127:IX393129 ST393127:ST393129 ACP393127:ACP393129 AML393127:AML393129 AWH393127:AWH393129 BGD393127:BGD393129 BPZ393127:BPZ393129 BZV393127:BZV393129 CJR393127:CJR393129 CTN393127:CTN393129 DDJ393127:DDJ393129 DNF393127:DNF393129 DXB393127:DXB393129 EGX393127:EGX393129 EQT393127:EQT393129 FAP393127:FAP393129 FKL393127:FKL393129 FUH393127:FUH393129 GED393127:GED393129 GNZ393127:GNZ393129 GXV393127:GXV393129 HHR393127:HHR393129 HRN393127:HRN393129 IBJ393127:IBJ393129 ILF393127:ILF393129 IVB393127:IVB393129 JEX393127:JEX393129 JOT393127:JOT393129 JYP393127:JYP393129 KIL393127:KIL393129 KSH393127:KSH393129 LCD393127:LCD393129 LLZ393127:LLZ393129 LVV393127:LVV393129 MFR393127:MFR393129 MPN393127:MPN393129 MZJ393127:MZJ393129 NJF393127:NJF393129 NTB393127:NTB393129 OCX393127:OCX393129 OMT393127:OMT393129 OWP393127:OWP393129 PGL393127:PGL393129 PQH393127:PQH393129 QAD393127:QAD393129 QJZ393127:QJZ393129 QTV393127:QTV393129 RDR393127:RDR393129 RNN393127:RNN393129 RXJ393127:RXJ393129 SHF393127:SHF393129 SRB393127:SRB393129 TAX393127:TAX393129 TKT393127:TKT393129 TUP393127:TUP393129 UEL393127:UEL393129 UOH393127:UOH393129 UYD393127:UYD393129 VHZ393127:VHZ393129 VRV393127:VRV393129 WBR393127:WBR393129 WLN393127:WLN393129 WVJ393127:WVJ393129 IX458663:IX458665 ST458663:ST458665 ACP458663:ACP458665 AML458663:AML458665 AWH458663:AWH458665 BGD458663:BGD458665 BPZ458663:BPZ458665 BZV458663:BZV458665 CJR458663:CJR458665 CTN458663:CTN458665 DDJ458663:DDJ458665 DNF458663:DNF458665 DXB458663:DXB458665 EGX458663:EGX458665 EQT458663:EQT458665 FAP458663:FAP458665 FKL458663:FKL458665 FUH458663:FUH458665 GED458663:GED458665 GNZ458663:GNZ458665 GXV458663:GXV458665 HHR458663:HHR458665 HRN458663:HRN458665 IBJ458663:IBJ458665 ILF458663:ILF458665 IVB458663:IVB458665 JEX458663:JEX458665 JOT458663:JOT458665 JYP458663:JYP458665 KIL458663:KIL458665 KSH458663:KSH458665 LCD458663:LCD458665 LLZ458663:LLZ458665 LVV458663:LVV458665 MFR458663:MFR458665 MPN458663:MPN458665 MZJ458663:MZJ458665 NJF458663:NJF458665 NTB458663:NTB458665 OCX458663:OCX458665 OMT458663:OMT458665 OWP458663:OWP458665 PGL458663:PGL458665 PQH458663:PQH458665 QAD458663:QAD458665 QJZ458663:QJZ458665 QTV458663:QTV458665 RDR458663:RDR458665 RNN458663:RNN458665 RXJ458663:RXJ458665 SHF458663:SHF458665 SRB458663:SRB458665 TAX458663:TAX458665 TKT458663:TKT458665 TUP458663:TUP458665 UEL458663:UEL458665 UOH458663:UOH458665 UYD458663:UYD458665 VHZ458663:VHZ458665 VRV458663:VRV458665 WBR458663:WBR458665 WLN458663:WLN458665 WVJ458663:WVJ458665 IX524199:IX524201 ST524199:ST524201 ACP524199:ACP524201 AML524199:AML524201 AWH524199:AWH524201 BGD524199:BGD524201 BPZ524199:BPZ524201 BZV524199:BZV524201 CJR524199:CJR524201 CTN524199:CTN524201 DDJ524199:DDJ524201 DNF524199:DNF524201 DXB524199:DXB524201 EGX524199:EGX524201 EQT524199:EQT524201 FAP524199:FAP524201 FKL524199:FKL524201 FUH524199:FUH524201 GED524199:GED524201 GNZ524199:GNZ524201 GXV524199:GXV524201 HHR524199:HHR524201 HRN524199:HRN524201 IBJ524199:IBJ524201 ILF524199:ILF524201 IVB524199:IVB524201 JEX524199:JEX524201 JOT524199:JOT524201 JYP524199:JYP524201 KIL524199:KIL524201 KSH524199:KSH524201 LCD524199:LCD524201 LLZ524199:LLZ524201 LVV524199:LVV524201 MFR524199:MFR524201 MPN524199:MPN524201 MZJ524199:MZJ524201 NJF524199:NJF524201 NTB524199:NTB524201 OCX524199:OCX524201 OMT524199:OMT524201 OWP524199:OWP524201 PGL524199:PGL524201 PQH524199:PQH524201 QAD524199:QAD524201 QJZ524199:QJZ524201 QTV524199:QTV524201 RDR524199:RDR524201 RNN524199:RNN524201 RXJ524199:RXJ524201 SHF524199:SHF524201 SRB524199:SRB524201 TAX524199:TAX524201 TKT524199:TKT524201 TUP524199:TUP524201 UEL524199:UEL524201 UOH524199:UOH524201 UYD524199:UYD524201 VHZ524199:VHZ524201 VRV524199:VRV524201 WBR524199:WBR524201 WLN524199:WLN524201 WVJ524199:WVJ524201 IX589735:IX589737 ST589735:ST589737 ACP589735:ACP589737 AML589735:AML589737 AWH589735:AWH589737 BGD589735:BGD589737 BPZ589735:BPZ589737 BZV589735:BZV589737 CJR589735:CJR589737 CTN589735:CTN589737 DDJ589735:DDJ589737 DNF589735:DNF589737 DXB589735:DXB589737 EGX589735:EGX589737 EQT589735:EQT589737 FAP589735:FAP589737 FKL589735:FKL589737 FUH589735:FUH589737 GED589735:GED589737 GNZ589735:GNZ589737 GXV589735:GXV589737 HHR589735:HHR589737 HRN589735:HRN589737 IBJ589735:IBJ589737 ILF589735:ILF589737 IVB589735:IVB589737 JEX589735:JEX589737 JOT589735:JOT589737 JYP589735:JYP589737 KIL589735:KIL589737 KSH589735:KSH589737 LCD589735:LCD589737 LLZ589735:LLZ589737 LVV589735:LVV589737 MFR589735:MFR589737 MPN589735:MPN589737 MZJ589735:MZJ589737 NJF589735:NJF589737 NTB589735:NTB589737 OCX589735:OCX589737 OMT589735:OMT589737 OWP589735:OWP589737 PGL589735:PGL589737 PQH589735:PQH589737 QAD589735:QAD589737 QJZ589735:QJZ589737 QTV589735:QTV589737 RDR589735:RDR589737 RNN589735:RNN589737 RXJ589735:RXJ589737 SHF589735:SHF589737 SRB589735:SRB589737 TAX589735:TAX589737 TKT589735:TKT589737 TUP589735:TUP589737 UEL589735:UEL589737 UOH589735:UOH589737 UYD589735:UYD589737 VHZ589735:VHZ589737 VRV589735:VRV589737 WBR589735:WBR589737 WLN589735:WLN589737 WVJ589735:WVJ589737 IX655271:IX655273 ST655271:ST655273 ACP655271:ACP655273 AML655271:AML655273 AWH655271:AWH655273 BGD655271:BGD655273 BPZ655271:BPZ655273 BZV655271:BZV655273 CJR655271:CJR655273 CTN655271:CTN655273 DDJ655271:DDJ655273 DNF655271:DNF655273 DXB655271:DXB655273 EGX655271:EGX655273 EQT655271:EQT655273 FAP655271:FAP655273 FKL655271:FKL655273 FUH655271:FUH655273 GED655271:GED655273 GNZ655271:GNZ655273 GXV655271:GXV655273 HHR655271:HHR655273 HRN655271:HRN655273 IBJ655271:IBJ655273 ILF655271:ILF655273 IVB655271:IVB655273 JEX655271:JEX655273 JOT655271:JOT655273 JYP655271:JYP655273 KIL655271:KIL655273 KSH655271:KSH655273 LCD655271:LCD655273 LLZ655271:LLZ655273 LVV655271:LVV655273 MFR655271:MFR655273 MPN655271:MPN655273 MZJ655271:MZJ655273 NJF655271:NJF655273 NTB655271:NTB655273 OCX655271:OCX655273 OMT655271:OMT655273 OWP655271:OWP655273 PGL655271:PGL655273 PQH655271:PQH655273 QAD655271:QAD655273 QJZ655271:QJZ655273 QTV655271:QTV655273 RDR655271:RDR655273 RNN655271:RNN655273 RXJ655271:RXJ655273 SHF655271:SHF655273 SRB655271:SRB655273 TAX655271:TAX655273 TKT655271:TKT655273 TUP655271:TUP655273 UEL655271:UEL655273 UOH655271:UOH655273 UYD655271:UYD655273 VHZ655271:VHZ655273 VRV655271:VRV655273 WBR655271:WBR655273 WLN655271:WLN655273 WVJ655271:WVJ655273 IX720807:IX720809 ST720807:ST720809 ACP720807:ACP720809 AML720807:AML720809 AWH720807:AWH720809 BGD720807:BGD720809 BPZ720807:BPZ720809 BZV720807:BZV720809 CJR720807:CJR720809 CTN720807:CTN720809 DDJ720807:DDJ720809 DNF720807:DNF720809 DXB720807:DXB720809 EGX720807:EGX720809 EQT720807:EQT720809 FAP720807:FAP720809 FKL720807:FKL720809 FUH720807:FUH720809 GED720807:GED720809 GNZ720807:GNZ720809 GXV720807:GXV720809 HHR720807:HHR720809 HRN720807:HRN720809 IBJ720807:IBJ720809 ILF720807:ILF720809 IVB720807:IVB720809 JEX720807:JEX720809 JOT720807:JOT720809 JYP720807:JYP720809 KIL720807:KIL720809 KSH720807:KSH720809 LCD720807:LCD720809 LLZ720807:LLZ720809 LVV720807:LVV720809 MFR720807:MFR720809 MPN720807:MPN720809 MZJ720807:MZJ720809 NJF720807:NJF720809 NTB720807:NTB720809 OCX720807:OCX720809 OMT720807:OMT720809 OWP720807:OWP720809 PGL720807:PGL720809 PQH720807:PQH720809 QAD720807:QAD720809 QJZ720807:QJZ720809 QTV720807:QTV720809 RDR720807:RDR720809 RNN720807:RNN720809 RXJ720807:RXJ720809 SHF720807:SHF720809 SRB720807:SRB720809 TAX720807:TAX720809 TKT720807:TKT720809 TUP720807:TUP720809 UEL720807:UEL720809 UOH720807:UOH720809 UYD720807:UYD720809 VHZ720807:VHZ720809 VRV720807:VRV720809 WBR720807:WBR720809 WLN720807:WLN720809 WVJ720807:WVJ720809 IX786343:IX786345 ST786343:ST786345 ACP786343:ACP786345 AML786343:AML786345 AWH786343:AWH786345 BGD786343:BGD786345 BPZ786343:BPZ786345 BZV786343:BZV786345 CJR786343:CJR786345 CTN786343:CTN786345 DDJ786343:DDJ786345 DNF786343:DNF786345 DXB786343:DXB786345 EGX786343:EGX786345 EQT786343:EQT786345 FAP786343:FAP786345 FKL786343:FKL786345 FUH786343:FUH786345 GED786343:GED786345 GNZ786343:GNZ786345 GXV786343:GXV786345 HHR786343:HHR786345 HRN786343:HRN786345 IBJ786343:IBJ786345 ILF786343:ILF786345 IVB786343:IVB786345 JEX786343:JEX786345 JOT786343:JOT786345 JYP786343:JYP786345 KIL786343:KIL786345 KSH786343:KSH786345 LCD786343:LCD786345 LLZ786343:LLZ786345 LVV786343:LVV786345 MFR786343:MFR786345 MPN786343:MPN786345 MZJ786343:MZJ786345 NJF786343:NJF786345 NTB786343:NTB786345 OCX786343:OCX786345 OMT786343:OMT786345 OWP786343:OWP786345 PGL786343:PGL786345 PQH786343:PQH786345 QAD786343:QAD786345 QJZ786343:QJZ786345 QTV786343:QTV786345 RDR786343:RDR786345 RNN786343:RNN786345 RXJ786343:RXJ786345 SHF786343:SHF786345 SRB786343:SRB786345 TAX786343:TAX786345 TKT786343:TKT786345 TUP786343:TUP786345 UEL786343:UEL786345 UOH786343:UOH786345 UYD786343:UYD786345 VHZ786343:VHZ786345 VRV786343:VRV786345 WBR786343:WBR786345 WLN786343:WLN786345 WVJ786343:WVJ786345 IX851879:IX851881 ST851879:ST851881 ACP851879:ACP851881 AML851879:AML851881 AWH851879:AWH851881 BGD851879:BGD851881 BPZ851879:BPZ851881 BZV851879:BZV851881 CJR851879:CJR851881 CTN851879:CTN851881 DDJ851879:DDJ851881 DNF851879:DNF851881 DXB851879:DXB851881 EGX851879:EGX851881 EQT851879:EQT851881 FAP851879:FAP851881 FKL851879:FKL851881 FUH851879:FUH851881 GED851879:GED851881 GNZ851879:GNZ851881 GXV851879:GXV851881 HHR851879:HHR851881 HRN851879:HRN851881 IBJ851879:IBJ851881 ILF851879:ILF851881 IVB851879:IVB851881 JEX851879:JEX851881 JOT851879:JOT851881 JYP851879:JYP851881 KIL851879:KIL851881 KSH851879:KSH851881 LCD851879:LCD851881 LLZ851879:LLZ851881 LVV851879:LVV851881 MFR851879:MFR851881 MPN851879:MPN851881 MZJ851879:MZJ851881 NJF851879:NJF851881 NTB851879:NTB851881 OCX851879:OCX851881 OMT851879:OMT851881 OWP851879:OWP851881 PGL851879:PGL851881 PQH851879:PQH851881 QAD851879:QAD851881 QJZ851879:QJZ851881 QTV851879:QTV851881 RDR851879:RDR851881 RNN851879:RNN851881 RXJ851879:RXJ851881 SHF851879:SHF851881 SRB851879:SRB851881 TAX851879:TAX851881 TKT851879:TKT851881 TUP851879:TUP851881 UEL851879:UEL851881 UOH851879:UOH851881 UYD851879:UYD851881 VHZ851879:VHZ851881 VRV851879:VRV851881 WBR851879:WBR851881 WLN851879:WLN851881 WVJ851879:WVJ851881 IX917415:IX917417 ST917415:ST917417 ACP917415:ACP917417 AML917415:AML917417 AWH917415:AWH917417 BGD917415:BGD917417 BPZ917415:BPZ917417 BZV917415:BZV917417 CJR917415:CJR917417 CTN917415:CTN917417 DDJ917415:DDJ917417 DNF917415:DNF917417 DXB917415:DXB917417 EGX917415:EGX917417 EQT917415:EQT917417 FAP917415:FAP917417 FKL917415:FKL917417 FUH917415:FUH917417 GED917415:GED917417 GNZ917415:GNZ917417 GXV917415:GXV917417 HHR917415:HHR917417 HRN917415:HRN917417 IBJ917415:IBJ917417 ILF917415:ILF917417 IVB917415:IVB917417 JEX917415:JEX917417 JOT917415:JOT917417 JYP917415:JYP917417 KIL917415:KIL917417 KSH917415:KSH917417 LCD917415:LCD917417 LLZ917415:LLZ917417 LVV917415:LVV917417 MFR917415:MFR917417 MPN917415:MPN917417 MZJ917415:MZJ917417 NJF917415:NJF917417 NTB917415:NTB917417 OCX917415:OCX917417 OMT917415:OMT917417 OWP917415:OWP917417 PGL917415:PGL917417 PQH917415:PQH917417 QAD917415:QAD917417 QJZ917415:QJZ917417 QTV917415:QTV917417 RDR917415:RDR917417 RNN917415:RNN917417 RXJ917415:RXJ917417 SHF917415:SHF917417 SRB917415:SRB917417 TAX917415:TAX917417 TKT917415:TKT917417 TUP917415:TUP917417 UEL917415:UEL917417 UOH917415:UOH917417 UYD917415:UYD917417 VHZ917415:VHZ917417 VRV917415:VRV917417 WBR917415:WBR917417 WLN917415:WLN917417 WVJ917415:WVJ917417 IX982951:IX982953 ST982951:ST982953 ACP982951:ACP982953 AML982951:AML982953 AWH982951:AWH982953 BGD982951:BGD982953 BPZ982951:BPZ982953 BZV982951:BZV982953 CJR982951:CJR982953 CTN982951:CTN982953 DDJ982951:DDJ982953 DNF982951:DNF982953 DXB982951:DXB982953 EGX982951:EGX982953 EQT982951:EQT982953 FAP982951:FAP982953 FKL982951:FKL982953 FUH982951:FUH982953 GED982951:GED982953 GNZ982951:GNZ982953 GXV982951:GXV982953 HHR982951:HHR982953 HRN982951:HRN982953 IBJ982951:IBJ982953 ILF982951:ILF982953 IVB982951:IVB982953 JEX982951:JEX982953 JOT982951:JOT982953 JYP982951:JYP982953 KIL982951:KIL982953 KSH982951:KSH982953 LCD982951:LCD982953 LLZ982951:LLZ982953 LVV982951:LVV982953 MFR982951:MFR982953 MPN982951:MPN982953 MZJ982951:MZJ982953 NJF982951:NJF982953 NTB982951:NTB982953 OCX982951:OCX982953 OMT982951:OMT982953 OWP982951:OWP982953 PGL982951:PGL982953 PQH982951:PQH982953 QAD982951:QAD982953 QJZ982951:QJZ982953 QTV982951:QTV982953 RDR982951:RDR982953 RNN982951:RNN982953 RXJ982951:RXJ982953 SHF982951:SHF982953 SRB982951:SRB982953 TAX982951:TAX982953 TKT982951:TKT982953 TUP982951:TUP982953 UEL982951:UEL982953 UOH982951:UOH982953 UYD982951:UYD982953 VHZ982951:VHZ982953 VRV982951:VRV982953 WBR982951:WBR982953 WLN982951:WLN982953 WVJ982951:WVJ982953 IX65379:IX65402 ST65379:ST65402 ACP65379:ACP65402 AML65379:AML65402 AWH65379:AWH65402 BGD65379:BGD65402 BPZ65379:BPZ65402 BZV65379:BZV65402 CJR65379:CJR65402 CTN65379:CTN65402 DDJ65379:DDJ65402 DNF65379:DNF65402 DXB65379:DXB65402 EGX65379:EGX65402 EQT65379:EQT65402 FAP65379:FAP65402 FKL65379:FKL65402 FUH65379:FUH65402 GED65379:GED65402 GNZ65379:GNZ65402 GXV65379:GXV65402 HHR65379:HHR65402 HRN65379:HRN65402 IBJ65379:IBJ65402 ILF65379:ILF65402 IVB65379:IVB65402 JEX65379:JEX65402 JOT65379:JOT65402 JYP65379:JYP65402 KIL65379:KIL65402 KSH65379:KSH65402 LCD65379:LCD65402 LLZ65379:LLZ65402 LVV65379:LVV65402 MFR65379:MFR65402 MPN65379:MPN65402 MZJ65379:MZJ65402 NJF65379:NJF65402 NTB65379:NTB65402 OCX65379:OCX65402 OMT65379:OMT65402 OWP65379:OWP65402 PGL65379:PGL65402 PQH65379:PQH65402 QAD65379:QAD65402 QJZ65379:QJZ65402 QTV65379:QTV65402 RDR65379:RDR65402 RNN65379:RNN65402 RXJ65379:RXJ65402 SHF65379:SHF65402 SRB65379:SRB65402 TAX65379:TAX65402 TKT65379:TKT65402 TUP65379:TUP65402 UEL65379:UEL65402 UOH65379:UOH65402 UYD65379:UYD65402 VHZ65379:VHZ65402 VRV65379:VRV65402 WBR65379:WBR65402 WLN65379:WLN65402 WVJ65379:WVJ65402 IX130915:IX130938 ST130915:ST130938 ACP130915:ACP130938 AML130915:AML130938 AWH130915:AWH130938 BGD130915:BGD130938 BPZ130915:BPZ130938 BZV130915:BZV130938 CJR130915:CJR130938 CTN130915:CTN130938 DDJ130915:DDJ130938 DNF130915:DNF130938 DXB130915:DXB130938 EGX130915:EGX130938 EQT130915:EQT130938 FAP130915:FAP130938 FKL130915:FKL130938 FUH130915:FUH130938 GED130915:GED130938 GNZ130915:GNZ130938 GXV130915:GXV130938 HHR130915:HHR130938 HRN130915:HRN130938 IBJ130915:IBJ130938 ILF130915:ILF130938 IVB130915:IVB130938 JEX130915:JEX130938 JOT130915:JOT130938 JYP130915:JYP130938 KIL130915:KIL130938 KSH130915:KSH130938 LCD130915:LCD130938 LLZ130915:LLZ130938 LVV130915:LVV130938 MFR130915:MFR130938 MPN130915:MPN130938 MZJ130915:MZJ130938 NJF130915:NJF130938 NTB130915:NTB130938 OCX130915:OCX130938 OMT130915:OMT130938 OWP130915:OWP130938 PGL130915:PGL130938 PQH130915:PQH130938 QAD130915:QAD130938 QJZ130915:QJZ130938 QTV130915:QTV130938 RDR130915:RDR130938 RNN130915:RNN130938 RXJ130915:RXJ130938 SHF130915:SHF130938 SRB130915:SRB130938 TAX130915:TAX130938 TKT130915:TKT130938 TUP130915:TUP130938 UEL130915:UEL130938 UOH130915:UOH130938 UYD130915:UYD130938 VHZ130915:VHZ130938 VRV130915:VRV130938 WBR130915:WBR130938 WLN130915:WLN130938 WVJ130915:WVJ130938 IX196451:IX196474 ST196451:ST196474 ACP196451:ACP196474 AML196451:AML196474 AWH196451:AWH196474 BGD196451:BGD196474 BPZ196451:BPZ196474 BZV196451:BZV196474 CJR196451:CJR196474 CTN196451:CTN196474 DDJ196451:DDJ196474 DNF196451:DNF196474 DXB196451:DXB196474 EGX196451:EGX196474 EQT196451:EQT196474 FAP196451:FAP196474 FKL196451:FKL196474 FUH196451:FUH196474 GED196451:GED196474 GNZ196451:GNZ196474 GXV196451:GXV196474 HHR196451:HHR196474 HRN196451:HRN196474 IBJ196451:IBJ196474 ILF196451:ILF196474 IVB196451:IVB196474 JEX196451:JEX196474 JOT196451:JOT196474 JYP196451:JYP196474 KIL196451:KIL196474 KSH196451:KSH196474 LCD196451:LCD196474 LLZ196451:LLZ196474 LVV196451:LVV196474 MFR196451:MFR196474 MPN196451:MPN196474 MZJ196451:MZJ196474 NJF196451:NJF196474 NTB196451:NTB196474 OCX196451:OCX196474 OMT196451:OMT196474 OWP196451:OWP196474 PGL196451:PGL196474 PQH196451:PQH196474 QAD196451:QAD196474 QJZ196451:QJZ196474 QTV196451:QTV196474 RDR196451:RDR196474 RNN196451:RNN196474 RXJ196451:RXJ196474 SHF196451:SHF196474 SRB196451:SRB196474 TAX196451:TAX196474 TKT196451:TKT196474 TUP196451:TUP196474 UEL196451:UEL196474 UOH196451:UOH196474 UYD196451:UYD196474 VHZ196451:VHZ196474 VRV196451:VRV196474 WBR196451:WBR196474 WLN196451:WLN196474 WVJ196451:WVJ196474 IX261987:IX262010 ST261987:ST262010 ACP261987:ACP262010 AML261987:AML262010 AWH261987:AWH262010 BGD261987:BGD262010 BPZ261987:BPZ262010 BZV261987:BZV262010 CJR261987:CJR262010 CTN261987:CTN262010 DDJ261987:DDJ262010 DNF261987:DNF262010 DXB261987:DXB262010 EGX261987:EGX262010 EQT261987:EQT262010 FAP261987:FAP262010 FKL261987:FKL262010 FUH261987:FUH262010 GED261987:GED262010 GNZ261987:GNZ262010 GXV261987:GXV262010 HHR261987:HHR262010 HRN261987:HRN262010 IBJ261987:IBJ262010 ILF261987:ILF262010 IVB261987:IVB262010 JEX261987:JEX262010 JOT261987:JOT262010 JYP261987:JYP262010 KIL261987:KIL262010 KSH261987:KSH262010 LCD261987:LCD262010 LLZ261987:LLZ262010 LVV261987:LVV262010 MFR261987:MFR262010 MPN261987:MPN262010 MZJ261987:MZJ262010 NJF261987:NJF262010 NTB261987:NTB262010 OCX261987:OCX262010 OMT261987:OMT262010 OWP261987:OWP262010 PGL261987:PGL262010 PQH261987:PQH262010 QAD261987:QAD262010 QJZ261987:QJZ262010 QTV261987:QTV262010 RDR261987:RDR262010 RNN261987:RNN262010 RXJ261987:RXJ262010 SHF261987:SHF262010 SRB261987:SRB262010 TAX261987:TAX262010 TKT261987:TKT262010 TUP261987:TUP262010 UEL261987:UEL262010 UOH261987:UOH262010 UYD261987:UYD262010 VHZ261987:VHZ262010 VRV261987:VRV262010 WBR261987:WBR262010 WLN261987:WLN262010 WVJ261987:WVJ262010 IX327523:IX327546 ST327523:ST327546 ACP327523:ACP327546 AML327523:AML327546 AWH327523:AWH327546 BGD327523:BGD327546 BPZ327523:BPZ327546 BZV327523:BZV327546 CJR327523:CJR327546 CTN327523:CTN327546 DDJ327523:DDJ327546 DNF327523:DNF327546 DXB327523:DXB327546 EGX327523:EGX327546 EQT327523:EQT327546 FAP327523:FAP327546 FKL327523:FKL327546 FUH327523:FUH327546 GED327523:GED327546 GNZ327523:GNZ327546 GXV327523:GXV327546 HHR327523:HHR327546 HRN327523:HRN327546 IBJ327523:IBJ327546 ILF327523:ILF327546 IVB327523:IVB327546 JEX327523:JEX327546 JOT327523:JOT327546 JYP327523:JYP327546 KIL327523:KIL327546 KSH327523:KSH327546 LCD327523:LCD327546 LLZ327523:LLZ327546 LVV327523:LVV327546 MFR327523:MFR327546 MPN327523:MPN327546 MZJ327523:MZJ327546 NJF327523:NJF327546 NTB327523:NTB327546 OCX327523:OCX327546 OMT327523:OMT327546 OWP327523:OWP327546 PGL327523:PGL327546 PQH327523:PQH327546 QAD327523:QAD327546 QJZ327523:QJZ327546 QTV327523:QTV327546 RDR327523:RDR327546 RNN327523:RNN327546 RXJ327523:RXJ327546 SHF327523:SHF327546 SRB327523:SRB327546 TAX327523:TAX327546 TKT327523:TKT327546 TUP327523:TUP327546 UEL327523:UEL327546 UOH327523:UOH327546 UYD327523:UYD327546 VHZ327523:VHZ327546 VRV327523:VRV327546 WBR327523:WBR327546 WLN327523:WLN327546 WVJ327523:WVJ327546 IX393059:IX393082 ST393059:ST393082 ACP393059:ACP393082 AML393059:AML393082 AWH393059:AWH393082 BGD393059:BGD393082 BPZ393059:BPZ393082 BZV393059:BZV393082 CJR393059:CJR393082 CTN393059:CTN393082 DDJ393059:DDJ393082 DNF393059:DNF393082 DXB393059:DXB393082 EGX393059:EGX393082 EQT393059:EQT393082 FAP393059:FAP393082 FKL393059:FKL393082 FUH393059:FUH393082 GED393059:GED393082 GNZ393059:GNZ393082 GXV393059:GXV393082 HHR393059:HHR393082 HRN393059:HRN393082 IBJ393059:IBJ393082 ILF393059:ILF393082 IVB393059:IVB393082 JEX393059:JEX393082 JOT393059:JOT393082 JYP393059:JYP393082 KIL393059:KIL393082 KSH393059:KSH393082 LCD393059:LCD393082 LLZ393059:LLZ393082 LVV393059:LVV393082 MFR393059:MFR393082 MPN393059:MPN393082 MZJ393059:MZJ393082 NJF393059:NJF393082 NTB393059:NTB393082 OCX393059:OCX393082 OMT393059:OMT393082 OWP393059:OWP393082 PGL393059:PGL393082 PQH393059:PQH393082 QAD393059:QAD393082 QJZ393059:QJZ393082 QTV393059:QTV393082 RDR393059:RDR393082 RNN393059:RNN393082 RXJ393059:RXJ393082 SHF393059:SHF393082 SRB393059:SRB393082 TAX393059:TAX393082 TKT393059:TKT393082 TUP393059:TUP393082 UEL393059:UEL393082 UOH393059:UOH393082 UYD393059:UYD393082 VHZ393059:VHZ393082 VRV393059:VRV393082 WBR393059:WBR393082 WLN393059:WLN393082 WVJ393059:WVJ393082 IX458595:IX458618 ST458595:ST458618 ACP458595:ACP458618 AML458595:AML458618 AWH458595:AWH458618 BGD458595:BGD458618 BPZ458595:BPZ458618 BZV458595:BZV458618 CJR458595:CJR458618 CTN458595:CTN458618 DDJ458595:DDJ458618 DNF458595:DNF458618 DXB458595:DXB458618 EGX458595:EGX458618 EQT458595:EQT458618 FAP458595:FAP458618 FKL458595:FKL458618 FUH458595:FUH458618 GED458595:GED458618 GNZ458595:GNZ458618 GXV458595:GXV458618 HHR458595:HHR458618 HRN458595:HRN458618 IBJ458595:IBJ458618 ILF458595:ILF458618 IVB458595:IVB458618 JEX458595:JEX458618 JOT458595:JOT458618 JYP458595:JYP458618 KIL458595:KIL458618 KSH458595:KSH458618 LCD458595:LCD458618 LLZ458595:LLZ458618 LVV458595:LVV458618 MFR458595:MFR458618 MPN458595:MPN458618 MZJ458595:MZJ458618 NJF458595:NJF458618 NTB458595:NTB458618 OCX458595:OCX458618 OMT458595:OMT458618 OWP458595:OWP458618 PGL458595:PGL458618 PQH458595:PQH458618 QAD458595:QAD458618 QJZ458595:QJZ458618 QTV458595:QTV458618 RDR458595:RDR458618 RNN458595:RNN458618 RXJ458595:RXJ458618 SHF458595:SHF458618 SRB458595:SRB458618 TAX458595:TAX458618 TKT458595:TKT458618 TUP458595:TUP458618 UEL458595:UEL458618 UOH458595:UOH458618 UYD458595:UYD458618 VHZ458595:VHZ458618 VRV458595:VRV458618 WBR458595:WBR458618 WLN458595:WLN458618 WVJ458595:WVJ458618 IX524131:IX524154 ST524131:ST524154 ACP524131:ACP524154 AML524131:AML524154 AWH524131:AWH524154 BGD524131:BGD524154 BPZ524131:BPZ524154 BZV524131:BZV524154 CJR524131:CJR524154 CTN524131:CTN524154 DDJ524131:DDJ524154 DNF524131:DNF524154 DXB524131:DXB524154 EGX524131:EGX524154 EQT524131:EQT524154 FAP524131:FAP524154 FKL524131:FKL524154 FUH524131:FUH524154 GED524131:GED524154 GNZ524131:GNZ524154 GXV524131:GXV524154 HHR524131:HHR524154 HRN524131:HRN524154 IBJ524131:IBJ524154 ILF524131:ILF524154 IVB524131:IVB524154 JEX524131:JEX524154 JOT524131:JOT524154 JYP524131:JYP524154 KIL524131:KIL524154 KSH524131:KSH524154 LCD524131:LCD524154 LLZ524131:LLZ524154 LVV524131:LVV524154 MFR524131:MFR524154 MPN524131:MPN524154 MZJ524131:MZJ524154 NJF524131:NJF524154 NTB524131:NTB524154 OCX524131:OCX524154 OMT524131:OMT524154 OWP524131:OWP524154 PGL524131:PGL524154 PQH524131:PQH524154 QAD524131:QAD524154 QJZ524131:QJZ524154 QTV524131:QTV524154 RDR524131:RDR524154 RNN524131:RNN524154 RXJ524131:RXJ524154 SHF524131:SHF524154 SRB524131:SRB524154 TAX524131:TAX524154 TKT524131:TKT524154 TUP524131:TUP524154 UEL524131:UEL524154 UOH524131:UOH524154 UYD524131:UYD524154 VHZ524131:VHZ524154 VRV524131:VRV524154 WBR524131:WBR524154 WLN524131:WLN524154 WVJ524131:WVJ524154 IX589667:IX589690 ST589667:ST589690 ACP589667:ACP589690 AML589667:AML589690 AWH589667:AWH589690 BGD589667:BGD589690 BPZ589667:BPZ589690 BZV589667:BZV589690 CJR589667:CJR589690 CTN589667:CTN589690 DDJ589667:DDJ589690 DNF589667:DNF589690 DXB589667:DXB589690 EGX589667:EGX589690 EQT589667:EQT589690 FAP589667:FAP589690 FKL589667:FKL589690 FUH589667:FUH589690 GED589667:GED589690 GNZ589667:GNZ589690 GXV589667:GXV589690 HHR589667:HHR589690 HRN589667:HRN589690 IBJ589667:IBJ589690 ILF589667:ILF589690 IVB589667:IVB589690 JEX589667:JEX589690 JOT589667:JOT589690 JYP589667:JYP589690 KIL589667:KIL589690 KSH589667:KSH589690 LCD589667:LCD589690 LLZ589667:LLZ589690 LVV589667:LVV589690 MFR589667:MFR589690 MPN589667:MPN589690 MZJ589667:MZJ589690 NJF589667:NJF589690 NTB589667:NTB589690 OCX589667:OCX589690 OMT589667:OMT589690 OWP589667:OWP589690 PGL589667:PGL589690 PQH589667:PQH589690 QAD589667:QAD589690 QJZ589667:QJZ589690 QTV589667:QTV589690 RDR589667:RDR589690 RNN589667:RNN589690 RXJ589667:RXJ589690 SHF589667:SHF589690 SRB589667:SRB589690 TAX589667:TAX589690 TKT589667:TKT589690 TUP589667:TUP589690 UEL589667:UEL589690 UOH589667:UOH589690 UYD589667:UYD589690 VHZ589667:VHZ589690 VRV589667:VRV589690 WBR589667:WBR589690 WLN589667:WLN589690 WVJ589667:WVJ589690 IX655203:IX655226 ST655203:ST655226 ACP655203:ACP655226 AML655203:AML655226 AWH655203:AWH655226 BGD655203:BGD655226 BPZ655203:BPZ655226 BZV655203:BZV655226 CJR655203:CJR655226 CTN655203:CTN655226 DDJ655203:DDJ655226 DNF655203:DNF655226 DXB655203:DXB655226 EGX655203:EGX655226 EQT655203:EQT655226 FAP655203:FAP655226 FKL655203:FKL655226 FUH655203:FUH655226 GED655203:GED655226 GNZ655203:GNZ655226 GXV655203:GXV655226 HHR655203:HHR655226 HRN655203:HRN655226 IBJ655203:IBJ655226 ILF655203:ILF655226 IVB655203:IVB655226 JEX655203:JEX655226 JOT655203:JOT655226 JYP655203:JYP655226 KIL655203:KIL655226 KSH655203:KSH655226 LCD655203:LCD655226 LLZ655203:LLZ655226 LVV655203:LVV655226 MFR655203:MFR655226 MPN655203:MPN655226 MZJ655203:MZJ655226 NJF655203:NJF655226 NTB655203:NTB655226 OCX655203:OCX655226 OMT655203:OMT655226 OWP655203:OWP655226 PGL655203:PGL655226 PQH655203:PQH655226 QAD655203:QAD655226 QJZ655203:QJZ655226 QTV655203:QTV655226 RDR655203:RDR655226 RNN655203:RNN655226 RXJ655203:RXJ655226 SHF655203:SHF655226 SRB655203:SRB655226 TAX655203:TAX655226 TKT655203:TKT655226 TUP655203:TUP655226 UEL655203:UEL655226 UOH655203:UOH655226 UYD655203:UYD655226 VHZ655203:VHZ655226 VRV655203:VRV655226 WBR655203:WBR655226 WLN655203:WLN655226 WVJ655203:WVJ655226 IX720739:IX720762 ST720739:ST720762 ACP720739:ACP720762 AML720739:AML720762 AWH720739:AWH720762 BGD720739:BGD720762 BPZ720739:BPZ720762 BZV720739:BZV720762 CJR720739:CJR720762 CTN720739:CTN720762 DDJ720739:DDJ720762 DNF720739:DNF720762 DXB720739:DXB720762 EGX720739:EGX720762 EQT720739:EQT720762 FAP720739:FAP720762 FKL720739:FKL720762 FUH720739:FUH720762 GED720739:GED720762 GNZ720739:GNZ720762 GXV720739:GXV720762 HHR720739:HHR720762 HRN720739:HRN720762 IBJ720739:IBJ720762 ILF720739:ILF720762 IVB720739:IVB720762 JEX720739:JEX720762 JOT720739:JOT720762 JYP720739:JYP720762 KIL720739:KIL720762 KSH720739:KSH720762 LCD720739:LCD720762 LLZ720739:LLZ720762 LVV720739:LVV720762 MFR720739:MFR720762 MPN720739:MPN720762 MZJ720739:MZJ720762 NJF720739:NJF720762 NTB720739:NTB720762 OCX720739:OCX720762 OMT720739:OMT720762 OWP720739:OWP720762 PGL720739:PGL720762 PQH720739:PQH720762 QAD720739:QAD720762 QJZ720739:QJZ720762 QTV720739:QTV720762 RDR720739:RDR720762 RNN720739:RNN720762 RXJ720739:RXJ720762 SHF720739:SHF720762 SRB720739:SRB720762 TAX720739:TAX720762 TKT720739:TKT720762 TUP720739:TUP720762 UEL720739:UEL720762 UOH720739:UOH720762 UYD720739:UYD720762 VHZ720739:VHZ720762 VRV720739:VRV720762 WBR720739:WBR720762 WLN720739:WLN720762 WVJ720739:WVJ720762 IX786275:IX786298 ST786275:ST786298 ACP786275:ACP786298 AML786275:AML786298 AWH786275:AWH786298 BGD786275:BGD786298 BPZ786275:BPZ786298 BZV786275:BZV786298 CJR786275:CJR786298 CTN786275:CTN786298 DDJ786275:DDJ786298 DNF786275:DNF786298 DXB786275:DXB786298 EGX786275:EGX786298 EQT786275:EQT786298 FAP786275:FAP786298 FKL786275:FKL786298 FUH786275:FUH786298 GED786275:GED786298 GNZ786275:GNZ786298 GXV786275:GXV786298 HHR786275:HHR786298 HRN786275:HRN786298 IBJ786275:IBJ786298 ILF786275:ILF786298 IVB786275:IVB786298 JEX786275:JEX786298 JOT786275:JOT786298 JYP786275:JYP786298 KIL786275:KIL786298 KSH786275:KSH786298 LCD786275:LCD786298 LLZ786275:LLZ786298 LVV786275:LVV786298 MFR786275:MFR786298 MPN786275:MPN786298 MZJ786275:MZJ786298 NJF786275:NJF786298 NTB786275:NTB786298 OCX786275:OCX786298 OMT786275:OMT786298 OWP786275:OWP786298 PGL786275:PGL786298 PQH786275:PQH786298 QAD786275:QAD786298 QJZ786275:QJZ786298 QTV786275:QTV786298 RDR786275:RDR786298 RNN786275:RNN786298 RXJ786275:RXJ786298 SHF786275:SHF786298 SRB786275:SRB786298 TAX786275:TAX786298 TKT786275:TKT786298 TUP786275:TUP786298 UEL786275:UEL786298 UOH786275:UOH786298 UYD786275:UYD786298 VHZ786275:VHZ786298 VRV786275:VRV786298 WBR786275:WBR786298 WLN786275:WLN786298 WVJ786275:WVJ786298 IX851811:IX851834 ST851811:ST851834 ACP851811:ACP851834 AML851811:AML851834 AWH851811:AWH851834 BGD851811:BGD851834 BPZ851811:BPZ851834 BZV851811:BZV851834 CJR851811:CJR851834 CTN851811:CTN851834 DDJ851811:DDJ851834 DNF851811:DNF851834 DXB851811:DXB851834 EGX851811:EGX851834 EQT851811:EQT851834 FAP851811:FAP851834 FKL851811:FKL851834 FUH851811:FUH851834 GED851811:GED851834 GNZ851811:GNZ851834 GXV851811:GXV851834 HHR851811:HHR851834 HRN851811:HRN851834 IBJ851811:IBJ851834 ILF851811:ILF851834 IVB851811:IVB851834 JEX851811:JEX851834 JOT851811:JOT851834 JYP851811:JYP851834 KIL851811:KIL851834 KSH851811:KSH851834 LCD851811:LCD851834 LLZ851811:LLZ851834 LVV851811:LVV851834 MFR851811:MFR851834 MPN851811:MPN851834 MZJ851811:MZJ851834 NJF851811:NJF851834 NTB851811:NTB851834 OCX851811:OCX851834 OMT851811:OMT851834 OWP851811:OWP851834 PGL851811:PGL851834 PQH851811:PQH851834 QAD851811:QAD851834 QJZ851811:QJZ851834 QTV851811:QTV851834 RDR851811:RDR851834 RNN851811:RNN851834 RXJ851811:RXJ851834 SHF851811:SHF851834 SRB851811:SRB851834 TAX851811:TAX851834 TKT851811:TKT851834 TUP851811:TUP851834 UEL851811:UEL851834 UOH851811:UOH851834 UYD851811:UYD851834 VHZ851811:VHZ851834 VRV851811:VRV851834 WBR851811:WBR851834 WLN851811:WLN851834 WVJ851811:WVJ851834 IX917347:IX917370 ST917347:ST917370 ACP917347:ACP917370 AML917347:AML917370 AWH917347:AWH917370 BGD917347:BGD917370 BPZ917347:BPZ917370 BZV917347:BZV917370 CJR917347:CJR917370 CTN917347:CTN917370 DDJ917347:DDJ917370 DNF917347:DNF917370 DXB917347:DXB917370 EGX917347:EGX917370 EQT917347:EQT917370 FAP917347:FAP917370 FKL917347:FKL917370 FUH917347:FUH917370 GED917347:GED917370 GNZ917347:GNZ917370 GXV917347:GXV917370 HHR917347:HHR917370 HRN917347:HRN917370 IBJ917347:IBJ917370 ILF917347:ILF917370 IVB917347:IVB917370 JEX917347:JEX917370 JOT917347:JOT917370 JYP917347:JYP917370 KIL917347:KIL917370 KSH917347:KSH917370 LCD917347:LCD917370 LLZ917347:LLZ917370 LVV917347:LVV917370 MFR917347:MFR917370 MPN917347:MPN917370 MZJ917347:MZJ917370 NJF917347:NJF917370 NTB917347:NTB917370 OCX917347:OCX917370 OMT917347:OMT917370 OWP917347:OWP917370 PGL917347:PGL917370 PQH917347:PQH917370 QAD917347:QAD917370 QJZ917347:QJZ917370 QTV917347:QTV917370 RDR917347:RDR917370 RNN917347:RNN917370 RXJ917347:RXJ917370 SHF917347:SHF917370 SRB917347:SRB917370 TAX917347:TAX917370 TKT917347:TKT917370 TUP917347:TUP917370 UEL917347:UEL917370 UOH917347:UOH917370 UYD917347:UYD917370 VHZ917347:VHZ917370 VRV917347:VRV917370 WBR917347:WBR917370 WLN917347:WLN917370 WVJ917347:WVJ917370 IX982883:IX982906 ST982883:ST982906 ACP982883:ACP982906 AML982883:AML982906 AWH982883:AWH982906 BGD982883:BGD982906 BPZ982883:BPZ982906 BZV982883:BZV982906 CJR982883:CJR982906 CTN982883:CTN982906 DDJ982883:DDJ982906 DNF982883:DNF982906 DXB982883:DXB982906 EGX982883:EGX982906 EQT982883:EQT982906 FAP982883:FAP982906 FKL982883:FKL982906 FUH982883:FUH982906 GED982883:GED982906 GNZ982883:GNZ982906 GXV982883:GXV982906 HHR982883:HHR982906 HRN982883:HRN982906 IBJ982883:IBJ982906 ILF982883:ILF982906 IVB982883:IVB982906 JEX982883:JEX982906 JOT982883:JOT982906 JYP982883:JYP982906 KIL982883:KIL982906 KSH982883:KSH982906 LCD982883:LCD982906 LLZ982883:LLZ982906 LVV982883:LVV982906 MFR982883:MFR982906 MPN982883:MPN982906 MZJ982883:MZJ982906 NJF982883:NJF982906 NTB982883:NTB982906 OCX982883:OCX982906 OMT982883:OMT982906 OWP982883:OWP982906 PGL982883:PGL982906 PQH982883:PQH982906 QAD982883:QAD982906 QJZ982883:QJZ982906 QTV982883:QTV982906 RDR982883:RDR982906 RNN982883:RNN982906 RXJ982883:RXJ982906 SHF982883:SHF982906 SRB982883:SRB982906 TAX982883:TAX982906 TKT982883:TKT982906 TUP982883:TUP982906 UEL982883:UEL982906 UOH982883:UOH982906 UYD982883:UYD982906 VHZ982883:VHZ982906 VRV982883:VRV982906 WBR982883:WBR982906 WLN982883:WLN982906 WVJ982883:WVJ982906 IX65431:IX65445 ST65431:ST65445 ACP65431:ACP65445 AML65431:AML65445 AWH65431:AWH65445 BGD65431:BGD65445 BPZ65431:BPZ65445 BZV65431:BZV65445 CJR65431:CJR65445 CTN65431:CTN65445 DDJ65431:DDJ65445 DNF65431:DNF65445 DXB65431:DXB65445 EGX65431:EGX65445 EQT65431:EQT65445 FAP65431:FAP65445 FKL65431:FKL65445 FUH65431:FUH65445 GED65431:GED65445 GNZ65431:GNZ65445 GXV65431:GXV65445 HHR65431:HHR65445 HRN65431:HRN65445 IBJ65431:IBJ65445 ILF65431:ILF65445 IVB65431:IVB65445 JEX65431:JEX65445 JOT65431:JOT65445 JYP65431:JYP65445 KIL65431:KIL65445 KSH65431:KSH65445 LCD65431:LCD65445 LLZ65431:LLZ65445 LVV65431:LVV65445 MFR65431:MFR65445 MPN65431:MPN65445 MZJ65431:MZJ65445 NJF65431:NJF65445 NTB65431:NTB65445 OCX65431:OCX65445 OMT65431:OMT65445 OWP65431:OWP65445 PGL65431:PGL65445 PQH65431:PQH65445 QAD65431:QAD65445 QJZ65431:QJZ65445 QTV65431:QTV65445 RDR65431:RDR65445 RNN65431:RNN65445 RXJ65431:RXJ65445 SHF65431:SHF65445 SRB65431:SRB65445 TAX65431:TAX65445 TKT65431:TKT65445 TUP65431:TUP65445 UEL65431:UEL65445 UOH65431:UOH65445 UYD65431:UYD65445 VHZ65431:VHZ65445 VRV65431:VRV65445 WBR65431:WBR65445 WLN65431:WLN65445 WVJ65431:WVJ65445 IX130967:IX130981 ST130967:ST130981 ACP130967:ACP130981 AML130967:AML130981 AWH130967:AWH130981 BGD130967:BGD130981 BPZ130967:BPZ130981 BZV130967:BZV130981 CJR130967:CJR130981 CTN130967:CTN130981 DDJ130967:DDJ130981 DNF130967:DNF130981 DXB130967:DXB130981 EGX130967:EGX130981 EQT130967:EQT130981 FAP130967:FAP130981 FKL130967:FKL130981 FUH130967:FUH130981 GED130967:GED130981 GNZ130967:GNZ130981 GXV130967:GXV130981 HHR130967:HHR130981 HRN130967:HRN130981 IBJ130967:IBJ130981 ILF130967:ILF130981 IVB130967:IVB130981 JEX130967:JEX130981 JOT130967:JOT130981 JYP130967:JYP130981 KIL130967:KIL130981 KSH130967:KSH130981 LCD130967:LCD130981 LLZ130967:LLZ130981 LVV130967:LVV130981 MFR130967:MFR130981 MPN130967:MPN130981 MZJ130967:MZJ130981 NJF130967:NJF130981 NTB130967:NTB130981 OCX130967:OCX130981 OMT130967:OMT130981 OWP130967:OWP130981 PGL130967:PGL130981 PQH130967:PQH130981 QAD130967:QAD130981 QJZ130967:QJZ130981 QTV130967:QTV130981 RDR130967:RDR130981 RNN130967:RNN130981 RXJ130967:RXJ130981 SHF130967:SHF130981 SRB130967:SRB130981 TAX130967:TAX130981 TKT130967:TKT130981 TUP130967:TUP130981 UEL130967:UEL130981 UOH130967:UOH130981 UYD130967:UYD130981 VHZ130967:VHZ130981 VRV130967:VRV130981 WBR130967:WBR130981 WLN130967:WLN130981 WVJ130967:WVJ130981 IX196503:IX196517 ST196503:ST196517 ACP196503:ACP196517 AML196503:AML196517 AWH196503:AWH196517 BGD196503:BGD196517 BPZ196503:BPZ196517 BZV196503:BZV196517 CJR196503:CJR196517 CTN196503:CTN196517 DDJ196503:DDJ196517 DNF196503:DNF196517 DXB196503:DXB196517 EGX196503:EGX196517 EQT196503:EQT196517 FAP196503:FAP196517 FKL196503:FKL196517 FUH196503:FUH196517 GED196503:GED196517 GNZ196503:GNZ196517 GXV196503:GXV196517 HHR196503:HHR196517 HRN196503:HRN196517 IBJ196503:IBJ196517 ILF196503:ILF196517 IVB196503:IVB196517 JEX196503:JEX196517 JOT196503:JOT196517 JYP196503:JYP196517 KIL196503:KIL196517 KSH196503:KSH196517 LCD196503:LCD196517 LLZ196503:LLZ196517 LVV196503:LVV196517 MFR196503:MFR196517 MPN196503:MPN196517 MZJ196503:MZJ196517 NJF196503:NJF196517 NTB196503:NTB196517 OCX196503:OCX196517 OMT196503:OMT196517 OWP196503:OWP196517 PGL196503:PGL196517 PQH196503:PQH196517 QAD196503:QAD196517 QJZ196503:QJZ196517 QTV196503:QTV196517 RDR196503:RDR196517 RNN196503:RNN196517 RXJ196503:RXJ196517 SHF196503:SHF196517 SRB196503:SRB196517 TAX196503:TAX196517 TKT196503:TKT196517 TUP196503:TUP196517 UEL196503:UEL196517 UOH196503:UOH196517 UYD196503:UYD196517 VHZ196503:VHZ196517 VRV196503:VRV196517 WBR196503:WBR196517 WLN196503:WLN196517 WVJ196503:WVJ196517 IX262039:IX262053 ST262039:ST262053 ACP262039:ACP262053 AML262039:AML262053 AWH262039:AWH262053 BGD262039:BGD262053 BPZ262039:BPZ262053 BZV262039:BZV262053 CJR262039:CJR262053 CTN262039:CTN262053 DDJ262039:DDJ262053 DNF262039:DNF262053 DXB262039:DXB262053 EGX262039:EGX262053 EQT262039:EQT262053 FAP262039:FAP262053 FKL262039:FKL262053 FUH262039:FUH262053 GED262039:GED262053 GNZ262039:GNZ262053 GXV262039:GXV262053 HHR262039:HHR262053 HRN262039:HRN262053 IBJ262039:IBJ262053 ILF262039:ILF262053 IVB262039:IVB262053 JEX262039:JEX262053 JOT262039:JOT262053 JYP262039:JYP262053 KIL262039:KIL262053 KSH262039:KSH262053 LCD262039:LCD262053 LLZ262039:LLZ262053 LVV262039:LVV262053 MFR262039:MFR262053 MPN262039:MPN262053 MZJ262039:MZJ262053 NJF262039:NJF262053 NTB262039:NTB262053 OCX262039:OCX262053 OMT262039:OMT262053 OWP262039:OWP262053 PGL262039:PGL262053 PQH262039:PQH262053 QAD262039:QAD262053 QJZ262039:QJZ262053 QTV262039:QTV262053 RDR262039:RDR262053 RNN262039:RNN262053 RXJ262039:RXJ262053 SHF262039:SHF262053 SRB262039:SRB262053 TAX262039:TAX262053 TKT262039:TKT262053 TUP262039:TUP262053 UEL262039:UEL262053 UOH262039:UOH262053 UYD262039:UYD262053 VHZ262039:VHZ262053 VRV262039:VRV262053 WBR262039:WBR262053 WLN262039:WLN262053 WVJ262039:WVJ262053 IX327575:IX327589 ST327575:ST327589 ACP327575:ACP327589 AML327575:AML327589 AWH327575:AWH327589 BGD327575:BGD327589 BPZ327575:BPZ327589 BZV327575:BZV327589 CJR327575:CJR327589 CTN327575:CTN327589 DDJ327575:DDJ327589 DNF327575:DNF327589 DXB327575:DXB327589 EGX327575:EGX327589 EQT327575:EQT327589 FAP327575:FAP327589 FKL327575:FKL327589 FUH327575:FUH327589 GED327575:GED327589 GNZ327575:GNZ327589 GXV327575:GXV327589 HHR327575:HHR327589 HRN327575:HRN327589 IBJ327575:IBJ327589 ILF327575:ILF327589 IVB327575:IVB327589 JEX327575:JEX327589 JOT327575:JOT327589 JYP327575:JYP327589 KIL327575:KIL327589 KSH327575:KSH327589 LCD327575:LCD327589 LLZ327575:LLZ327589 LVV327575:LVV327589 MFR327575:MFR327589 MPN327575:MPN327589 MZJ327575:MZJ327589 NJF327575:NJF327589 NTB327575:NTB327589 OCX327575:OCX327589 OMT327575:OMT327589 OWP327575:OWP327589 PGL327575:PGL327589 PQH327575:PQH327589 QAD327575:QAD327589 QJZ327575:QJZ327589 QTV327575:QTV327589 RDR327575:RDR327589 RNN327575:RNN327589 RXJ327575:RXJ327589 SHF327575:SHF327589 SRB327575:SRB327589 TAX327575:TAX327589 TKT327575:TKT327589 TUP327575:TUP327589 UEL327575:UEL327589 UOH327575:UOH327589 UYD327575:UYD327589 VHZ327575:VHZ327589 VRV327575:VRV327589 WBR327575:WBR327589 WLN327575:WLN327589 WVJ327575:WVJ327589 IX393111:IX393125 ST393111:ST393125 ACP393111:ACP393125 AML393111:AML393125 AWH393111:AWH393125 BGD393111:BGD393125 BPZ393111:BPZ393125 BZV393111:BZV393125 CJR393111:CJR393125 CTN393111:CTN393125 DDJ393111:DDJ393125 DNF393111:DNF393125 DXB393111:DXB393125 EGX393111:EGX393125 EQT393111:EQT393125 FAP393111:FAP393125 FKL393111:FKL393125 FUH393111:FUH393125 GED393111:GED393125 GNZ393111:GNZ393125 GXV393111:GXV393125 HHR393111:HHR393125 HRN393111:HRN393125 IBJ393111:IBJ393125 ILF393111:ILF393125 IVB393111:IVB393125 JEX393111:JEX393125 JOT393111:JOT393125 JYP393111:JYP393125 KIL393111:KIL393125 KSH393111:KSH393125 LCD393111:LCD393125 LLZ393111:LLZ393125 LVV393111:LVV393125 MFR393111:MFR393125 MPN393111:MPN393125 MZJ393111:MZJ393125 NJF393111:NJF393125 NTB393111:NTB393125 OCX393111:OCX393125 OMT393111:OMT393125 OWP393111:OWP393125 PGL393111:PGL393125 PQH393111:PQH393125 QAD393111:QAD393125 QJZ393111:QJZ393125 QTV393111:QTV393125 RDR393111:RDR393125 RNN393111:RNN393125 RXJ393111:RXJ393125 SHF393111:SHF393125 SRB393111:SRB393125 TAX393111:TAX393125 TKT393111:TKT393125 TUP393111:TUP393125 UEL393111:UEL393125 UOH393111:UOH393125 UYD393111:UYD393125 VHZ393111:VHZ393125 VRV393111:VRV393125 WBR393111:WBR393125 WLN393111:WLN393125 WVJ393111:WVJ393125 IX458647:IX458661 ST458647:ST458661 ACP458647:ACP458661 AML458647:AML458661 AWH458647:AWH458661 BGD458647:BGD458661 BPZ458647:BPZ458661 BZV458647:BZV458661 CJR458647:CJR458661 CTN458647:CTN458661 DDJ458647:DDJ458661 DNF458647:DNF458661 DXB458647:DXB458661 EGX458647:EGX458661 EQT458647:EQT458661 FAP458647:FAP458661 FKL458647:FKL458661 FUH458647:FUH458661 GED458647:GED458661 GNZ458647:GNZ458661 GXV458647:GXV458661 HHR458647:HHR458661 HRN458647:HRN458661 IBJ458647:IBJ458661 ILF458647:ILF458661 IVB458647:IVB458661 JEX458647:JEX458661 JOT458647:JOT458661 JYP458647:JYP458661 KIL458647:KIL458661 KSH458647:KSH458661 LCD458647:LCD458661 LLZ458647:LLZ458661 LVV458647:LVV458661 MFR458647:MFR458661 MPN458647:MPN458661 MZJ458647:MZJ458661 NJF458647:NJF458661 NTB458647:NTB458661 OCX458647:OCX458661 OMT458647:OMT458661 OWP458647:OWP458661 PGL458647:PGL458661 PQH458647:PQH458661 QAD458647:QAD458661 QJZ458647:QJZ458661 QTV458647:QTV458661 RDR458647:RDR458661 RNN458647:RNN458661 RXJ458647:RXJ458661 SHF458647:SHF458661 SRB458647:SRB458661 TAX458647:TAX458661 TKT458647:TKT458661 TUP458647:TUP458661 UEL458647:UEL458661 UOH458647:UOH458661 UYD458647:UYD458661 VHZ458647:VHZ458661 VRV458647:VRV458661 WBR458647:WBR458661 WLN458647:WLN458661 WVJ458647:WVJ458661 IX524183:IX524197 ST524183:ST524197 ACP524183:ACP524197 AML524183:AML524197 AWH524183:AWH524197 BGD524183:BGD524197 BPZ524183:BPZ524197 BZV524183:BZV524197 CJR524183:CJR524197 CTN524183:CTN524197 DDJ524183:DDJ524197 DNF524183:DNF524197 DXB524183:DXB524197 EGX524183:EGX524197 EQT524183:EQT524197 FAP524183:FAP524197 FKL524183:FKL524197 FUH524183:FUH524197 GED524183:GED524197 GNZ524183:GNZ524197 GXV524183:GXV524197 HHR524183:HHR524197 HRN524183:HRN524197 IBJ524183:IBJ524197 ILF524183:ILF524197 IVB524183:IVB524197 JEX524183:JEX524197 JOT524183:JOT524197 JYP524183:JYP524197 KIL524183:KIL524197 KSH524183:KSH524197 LCD524183:LCD524197 LLZ524183:LLZ524197 LVV524183:LVV524197 MFR524183:MFR524197 MPN524183:MPN524197 MZJ524183:MZJ524197 NJF524183:NJF524197 NTB524183:NTB524197 OCX524183:OCX524197 OMT524183:OMT524197 OWP524183:OWP524197 PGL524183:PGL524197 PQH524183:PQH524197 QAD524183:QAD524197 QJZ524183:QJZ524197 QTV524183:QTV524197 RDR524183:RDR524197 RNN524183:RNN524197 RXJ524183:RXJ524197 SHF524183:SHF524197 SRB524183:SRB524197 TAX524183:TAX524197 TKT524183:TKT524197 TUP524183:TUP524197 UEL524183:UEL524197 UOH524183:UOH524197 UYD524183:UYD524197 VHZ524183:VHZ524197 VRV524183:VRV524197 WBR524183:WBR524197 WLN524183:WLN524197 WVJ524183:WVJ524197 IX589719:IX589733 ST589719:ST589733 ACP589719:ACP589733 AML589719:AML589733 AWH589719:AWH589733 BGD589719:BGD589733 BPZ589719:BPZ589733 BZV589719:BZV589733 CJR589719:CJR589733 CTN589719:CTN589733 DDJ589719:DDJ589733 DNF589719:DNF589733 DXB589719:DXB589733 EGX589719:EGX589733 EQT589719:EQT589733 FAP589719:FAP589733 FKL589719:FKL589733 FUH589719:FUH589733 GED589719:GED589733 GNZ589719:GNZ589733 GXV589719:GXV589733 HHR589719:HHR589733 HRN589719:HRN589733 IBJ589719:IBJ589733 ILF589719:ILF589733 IVB589719:IVB589733 JEX589719:JEX589733 JOT589719:JOT589733 JYP589719:JYP589733 KIL589719:KIL589733 KSH589719:KSH589733 LCD589719:LCD589733 LLZ589719:LLZ589733 LVV589719:LVV589733 MFR589719:MFR589733 MPN589719:MPN589733 MZJ589719:MZJ589733 NJF589719:NJF589733 NTB589719:NTB589733 OCX589719:OCX589733 OMT589719:OMT589733 OWP589719:OWP589733 PGL589719:PGL589733 PQH589719:PQH589733 QAD589719:QAD589733 QJZ589719:QJZ589733 QTV589719:QTV589733 RDR589719:RDR589733 RNN589719:RNN589733 RXJ589719:RXJ589733 SHF589719:SHF589733 SRB589719:SRB589733 TAX589719:TAX589733 TKT589719:TKT589733 TUP589719:TUP589733 UEL589719:UEL589733 UOH589719:UOH589733 UYD589719:UYD589733 VHZ589719:VHZ589733 VRV589719:VRV589733 WBR589719:WBR589733 WLN589719:WLN589733 WVJ589719:WVJ589733 IX655255:IX655269 ST655255:ST655269 ACP655255:ACP655269 AML655255:AML655269 AWH655255:AWH655269 BGD655255:BGD655269 BPZ655255:BPZ655269 BZV655255:BZV655269 CJR655255:CJR655269 CTN655255:CTN655269 DDJ655255:DDJ655269 DNF655255:DNF655269 DXB655255:DXB655269 EGX655255:EGX655269 EQT655255:EQT655269 FAP655255:FAP655269 FKL655255:FKL655269 FUH655255:FUH655269 GED655255:GED655269 GNZ655255:GNZ655269 GXV655255:GXV655269 HHR655255:HHR655269 HRN655255:HRN655269 IBJ655255:IBJ655269 ILF655255:ILF655269 IVB655255:IVB655269 JEX655255:JEX655269 JOT655255:JOT655269 JYP655255:JYP655269 KIL655255:KIL655269 KSH655255:KSH655269 LCD655255:LCD655269 LLZ655255:LLZ655269 LVV655255:LVV655269 MFR655255:MFR655269 MPN655255:MPN655269 MZJ655255:MZJ655269 NJF655255:NJF655269 NTB655255:NTB655269 OCX655255:OCX655269 OMT655255:OMT655269 OWP655255:OWP655269 PGL655255:PGL655269 PQH655255:PQH655269 QAD655255:QAD655269 QJZ655255:QJZ655269 QTV655255:QTV655269 RDR655255:RDR655269 RNN655255:RNN655269 RXJ655255:RXJ655269 SHF655255:SHF655269 SRB655255:SRB655269 TAX655255:TAX655269 TKT655255:TKT655269 TUP655255:TUP655269 UEL655255:UEL655269 UOH655255:UOH655269 UYD655255:UYD655269 VHZ655255:VHZ655269 VRV655255:VRV655269 WBR655255:WBR655269 WLN655255:WLN655269 WVJ655255:WVJ655269 IX720791:IX720805 ST720791:ST720805 ACP720791:ACP720805 AML720791:AML720805 AWH720791:AWH720805 BGD720791:BGD720805 BPZ720791:BPZ720805 BZV720791:BZV720805 CJR720791:CJR720805 CTN720791:CTN720805 DDJ720791:DDJ720805 DNF720791:DNF720805 DXB720791:DXB720805 EGX720791:EGX720805 EQT720791:EQT720805 FAP720791:FAP720805 FKL720791:FKL720805 FUH720791:FUH720805 GED720791:GED720805 GNZ720791:GNZ720805 GXV720791:GXV720805 HHR720791:HHR720805 HRN720791:HRN720805 IBJ720791:IBJ720805 ILF720791:ILF720805 IVB720791:IVB720805 JEX720791:JEX720805 JOT720791:JOT720805 JYP720791:JYP720805 KIL720791:KIL720805 KSH720791:KSH720805 LCD720791:LCD720805 LLZ720791:LLZ720805 LVV720791:LVV720805 MFR720791:MFR720805 MPN720791:MPN720805 MZJ720791:MZJ720805 NJF720791:NJF720805 NTB720791:NTB720805 OCX720791:OCX720805 OMT720791:OMT720805 OWP720791:OWP720805 PGL720791:PGL720805 PQH720791:PQH720805 QAD720791:QAD720805 QJZ720791:QJZ720805 QTV720791:QTV720805 RDR720791:RDR720805 RNN720791:RNN720805 RXJ720791:RXJ720805 SHF720791:SHF720805 SRB720791:SRB720805 TAX720791:TAX720805 TKT720791:TKT720805 TUP720791:TUP720805 UEL720791:UEL720805 UOH720791:UOH720805 UYD720791:UYD720805 VHZ720791:VHZ720805 VRV720791:VRV720805 WBR720791:WBR720805 WLN720791:WLN720805 WVJ720791:WVJ720805 IX786327:IX786341 ST786327:ST786341 ACP786327:ACP786341 AML786327:AML786341 AWH786327:AWH786341 BGD786327:BGD786341 BPZ786327:BPZ786341 BZV786327:BZV786341 CJR786327:CJR786341 CTN786327:CTN786341 DDJ786327:DDJ786341 DNF786327:DNF786341 DXB786327:DXB786341 EGX786327:EGX786341 EQT786327:EQT786341 FAP786327:FAP786341 FKL786327:FKL786341 FUH786327:FUH786341 GED786327:GED786341 GNZ786327:GNZ786341 GXV786327:GXV786341 HHR786327:HHR786341 HRN786327:HRN786341 IBJ786327:IBJ786341 ILF786327:ILF786341 IVB786327:IVB786341 JEX786327:JEX786341 JOT786327:JOT786341 JYP786327:JYP786341 KIL786327:KIL786341 KSH786327:KSH786341 LCD786327:LCD786341 LLZ786327:LLZ786341 LVV786327:LVV786341 MFR786327:MFR786341 MPN786327:MPN786341 MZJ786327:MZJ786341 NJF786327:NJF786341 NTB786327:NTB786341 OCX786327:OCX786341 OMT786327:OMT786341 OWP786327:OWP786341 PGL786327:PGL786341 PQH786327:PQH786341 QAD786327:QAD786341 QJZ786327:QJZ786341 QTV786327:QTV786341 RDR786327:RDR786341 RNN786327:RNN786341 RXJ786327:RXJ786341 SHF786327:SHF786341 SRB786327:SRB786341 TAX786327:TAX786341 TKT786327:TKT786341 TUP786327:TUP786341 UEL786327:UEL786341 UOH786327:UOH786341 UYD786327:UYD786341 VHZ786327:VHZ786341 VRV786327:VRV786341 WBR786327:WBR786341 WLN786327:WLN786341 WVJ786327:WVJ786341 IX851863:IX851877 ST851863:ST851877 ACP851863:ACP851877 AML851863:AML851877 AWH851863:AWH851877 BGD851863:BGD851877 BPZ851863:BPZ851877 BZV851863:BZV851877 CJR851863:CJR851877 CTN851863:CTN851877 DDJ851863:DDJ851877 DNF851863:DNF851877 DXB851863:DXB851877 EGX851863:EGX851877 EQT851863:EQT851877 FAP851863:FAP851877 FKL851863:FKL851877 FUH851863:FUH851877 GED851863:GED851877 GNZ851863:GNZ851877 GXV851863:GXV851877 HHR851863:HHR851877 HRN851863:HRN851877 IBJ851863:IBJ851877 ILF851863:ILF851877 IVB851863:IVB851877 JEX851863:JEX851877 JOT851863:JOT851877 JYP851863:JYP851877 KIL851863:KIL851877 KSH851863:KSH851877 LCD851863:LCD851877 LLZ851863:LLZ851877 LVV851863:LVV851877 MFR851863:MFR851877 MPN851863:MPN851877 MZJ851863:MZJ851877 NJF851863:NJF851877 NTB851863:NTB851877 OCX851863:OCX851877 OMT851863:OMT851877 OWP851863:OWP851877 PGL851863:PGL851877 PQH851863:PQH851877 QAD851863:QAD851877 QJZ851863:QJZ851877 QTV851863:QTV851877 RDR851863:RDR851877 RNN851863:RNN851877 RXJ851863:RXJ851877 SHF851863:SHF851877 SRB851863:SRB851877 TAX851863:TAX851877 TKT851863:TKT851877 TUP851863:TUP851877 UEL851863:UEL851877 UOH851863:UOH851877 UYD851863:UYD851877 VHZ851863:VHZ851877 VRV851863:VRV851877 WBR851863:WBR851877 WLN851863:WLN851877 WVJ851863:WVJ851877 IX917399:IX917413 ST917399:ST917413 ACP917399:ACP917413 AML917399:AML917413 AWH917399:AWH917413 BGD917399:BGD917413 BPZ917399:BPZ917413 BZV917399:BZV917413 CJR917399:CJR917413 CTN917399:CTN917413 DDJ917399:DDJ917413 DNF917399:DNF917413 DXB917399:DXB917413 EGX917399:EGX917413 EQT917399:EQT917413 FAP917399:FAP917413 FKL917399:FKL917413 FUH917399:FUH917413 GED917399:GED917413 GNZ917399:GNZ917413 GXV917399:GXV917413 HHR917399:HHR917413 HRN917399:HRN917413 IBJ917399:IBJ917413 ILF917399:ILF917413 IVB917399:IVB917413 JEX917399:JEX917413 JOT917399:JOT917413 JYP917399:JYP917413 KIL917399:KIL917413 KSH917399:KSH917413 LCD917399:LCD917413 LLZ917399:LLZ917413 LVV917399:LVV917413 MFR917399:MFR917413 MPN917399:MPN917413 MZJ917399:MZJ917413 NJF917399:NJF917413 NTB917399:NTB917413 OCX917399:OCX917413 OMT917399:OMT917413 OWP917399:OWP917413 PGL917399:PGL917413 PQH917399:PQH917413 QAD917399:QAD917413 QJZ917399:QJZ917413 QTV917399:QTV917413 RDR917399:RDR917413 RNN917399:RNN917413 RXJ917399:RXJ917413 SHF917399:SHF917413 SRB917399:SRB917413 TAX917399:TAX917413 TKT917399:TKT917413 TUP917399:TUP917413 UEL917399:UEL917413 UOH917399:UOH917413 UYD917399:UYD917413 VHZ917399:VHZ917413 VRV917399:VRV917413 WBR917399:WBR917413 WLN917399:WLN917413 WVJ917399:WVJ917413 IX982935:IX982949 ST982935:ST982949 ACP982935:ACP982949 AML982935:AML982949 AWH982935:AWH982949 BGD982935:BGD982949 BPZ982935:BPZ982949 BZV982935:BZV982949 CJR982935:CJR982949 CTN982935:CTN982949 DDJ982935:DDJ982949 DNF982935:DNF982949 DXB982935:DXB982949 EGX982935:EGX982949 EQT982935:EQT982949 FAP982935:FAP982949 FKL982935:FKL982949 FUH982935:FUH982949 GED982935:GED982949 GNZ982935:GNZ982949 GXV982935:GXV982949 HHR982935:HHR982949 HRN982935:HRN982949 IBJ982935:IBJ982949 ILF982935:ILF982949 IVB982935:IVB982949 JEX982935:JEX982949 JOT982935:JOT982949 JYP982935:JYP982949 KIL982935:KIL982949 KSH982935:KSH982949 LCD982935:LCD982949 LLZ982935:LLZ982949 LVV982935:LVV982949 MFR982935:MFR982949 MPN982935:MPN982949 MZJ982935:MZJ982949 NJF982935:NJF982949 NTB982935:NTB982949 OCX982935:OCX982949 OMT982935:OMT982949 OWP982935:OWP982949 PGL982935:PGL982949 PQH982935:PQH982949 QAD982935:QAD982949 QJZ982935:QJZ982949 QTV982935:QTV982949 RDR982935:RDR982949 RNN982935:RNN982949 RXJ982935:RXJ982949 SHF982935:SHF982949 SRB982935:SRB982949 TAX982935:TAX982949 TKT982935:TKT982949 TUP982935:TUP982949 UEL982935:UEL982949 UOH982935:UOH982949 UYD982935:UYD982949 VHZ982935:VHZ982949 VRV982935:VRV982949 WBR982935:WBR982949 WLN982935:WLN982949 WVJ982935:WVJ982949 E65425:E65429 E130961:E130965 E196497:E196501 E262033:E262037 E327569:E327573 E393105:E393109 E458641:E458645 E524177:E524181 E589713:E589717 E655249:E655253 E720785:E720789 E786321:E786325 E851857:E851861 E917393:E917397 E982929:E982933 E65452:E65466 E130988:E131002 E196524:E196538 E262060:E262074 E327596:E327610 E393132:E393146 E458668:E458682 E524204:E524218 E589740:E589754 E655276:E655290 E720812:E720826 E786348:E786362 E851884:E851898 E917420:E917434 E982956:E982970 E65473:E65481 E131009:E131017 E196545:E196553 E262081:E262089 E327617:E327625 E393153:E393161 E458689:E458697 E524225:E524233 E589761:E589769 E655297:E655305 E720833:E720841 E786369:E786377 E851905:E851913 E917441:E917449 E982977:E982985 E65468:E65471 E131004:E131007 E196540:E196543 E262076:E262079 E327612:E327615 E393148:E393151 E458684:E458687 E524220:E524223 E589756:E589759 E655292:E655295 E720828:E720831 E786364:E786367 E851900:E851903 E917436:E917439 E982972:E982975 E65404:E65421 E130940:E130957 E196476:E196493 E262012:E262029 E327548:E327565 E393084:E393101 E458620:E458637 E524156:E524173 E589692:E589709 E655228:E655245 E720764:E720781 E786300:E786317 E851836:E851853 E917372:E917389 E982908:E982925 E65447:E65449 E130983:E130985 E196519:E196521 E262055:E262057 E327591:E327593 E393127:E393129 E458663:E458665 E524199:E524201 E589735:E589737 E655271:E655273 E720807:E720809 E786343:E786345 E851879:E851881 E917415:E917417 E982951:E982953 E65379:E65402 E130915:E130938 E196451:E196474 E261987:E262010 E327523:E327546 E393059:E393082 E458595:E458618 E524131:E524154 E589667:E589690 E655203:E655226 E720739:E720762 E786275:E786298 E851811:E851834 E917347:E917370 E982883:E982906 E65431:E65445 E130967:E130981 E196503:E196517 E262039:E262053 E327575:E327589 E393111:E393125 E458647:E458661 E524183:E524197 E589719:E589733 E655255:E655269 E720791:E720805 E786327:E786341 E851863:E851877 E917399:E917413 E982935:E982949">
      <formula1>"建档立卡贫困家庭学生,低保家庭学生,特困供养学生,烈士子女,孤儿,残疾学生,低收入困难家庭学生"</formula1>
    </dataValidation>
  </dataValidations>
  <printOptions horizontalCentered="1"/>
  <pageMargins left="0.70866141732283472" right="0.70866141732283472" top="0.74803149606299213" bottom="0.74803149606299213" header="0.31496062992125984" footer="0.31496062992125984"/>
  <pageSetup paperSize="9" scale="65" orientation="landscape" r:id="rId1"/>
  <headerFooter>
    <oddFooter>第 &amp;P 页，共 &amp;N 页</oddFooter>
  </headerFooter>
</worksheet>
</file>

<file path=xl/worksheets/sheet3.xml><?xml version="1.0" encoding="utf-8"?>
<worksheet xmlns="http://schemas.openxmlformats.org/spreadsheetml/2006/main" xmlns:r="http://schemas.openxmlformats.org/officeDocument/2006/relationships">
  <dimension ref="A1:J81"/>
  <sheetViews>
    <sheetView topLeftCell="A61" workbookViewId="0">
      <selection activeCell="A2" sqref="A2:XFD80"/>
    </sheetView>
  </sheetViews>
  <sheetFormatPr defaultRowHeight="13.5" outlineLevelRow="2"/>
  <cols>
    <col min="1" max="1" width="14.125" style="1" customWidth="1"/>
    <col min="2" max="2" width="28.375" style="1" customWidth="1"/>
    <col min="3" max="3" width="18.125" style="1" customWidth="1"/>
    <col min="4" max="4" width="25.625" style="1" customWidth="1"/>
    <col min="5" max="5" width="33" style="1" customWidth="1"/>
    <col min="6" max="6" width="7.5" style="9" customWidth="1"/>
    <col min="7" max="7" width="10.625" style="1" customWidth="1"/>
    <col min="8" max="8" width="12.125" style="1" customWidth="1"/>
    <col min="9" max="9" width="14.125" style="1" customWidth="1"/>
    <col min="10" max="255" width="9" style="1"/>
    <col min="256" max="256" width="9.125" style="1" customWidth="1"/>
    <col min="257" max="257" width="23.5" style="1" customWidth="1"/>
    <col min="258" max="260" width="18.125" style="1" customWidth="1"/>
    <col min="261" max="261" width="30.375" style="1" customWidth="1"/>
    <col min="262" max="265" width="18.125" style="1" customWidth="1"/>
    <col min="266" max="511" width="9" style="1"/>
    <col min="512" max="512" width="9.125" style="1" customWidth="1"/>
    <col min="513" max="513" width="23.5" style="1" customWidth="1"/>
    <col min="514" max="516" width="18.125" style="1" customWidth="1"/>
    <col min="517" max="517" width="30.375" style="1" customWidth="1"/>
    <col min="518" max="521" width="18.125" style="1" customWidth="1"/>
    <col min="522" max="767" width="9" style="1"/>
    <col min="768" max="768" width="9.125" style="1" customWidth="1"/>
    <col min="769" max="769" width="23.5" style="1" customWidth="1"/>
    <col min="770" max="772" width="18.125" style="1" customWidth="1"/>
    <col min="773" max="773" width="30.375" style="1" customWidth="1"/>
    <col min="774" max="777" width="18.125" style="1" customWidth="1"/>
    <col min="778" max="1023" width="9" style="1"/>
    <col min="1024" max="1024" width="9.125" style="1" customWidth="1"/>
    <col min="1025" max="1025" width="23.5" style="1" customWidth="1"/>
    <col min="1026" max="1028" width="18.125" style="1" customWidth="1"/>
    <col min="1029" max="1029" width="30.375" style="1" customWidth="1"/>
    <col min="1030" max="1033" width="18.125" style="1" customWidth="1"/>
    <col min="1034" max="1279" width="9" style="1"/>
    <col min="1280" max="1280" width="9.125" style="1" customWidth="1"/>
    <col min="1281" max="1281" width="23.5" style="1" customWidth="1"/>
    <col min="1282" max="1284" width="18.125" style="1" customWidth="1"/>
    <col min="1285" max="1285" width="30.375" style="1" customWidth="1"/>
    <col min="1286" max="1289" width="18.125" style="1" customWidth="1"/>
    <col min="1290" max="1535" width="9" style="1"/>
    <col min="1536" max="1536" width="9.125" style="1" customWidth="1"/>
    <col min="1537" max="1537" width="23.5" style="1" customWidth="1"/>
    <col min="1538" max="1540" width="18.125" style="1" customWidth="1"/>
    <col min="1541" max="1541" width="30.375" style="1" customWidth="1"/>
    <col min="1542" max="1545" width="18.125" style="1" customWidth="1"/>
    <col min="1546" max="1791" width="9" style="1"/>
    <col min="1792" max="1792" width="9.125" style="1" customWidth="1"/>
    <col min="1793" max="1793" width="23.5" style="1" customWidth="1"/>
    <col min="1794" max="1796" width="18.125" style="1" customWidth="1"/>
    <col min="1797" max="1797" width="30.375" style="1" customWidth="1"/>
    <col min="1798" max="1801" width="18.125" style="1" customWidth="1"/>
    <col min="1802" max="2047" width="9" style="1"/>
    <col min="2048" max="2048" width="9.125" style="1" customWidth="1"/>
    <col min="2049" max="2049" width="23.5" style="1" customWidth="1"/>
    <col min="2050" max="2052" width="18.125" style="1" customWidth="1"/>
    <col min="2053" max="2053" width="30.375" style="1" customWidth="1"/>
    <col min="2054" max="2057" width="18.125" style="1" customWidth="1"/>
    <col min="2058" max="2303" width="9" style="1"/>
    <col min="2304" max="2304" width="9.125" style="1" customWidth="1"/>
    <col min="2305" max="2305" width="23.5" style="1" customWidth="1"/>
    <col min="2306" max="2308" width="18.125" style="1" customWidth="1"/>
    <col min="2309" max="2309" width="30.375" style="1" customWidth="1"/>
    <col min="2310" max="2313" width="18.125" style="1" customWidth="1"/>
    <col min="2314" max="2559" width="9" style="1"/>
    <col min="2560" max="2560" width="9.125" style="1" customWidth="1"/>
    <col min="2561" max="2561" width="23.5" style="1" customWidth="1"/>
    <col min="2562" max="2564" width="18.125" style="1" customWidth="1"/>
    <col min="2565" max="2565" width="30.375" style="1" customWidth="1"/>
    <col min="2566" max="2569" width="18.125" style="1" customWidth="1"/>
    <col min="2570" max="2815" width="9" style="1"/>
    <col min="2816" max="2816" width="9.125" style="1" customWidth="1"/>
    <col min="2817" max="2817" width="23.5" style="1" customWidth="1"/>
    <col min="2818" max="2820" width="18.125" style="1" customWidth="1"/>
    <col min="2821" max="2821" width="30.375" style="1" customWidth="1"/>
    <col min="2822" max="2825" width="18.125" style="1" customWidth="1"/>
    <col min="2826" max="3071" width="9" style="1"/>
    <col min="3072" max="3072" width="9.125" style="1" customWidth="1"/>
    <col min="3073" max="3073" width="23.5" style="1" customWidth="1"/>
    <col min="3074" max="3076" width="18.125" style="1" customWidth="1"/>
    <col min="3077" max="3077" width="30.375" style="1" customWidth="1"/>
    <col min="3078" max="3081" width="18.125" style="1" customWidth="1"/>
    <col min="3082" max="3327" width="9" style="1"/>
    <col min="3328" max="3328" width="9.125" style="1" customWidth="1"/>
    <col min="3329" max="3329" width="23.5" style="1" customWidth="1"/>
    <col min="3330" max="3332" width="18.125" style="1" customWidth="1"/>
    <col min="3333" max="3333" width="30.375" style="1" customWidth="1"/>
    <col min="3334" max="3337" width="18.125" style="1" customWidth="1"/>
    <col min="3338" max="3583" width="9" style="1"/>
    <col min="3584" max="3584" width="9.125" style="1" customWidth="1"/>
    <col min="3585" max="3585" width="23.5" style="1" customWidth="1"/>
    <col min="3586" max="3588" width="18.125" style="1" customWidth="1"/>
    <col min="3589" max="3589" width="30.375" style="1" customWidth="1"/>
    <col min="3590" max="3593" width="18.125" style="1" customWidth="1"/>
    <col min="3594" max="3839" width="9" style="1"/>
    <col min="3840" max="3840" width="9.125" style="1" customWidth="1"/>
    <col min="3841" max="3841" width="23.5" style="1" customWidth="1"/>
    <col min="3842" max="3844" width="18.125" style="1" customWidth="1"/>
    <col min="3845" max="3845" width="30.375" style="1" customWidth="1"/>
    <col min="3846" max="3849" width="18.125" style="1" customWidth="1"/>
    <col min="3850" max="4095" width="9" style="1"/>
    <col min="4096" max="4096" width="9.125" style="1" customWidth="1"/>
    <col min="4097" max="4097" width="23.5" style="1" customWidth="1"/>
    <col min="4098" max="4100" width="18.125" style="1" customWidth="1"/>
    <col min="4101" max="4101" width="30.375" style="1" customWidth="1"/>
    <col min="4102" max="4105" width="18.125" style="1" customWidth="1"/>
    <col min="4106" max="4351" width="9" style="1"/>
    <col min="4352" max="4352" width="9.125" style="1" customWidth="1"/>
    <col min="4353" max="4353" width="23.5" style="1" customWidth="1"/>
    <col min="4354" max="4356" width="18.125" style="1" customWidth="1"/>
    <col min="4357" max="4357" width="30.375" style="1" customWidth="1"/>
    <col min="4358" max="4361" width="18.125" style="1" customWidth="1"/>
    <col min="4362" max="4607" width="9" style="1"/>
    <col min="4608" max="4608" width="9.125" style="1" customWidth="1"/>
    <col min="4609" max="4609" width="23.5" style="1" customWidth="1"/>
    <col min="4610" max="4612" width="18.125" style="1" customWidth="1"/>
    <col min="4613" max="4613" width="30.375" style="1" customWidth="1"/>
    <col min="4614" max="4617" width="18.125" style="1" customWidth="1"/>
    <col min="4618" max="4863" width="9" style="1"/>
    <col min="4864" max="4864" width="9.125" style="1" customWidth="1"/>
    <col min="4865" max="4865" width="23.5" style="1" customWidth="1"/>
    <col min="4866" max="4868" width="18.125" style="1" customWidth="1"/>
    <col min="4869" max="4869" width="30.375" style="1" customWidth="1"/>
    <col min="4870" max="4873" width="18.125" style="1" customWidth="1"/>
    <col min="4874" max="5119" width="9" style="1"/>
    <col min="5120" max="5120" width="9.125" style="1" customWidth="1"/>
    <col min="5121" max="5121" width="23.5" style="1" customWidth="1"/>
    <col min="5122" max="5124" width="18.125" style="1" customWidth="1"/>
    <col min="5125" max="5125" width="30.375" style="1" customWidth="1"/>
    <col min="5126" max="5129" width="18.125" style="1" customWidth="1"/>
    <col min="5130" max="5375" width="9" style="1"/>
    <col min="5376" max="5376" width="9.125" style="1" customWidth="1"/>
    <col min="5377" max="5377" width="23.5" style="1" customWidth="1"/>
    <col min="5378" max="5380" width="18.125" style="1" customWidth="1"/>
    <col min="5381" max="5381" width="30.375" style="1" customWidth="1"/>
    <col min="5382" max="5385" width="18.125" style="1" customWidth="1"/>
    <col min="5386" max="5631" width="9" style="1"/>
    <col min="5632" max="5632" width="9.125" style="1" customWidth="1"/>
    <col min="5633" max="5633" width="23.5" style="1" customWidth="1"/>
    <col min="5634" max="5636" width="18.125" style="1" customWidth="1"/>
    <col min="5637" max="5637" width="30.375" style="1" customWidth="1"/>
    <col min="5638" max="5641" width="18.125" style="1" customWidth="1"/>
    <col min="5642" max="5887" width="9" style="1"/>
    <col min="5888" max="5888" width="9.125" style="1" customWidth="1"/>
    <col min="5889" max="5889" width="23.5" style="1" customWidth="1"/>
    <col min="5890" max="5892" width="18.125" style="1" customWidth="1"/>
    <col min="5893" max="5893" width="30.375" style="1" customWidth="1"/>
    <col min="5894" max="5897" width="18.125" style="1" customWidth="1"/>
    <col min="5898" max="6143" width="9" style="1"/>
    <col min="6144" max="6144" width="9.125" style="1" customWidth="1"/>
    <col min="6145" max="6145" width="23.5" style="1" customWidth="1"/>
    <col min="6146" max="6148" width="18.125" style="1" customWidth="1"/>
    <col min="6149" max="6149" width="30.375" style="1" customWidth="1"/>
    <col min="6150" max="6153" width="18.125" style="1" customWidth="1"/>
    <col min="6154" max="6399" width="9" style="1"/>
    <col min="6400" max="6400" width="9.125" style="1" customWidth="1"/>
    <col min="6401" max="6401" width="23.5" style="1" customWidth="1"/>
    <col min="6402" max="6404" width="18.125" style="1" customWidth="1"/>
    <col min="6405" max="6405" width="30.375" style="1" customWidth="1"/>
    <col min="6406" max="6409" width="18.125" style="1" customWidth="1"/>
    <col min="6410" max="6655" width="9" style="1"/>
    <col min="6656" max="6656" width="9.125" style="1" customWidth="1"/>
    <col min="6657" max="6657" width="23.5" style="1" customWidth="1"/>
    <col min="6658" max="6660" width="18.125" style="1" customWidth="1"/>
    <col min="6661" max="6661" width="30.375" style="1" customWidth="1"/>
    <col min="6662" max="6665" width="18.125" style="1" customWidth="1"/>
    <col min="6666" max="6911" width="9" style="1"/>
    <col min="6912" max="6912" width="9.125" style="1" customWidth="1"/>
    <col min="6913" max="6913" width="23.5" style="1" customWidth="1"/>
    <col min="6914" max="6916" width="18.125" style="1" customWidth="1"/>
    <col min="6917" max="6917" width="30.375" style="1" customWidth="1"/>
    <col min="6918" max="6921" width="18.125" style="1" customWidth="1"/>
    <col min="6922" max="7167" width="9" style="1"/>
    <col min="7168" max="7168" width="9.125" style="1" customWidth="1"/>
    <col min="7169" max="7169" width="23.5" style="1" customWidth="1"/>
    <col min="7170" max="7172" width="18.125" style="1" customWidth="1"/>
    <col min="7173" max="7173" width="30.375" style="1" customWidth="1"/>
    <col min="7174" max="7177" width="18.125" style="1" customWidth="1"/>
    <col min="7178" max="7423" width="9" style="1"/>
    <col min="7424" max="7424" width="9.125" style="1" customWidth="1"/>
    <col min="7425" max="7425" width="23.5" style="1" customWidth="1"/>
    <col min="7426" max="7428" width="18.125" style="1" customWidth="1"/>
    <col min="7429" max="7429" width="30.375" style="1" customWidth="1"/>
    <col min="7430" max="7433" width="18.125" style="1" customWidth="1"/>
    <col min="7434" max="7679" width="9" style="1"/>
    <col min="7680" max="7680" width="9.125" style="1" customWidth="1"/>
    <col min="7681" max="7681" width="23.5" style="1" customWidth="1"/>
    <col min="7682" max="7684" width="18.125" style="1" customWidth="1"/>
    <col min="7685" max="7685" width="30.375" style="1" customWidth="1"/>
    <col min="7686" max="7689" width="18.125" style="1" customWidth="1"/>
    <col min="7690" max="7935" width="9" style="1"/>
    <col min="7936" max="7936" width="9.125" style="1" customWidth="1"/>
    <col min="7937" max="7937" width="23.5" style="1" customWidth="1"/>
    <col min="7938" max="7940" width="18.125" style="1" customWidth="1"/>
    <col min="7941" max="7941" width="30.375" style="1" customWidth="1"/>
    <col min="7942" max="7945" width="18.125" style="1" customWidth="1"/>
    <col min="7946" max="8191" width="9" style="1"/>
    <col min="8192" max="8192" width="9.125" style="1" customWidth="1"/>
    <col min="8193" max="8193" width="23.5" style="1" customWidth="1"/>
    <col min="8194" max="8196" width="18.125" style="1" customWidth="1"/>
    <col min="8197" max="8197" width="30.375" style="1" customWidth="1"/>
    <col min="8198" max="8201" width="18.125" style="1" customWidth="1"/>
    <col min="8202" max="8447" width="9" style="1"/>
    <col min="8448" max="8448" width="9.125" style="1" customWidth="1"/>
    <col min="8449" max="8449" width="23.5" style="1" customWidth="1"/>
    <col min="8450" max="8452" width="18.125" style="1" customWidth="1"/>
    <col min="8453" max="8453" width="30.375" style="1" customWidth="1"/>
    <col min="8454" max="8457" width="18.125" style="1" customWidth="1"/>
    <col min="8458" max="8703" width="9" style="1"/>
    <col min="8704" max="8704" width="9.125" style="1" customWidth="1"/>
    <col min="8705" max="8705" width="23.5" style="1" customWidth="1"/>
    <col min="8706" max="8708" width="18.125" style="1" customWidth="1"/>
    <col min="8709" max="8709" width="30.375" style="1" customWidth="1"/>
    <col min="8710" max="8713" width="18.125" style="1" customWidth="1"/>
    <col min="8714" max="8959" width="9" style="1"/>
    <col min="8960" max="8960" width="9.125" style="1" customWidth="1"/>
    <col min="8961" max="8961" width="23.5" style="1" customWidth="1"/>
    <col min="8962" max="8964" width="18.125" style="1" customWidth="1"/>
    <col min="8965" max="8965" width="30.375" style="1" customWidth="1"/>
    <col min="8966" max="8969" width="18.125" style="1" customWidth="1"/>
    <col min="8970" max="9215" width="9" style="1"/>
    <col min="9216" max="9216" width="9.125" style="1" customWidth="1"/>
    <col min="9217" max="9217" width="23.5" style="1" customWidth="1"/>
    <col min="9218" max="9220" width="18.125" style="1" customWidth="1"/>
    <col min="9221" max="9221" width="30.375" style="1" customWidth="1"/>
    <col min="9222" max="9225" width="18.125" style="1" customWidth="1"/>
    <col min="9226" max="9471" width="9" style="1"/>
    <col min="9472" max="9472" width="9.125" style="1" customWidth="1"/>
    <col min="9473" max="9473" width="23.5" style="1" customWidth="1"/>
    <col min="9474" max="9476" width="18.125" style="1" customWidth="1"/>
    <col min="9477" max="9477" width="30.375" style="1" customWidth="1"/>
    <col min="9478" max="9481" width="18.125" style="1" customWidth="1"/>
    <col min="9482" max="9727" width="9" style="1"/>
    <col min="9728" max="9728" width="9.125" style="1" customWidth="1"/>
    <col min="9729" max="9729" width="23.5" style="1" customWidth="1"/>
    <col min="9730" max="9732" width="18.125" style="1" customWidth="1"/>
    <col min="9733" max="9733" width="30.375" style="1" customWidth="1"/>
    <col min="9734" max="9737" width="18.125" style="1" customWidth="1"/>
    <col min="9738" max="9983" width="9" style="1"/>
    <col min="9984" max="9984" width="9.125" style="1" customWidth="1"/>
    <col min="9985" max="9985" width="23.5" style="1" customWidth="1"/>
    <col min="9986" max="9988" width="18.125" style="1" customWidth="1"/>
    <col min="9989" max="9989" width="30.375" style="1" customWidth="1"/>
    <col min="9990" max="9993" width="18.125" style="1" customWidth="1"/>
    <col min="9994" max="10239" width="9" style="1"/>
    <col min="10240" max="10240" width="9.125" style="1" customWidth="1"/>
    <col min="10241" max="10241" width="23.5" style="1" customWidth="1"/>
    <col min="10242" max="10244" width="18.125" style="1" customWidth="1"/>
    <col min="10245" max="10245" width="30.375" style="1" customWidth="1"/>
    <col min="10246" max="10249" width="18.125" style="1" customWidth="1"/>
    <col min="10250" max="10495" width="9" style="1"/>
    <col min="10496" max="10496" width="9.125" style="1" customWidth="1"/>
    <col min="10497" max="10497" width="23.5" style="1" customWidth="1"/>
    <col min="10498" max="10500" width="18.125" style="1" customWidth="1"/>
    <col min="10501" max="10501" width="30.375" style="1" customWidth="1"/>
    <col min="10502" max="10505" width="18.125" style="1" customWidth="1"/>
    <col min="10506" max="10751" width="9" style="1"/>
    <col min="10752" max="10752" width="9.125" style="1" customWidth="1"/>
    <col min="10753" max="10753" width="23.5" style="1" customWidth="1"/>
    <col min="10754" max="10756" width="18.125" style="1" customWidth="1"/>
    <col min="10757" max="10757" width="30.375" style="1" customWidth="1"/>
    <col min="10758" max="10761" width="18.125" style="1" customWidth="1"/>
    <col min="10762" max="11007" width="9" style="1"/>
    <col min="11008" max="11008" width="9.125" style="1" customWidth="1"/>
    <col min="11009" max="11009" width="23.5" style="1" customWidth="1"/>
    <col min="11010" max="11012" width="18.125" style="1" customWidth="1"/>
    <col min="11013" max="11013" width="30.375" style="1" customWidth="1"/>
    <col min="11014" max="11017" width="18.125" style="1" customWidth="1"/>
    <col min="11018" max="11263" width="9" style="1"/>
    <col min="11264" max="11264" width="9.125" style="1" customWidth="1"/>
    <col min="11265" max="11265" width="23.5" style="1" customWidth="1"/>
    <col min="11266" max="11268" width="18.125" style="1" customWidth="1"/>
    <col min="11269" max="11269" width="30.375" style="1" customWidth="1"/>
    <col min="11270" max="11273" width="18.125" style="1" customWidth="1"/>
    <col min="11274" max="11519" width="9" style="1"/>
    <col min="11520" max="11520" width="9.125" style="1" customWidth="1"/>
    <col min="11521" max="11521" width="23.5" style="1" customWidth="1"/>
    <col min="11522" max="11524" width="18.125" style="1" customWidth="1"/>
    <col min="11525" max="11525" width="30.375" style="1" customWidth="1"/>
    <col min="11526" max="11529" width="18.125" style="1" customWidth="1"/>
    <col min="11530" max="11775" width="9" style="1"/>
    <col min="11776" max="11776" width="9.125" style="1" customWidth="1"/>
    <col min="11777" max="11777" width="23.5" style="1" customWidth="1"/>
    <col min="11778" max="11780" width="18.125" style="1" customWidth="1"/>
    <col min="11781" max="11781" width="30.375" style="1" customWidth="1"/>
    <col min="11782" max="11785" width="18.125" style="1" customWidth="1"/>
    <col min="11786" max="12031" width="9" style="1"/>
    <col min="12032" max="12032" width="9.125" style="1" customWidth="1"/>
    <col min="12033" max="12033" width="23.5" style="1" customWidth="1"/>
    <col min="12034" max="12036" width="18.125" style="1" customWidth="1"/>
    <col min="12037" max="12037" width="30.375" style="1" customWidth="1"/>
    <col min="12038" max="12041" width="18.125" style="1" customWidth="1"/>
    <col min="12042" max="12287" width="9" style="1"/>
    <col min="12288" max="12288" width="9.125" style="1" customWidth="1"/>
    <col min="12289" max="12289" width="23.5" style="1" customWidth="1"/>
    <col min="12290" max="12292" width="18.125" style="1" customWidth="1"/>
    <col min="12293" max="12293" width="30.375" style="1" customWidth="1"/>
    <col min="12294" max="12297" width="18.125" style="1" customWidth="1"/>
    <col min="12298" max="12543" width="9" style="1"/>
    <col min="12544" max="12544" width="9.125" style="1" customWidth="1"/>
    <col min="12545" max="12545" width="23.5" style="1" customWidth="1"/>
    <col min="12546" max="12548" width="18.125" style="1" customWidth="1"/>
    <col min="12549" max="12549" width="30.375" style="1" customWidth="1"/>
    <col min="12550" max="12553" width="18.125" style="1" customWidth="1"/>
    <col min="12554" max="12799" width="9" style="1"/>
    <col min="12800" max="12800" width="9.125" style="1" customWidth="1"/>
    <col min="12801" max="12801" width="23.5" style="1" customWidth="1"/>
    <col min="12802" max="12804" width="18.125" style="1" customWidth="1"/>
    <col min="12805" max="12805" width="30.375" style="1" customWidth="1"/>
    <col min="12806" max="12809" width="18.125" style="1" customWidth="1"/>
    <col min="12810" max="13055" width="9" style="1"/>
    <col min="13056" max="13056" width="9.125" style="1" customWidth="1"/>
    <col min="13057" max="13057" width="23.5" style="1" customWidth="1"/>
    <col min="13058" max="13060" width="18.125" style="1" customWidth="1"/>
    <col min="13061" max="13061" width="30.375" style="1" customWidth="1"/>
    <col min="13062" max="13065" width="18.125" style="1" customWidth="1"/>
    <col min="13066" max="13311" width="9" style="1"/>
    <col min="13312" max="13312" width="9.125" style="1" customWidth="1"/>
    <col min="13313" max="13313" width="23.5" style="1" customWidth="1"/>
    <col min="13314" max="13316" width="18.125" style="1" customWidth="1"/>
    <col min="13317" max="13317" width="30.375" style="1" customWidth="1"/>
    <col min="13318" max="13321" width="18.125" style="1" customWidth="1"/>
    <col min="13322" max="13567" width="9" style="1"/>
    <col min="13568" max="13568" width="9.125" style="1" customWidth="1"/>
    <col min="13569" max="13569" width="23.5" style="1" customWidth="1"/>
    <col min="13570" max="13572" width="18.125" style="1" customWidth="1"/>
    <col min="13573" max="13573" width="30.375" style="1" customWidth="1"/>
    <col min="13574" max="13577" width="18.125" style="1" customWidth="1"/>
    <col min="13578" max="13823" width="9" style="1"/>
    <col min="13824" max="13824" width="9.125" style="1" customWidth="1"/>
    <col min="13825" max="13825" width="23.5" style="1" customWidth="1"/>
    <col min="13826" max="13828" width="18.125" style="1" customWidth="1"/>
    <col min="13829" max="13829" width="30.375" style="1" customWidth="1"/>
    <col min="13830" max="13833" width="18.125" style="1" customWidth="1"/>
    <col min="13834" max="14079" width="9" style="1"/>
    <col min="14080" max="14080" width="9.125" style="1" customWidth="1"/>
    <col min="14081" max="14081" width="23.5" style="1" customWidth="1"/>
    <col min="14082" max="14084" width="18.125" style="1" customWidth="1"/>
    <col min="14085" max="14085" width="30.375" style="1" customWidth="1"/>
    <col min="14086" max="14089" width="18.125" style="1" customWidth="1"/>
    <col min="14090" max="14335" width="9" style="1"/>
    <col min="14336" max="14336" width="9.125" style="1" customWidth="1"/>
    <col min="14337" max="14337" width="23.5" style="1" customWidth="1"/>
    <col min="14338" max="14340" width="18.125" style="1" customWidth="1"/>
    <col min="14341" max="14341" width="30.375" style="1" customWidth="1"/>
    <col min="14342" max="14345" width="18.125" style="1" customWidth="1"/>
    <col min="14346" max="14591" width="9" style="1"/>
    <col min="14592" max="14592" width="9.125" style="1" customWidth="1"/>
    <col min="14593" max="14593" width="23.5" style="1" customWidth="1"/>
    <col min="14594" max="14596" width="18.125" style="1" customWidth="1"/>
    <col min="14597" max="14597" width="30.375" style="1" customWidth="1"/>
    <col min="14598" max="14601" width="18.125" style="1" customWidth="1"/>
    <col min="14602" max="14847" width="9" style="1"/>
    <col min="14848" max="14848" width="9.125" style="1" customWidth="1"/>
    <col min="14849" max="14849" width="23.5" style="1" customWidth="1"/>
    <col min="14850" max="14852" width="18.125" style="1" customWidth="1"/>
    <col min="14853" max="14853" width="30.375" style="1" customWidth="1"/>
    <col min="14854" max="14857" width="18.125" style="1" customWidth="1"/>
    <col min="14858" max="15103" width="9" style="1"/>
    <col min="15104" max="15104" width="9.125" style="1" customWidth="1"/>
    <col min="15105" max="15105" width="23.5" style="1" customWidth="1"/>
    <col min="15106" max="15108" width="18.125" style="1" customWidth="1"/>
    <col min="15109" max="15109" width="30.375" style="1" customWidth="1"/>
    <col min="15110" max="15113" width="18.125" style="1" customWidth="1"/>
    <col min="15114" max="15359" width="9" style="1"/>
    <col min="15360" max="15360" width="9.125" style="1" customWidth="1"/>
    <col min="15361" max="15361" width="23.5" style="1" customWidth="1"/>
    <col min="15362" max="15364" width="18.125" style="1" customWidth="1"/>
    <col min="15365" max="15365" width="30.375" style="1" customWidth="1"/>
    <col min="15366" max="15369" width="18.125" style="1" customWidth="1"/>
    <col min="15370" max="15615" width="9" style="1"/>
    <col min="15616" max="15616" width="9.125" style="1" customWidth="1"/>
    <col min="15617" max="15617" width="23.5" style="1" customWidth="1"/>
    <col min="15618" max="15620" width="18.125" style="1" customWidth="1"/>
    <col min="15621" max="15621" width="30.375" style="1" customWidth="1"/>
    <col min="15622" max="15625" width="18.125" style="1" customWidth="1"/>
    <col min="15626" max="15871" width="9" style="1"/>
    <col min="15872" max="15872" width="9.125" style="1" customWidth="1"/>
    <col min="15873" max="15873" width="23.5" style="1" customWidth="1"/>
    <col min="15874" max="15876" width="18.125" style="1" customWidth="1"/>
    <col min="15877" max="15877" width="30.375" style="1" customWidth="1"/>
    <col min="15878" max="15881" width="18.125" style="1" customWidth="1"/>
    <col min="15882" max="16127" width="9" style="1"/>
    <col min="16128" max="16128" width="9.125" style="1" customWidth="1"/>
    <col min="16129" max="16129" width="23.5" style="1" customWidth="1"/>
    <col min="16130" max="16132" width="18.125" style="1" customWidth="1"/>
    <col min="16133" max="16133" width="30.375" style="1" customWidth="1"/>
    <col min="16134" max="16137" width="18.125" style="1" customWidth="1"/>
    <col min="16138" max="16384" width="9" style="1"/>
  </cols>
  <sheetData>
    <row r="1" spans="1:10" ht="30" customHeight="1">
      <c r="A1" s="380" t="s">
        <v>0</v>
      </c>
      <c r="B1" s="381"/>
      <c r="C1" s="381"/>
      <c r="D1" s="381"/>
      <c r="E1" s="381"/>
      <c r="F1" s="381"/>
      <c r="G1" s="381"/>
      <c r="H1" s="381"/>
      <c r="I1" s="381"/>
    </row>
    <row r="2" spans="1:10" ht="24.95" customHeight="1">
      <c r="A2" s="55" t="s">
        <v>221</v>
      </c>
      <c r="B2" s="2" t="s">
        <v>1</v>
      </c>
      <c r="C2" s="2" t="s">
        <v>2</v>
      </c>
      <c r="D2" s="2" t="s">
        <v>3</v>
      </c>
      <c r="E2" s="2" t="s">
        <v>4</v>
      </c>
      <c r="F2" s="2" t="s">
        <v>332</v>
      </c>
      <c r="G2" s="2" t="s">
        <v>5</v>
      </c>
      <c r="H2" s="2" t="s">
        <v>333</v>
      </c>
      <c r="I2" s="2" t="s">
        <v>6</v>
      </c>
    </row>
    <row r="3" spans="1:10" ht="24.95" customHeight="1" outlineLevel="2">
      <c r="A3" s="23" t="s">
        <v>334</v>
      </c>
      <c r="B3" s="3" t="s">
        <v>7</v>
      </c>
      <c r="C3" s="4" t="s">
        <v>8</v>
      </c>
      <c r="D3" s="4" t="s">
        <v>9</v>
      </c>
      <c r="E3" s="4" t="s">
        <v>10</v>
      </c>
      <c r="F3" s="5">
        <v>1</v>
      </c>
      <c r="G3" s="6">
        <v>99000</v>
      </c>
      <c r="H3" s="6">
        <f>F3*G3</f>
        <v>99000</v>
      </c>
      <c r="I3" s="3" t="s">
        <v>11</v>
      </c>
    </row>
    <row r="4" spans="1:10" ht="24.95" customHeight="1" outlineLevel="2">
      <c r="A4" s="23" t="s">
        <v>334</v>
      </c>
      <c r="B4" s="3" t="s">
        <v>7</v>
      </c>
      <c r="C4" s="4" t="s">
        <v>8</v>
      </c>
      <c r="D4" s="4" t="s">
        <v>12</v>
      </c>
      <c r="E4" s="4" t="s">
        <v>13</v>
      </c>
      <c r="F4" s="5">
        <v>1</v>
      </c>
      <c r="G4" s="6">
        <v>100000</v>
      </c>
      <c r="H4" s="6">
        <f t="shared" ref="H4:H75" si="0">F4*G4</f>
        <v>100000</v>
      </c>
      <c r="I4" s="3" t="s">
        <v>14</v>
      </c>
    </row>
    <row r="5" spans="1:10" ht="24.95" customHeight="1" outlineLevel="2">
      <c r="A5" s="23" t="s">
        <v>334</v>
      </c>
      <c r="B5" s="3" t="s">
        <v>7</v>
      </c>
      <c r="C5" s="4" t="s">
        <v>8</v>
      </c>
      <c r="D5" s="4" t="s">
        <v>15</v>
      </c>
      <c r="E5" s="4" t="s">
        <v>16</v>
      </c>
      <c r="F5" s="5">
        <v>1</v>
      </c>
      <c r="G5" s="6">
        <v>100000</v>
      </c>
      <c r="H5" s="6">
        <f t="shared" si="0"/>
        <v>100000</v>
      </c>
      <c r="I5" s="3" t="s">
        <v>11</v>
      </c>
    </row>
    <row r="6" spans="1:10" ht="24.95" customHeight="1" outlineLevel="2">
      <c r="A6" s="23" t="s">
        <v>334</v>
      </c>
      <c r="B6" s="3" t="s">
        <v>7</v>
      </c>
      <c r="C6" s="4" t="s">
        <v>8</v>
      </c>
      <c r="D6" s="4" t="s">
        <v>17</v>
      </c>
      <c r="E6" s="4" t="s">
        <v>18</v>
      </c>
      <c r="F6" s="5">
        <v>1</v>
      </c>
      <c r="G6" s="6">
        <v>50000</v>
      </c>
      <c r="H6" s="6">
        <f t="shared" si="0"/>
        <v>50000</v>
      </c>
      <c r="I6" s="3" t="s">
        <v>19</v>
      </c>
    </row>
    <row r="7" spans="1:10" ht="24.95" customHeight="1" outlineLevel="2">
      <c r="A7" s="23" t="s">
        <v>334</v>
      </c>
      <c r="B7" s="3" t="s">
        <v>7</v>
      </c>
      <c r="C7" s="4" t="s">
        <v>8</v>
      </c>
      <c r="D7" s="4" t="s">
        <v>20</v>
      </c>
      <c r="E7" s="4" t="s">
        <v>21</v>
      </c>
      <c r="F7" s="5">
        <v>1</v>
      </c>
      <c r="G7" s="6">
        <v>76000</v>
      </c>
      <c r="H7" s="6">
        <f t="shared" si="0"/>
        <v>76000</v>
      </c>
      <c r="I7" s="3" t="s">
        <v>19</v>
      </c>
    </row>
    <row r="8" spans="1:10" ht="24.95" customHeight="1" outlineLevel="2">
      <c r="A8" s="23" t="s">
        <v>334</v>
      </c>
      <c r="B8" s="3" t="s">
        <v>7</v>
      </c>
      <c r="C8" s="4" t="s">
        <v>8</v>
      </c>
      <c r="D8" s="4" t="s">
        <v>22</v>
      </c>
      <c r="E8" s="4" t="s">
        <v>23</v>
      </c>
      <c r="F8" s="5">
        <v>1</v>
      </c>
      <c r="G8" s="6">
        <v>75000</v>
      </c>
      <c r="H8" s="6">
        <f t="shared" si="0"/>
        <v>75000</v>
      </c>
      <c r="I8" s="3" t="s">
        <v>11</v>
      </c>
    </row>
    <row r="9" spans="1:10" ht="24.95" customHeight="1" outlineLevel="1">
      <c r="A9" s="23" t="s">
        <v>24</v>
      </c>
      <c r="B9" s="3"/>
      <c r="C9" s="4"/>
      <c r="D9" s="4"/>
      <c r="E9" s="4"/>
      <c r="F9" s="5"/>
      <c r="G9" s="6"/>
      <c r="H9" s="6">
        <f>SUBTOTAL(9,H3:H8)</f>
        <v>500000</v>
      </c>
      <c r="I9" s="3"/>
    </row>
    <row r="10" spans="1:10" ht="24.95" customHeight="1" outlineLevel="2">
      <c r="A10" s="23" t="s">
        <v>26</v>
      </c>
      <c r="B10" s="3" t="s">
        <v>25</v>
      </c>
      <c r="C10" s="4" t="s">
        <v>27</v>
      </c>
      <c r="D10" s="4" t="s">
        <v>28</v>
      </c>
      <c r="E10" s="4" t="s">
        <v>29</v>
      </c>
      <c r="F10" s="5">
        <v>1</v>
      </c>
      <c r="G10" s="6">
        <v>600000</v>
      </c>
      <c r="H10" s="6">
        <f t="shared" si="0"/>
        <v>600000</v>
      </c>
      <c r="I10" s="3" t="s">
        <v>11</v>
      </c>
      <c r="J10" s="7" t="s">
        <v>30</v>
      </c>
    </row>
    <row r="11" spans="1:10" ht="24.95" customHeight="1" outlineLevel="2">
      <c r="A11" s="23" t="s">
        <v>26</v>
      </c>
      <c r="B11" s="3" t="s">
        <v>25</v>
      </c>
      <c r="C11" s="4" t="s">
        <v>8</v>
      </c>
      <c r="D11" s="4" t="s">
        <v>31</v>
      </c>
      <c r="E11" s="4" t="s">
        <v>32</v>
      </c>
      <c r="F11" s="5">
        <v>1</v>
      </c>
      <c r="G11" s="6">
        <v>100000</v>
      </c>
      <c r="H11" s="6">
        <f t="shared" si="0"/>
        <v>100000</v>
      </c>
      <c r="I11" s="3" t="s">
        <v>33</v>
      </c>
    </row>
    <row r="12" spans="1:10" ht="24.95" customHeight="1" outlineLevel="2">
      <c r="A12" s="23" t="s">
        <v>26</v>
      </c>
      <c r="B12" s="3" t="s">
        <v>25</v>
      </c>
      <c r="C12" s="4" t="s">
        <v>8</v>
      </c>
      <c r="D12" s="4" t="s">
        <v>34</v>
      </c>
      <c r="E12" s="4" t="s">
        <v>35</v>
      </c>
      <c r="F12" s="5">
        <v>1</v>
      </c>
      <c r="G12" s="6">
        <v>150000</v>
      </c>
      <c r="H12" s="6">
        <f t="shared" si="0"/>
        <v>150000</v>
      </c>
      <c r="I12" s="3" t="s">
        <v>33</v>
      </c>
    </row>
    <row r="13" spans="1:10" ht="24.95" customHeight="1" outlineLevel="2">
      <c r="A13" s="23" t="s">
        <v>26</v>
      </c>
      <c r="B13" s="3" t="s">
        <v>25</v>
      </c>
      <c r="C13" s="4" t="s">
        <v>8</v>
      </c>
      <c r="D13" s="4" t="s">
        <v>36</v>
      </c>
      <c r="E13" s="4" t="s">
        <v>37</v>
      </c>
      <c r="F13" s="5">
        <v>1</v>
      </c>
      <c r="G13" s="6">
        <v>150000</v>
      </c>
      <c r="H13" s="6">
        <f t="shared" si="0"/>
        <v>150000</v>
      </c>
      <c r="I13" s="3" t="s">
        <v>33</v>
      </c>
    </row>
    <row r="14" spans="1:10" ht="24.95" customHeight="1" outlineLevel="2">
      <c r="A14" s="23" t="s">
        <v>26</v>
      </c>
      <c r="B14" s="3" t="s">
        <v>25</v>
      </c>
      <c r="C14" s="4" t="s">
        <v>8</v>
      </c>
      <c r="D14" s="4" t="s">
        <v>38</v>
      </c>
      <c r="E14" s="4" t="s">
        <v>39</v>
      </c>
      <c r="F14" s="5">
        <v>1</v>
      </c>
      <c r="G14" s="6">
        <v>100000</v>
      </c>
      <c r="H14" s="6">
        <f t="shared" si="0"/>
        <v>100000</v>
      </c>
      <c r="I14" s="3" t="s">
        <v>33</v>
      </c>
    </row>
    <row r="15" spans="1:10" ht="24.95" customHeight="1" outlineLevel="1">
      <c r="A15" s="23" t="s">
        <v>40</v>
      </c>
      <c r="B15" s="3"/>
      <c r="C15" s="4"/>
      <c r="D15" s="4"/>
      <c r="E15" s="4"/>
      <c r="F15" s="5"/>
      <c r="G15" s="6"/>
      <c r="H15" s="6">
        <f>SUBTOTAL(9,H10:H14)</f>
        <v>1100000</v>
      </c>
      <c r="I15" s="3"/>
    </row>
    <row r="16" spans="1:10" ht="24.95" customHeight="1" outlineLevel="2">
      <c r="A16" s="23" t="s">
        <v>335</v>
      </c>
      <c r="B16" s="3" t="s">
        <v>41</v>
      </c>
      <c r="C16" s="4" t="s">
        <v>42</v>
      </c>
      <c r="D16" s="4" t="s">
        <v>43</v>
      </c>
      <c r="E16" s="4" t="s">
        <v>44</v>
      </c>
      <c r="F16" s="5">
        <v>1</v>
      </c>
      <c r="G16" s="6">
        <v>300000</v>
      </c>
      <c r="H16" s="6">
        <f t="shared" si="0"/>
        <v>300000</v>
      </c>
      <c r="I16" s="3" t="s">
        <v>45</v>
      </c>
    </row>
    <row r="17" spans="1:10" ht="24.95" customHeight="1" outlineLevel="2">
      <c r="A17" s="23" t="s">
        <v>335</v>
      </c>
      <c r="B17" s="3" t="s">
        <v>41</v>
      </c>
      <c r="C17" s="4" t="s">
        <v>46</v>
      </c>
      <c r="D17" s="4" t="s">
        <v>47</v>
      </c>
      <c r="E17" s="4" t="s">
        <v>47</v>
      </c>
      <c r="F17" s="5">
        <v>1</v>
      </c>
      <c r="G17" s="6">
        <v>40000</v>
      </c>
      <c r="H17" s="6">
        <f t="shared" si="0"/>
        <v>40000</v>
      </c>
      <c r="I17" s="3" t="s">
        <v>45</v>
      </c>
    </row>
    <row r="18" spans="1:10" ht="24.95" customHeight="1" outlineLevel="2">
      <c r="A18" s="23" t="s">
        <v>335</v>
      </c>
      <c r="B18" s="3" t="s">
        <v>48</v>
      </c>
      <c r="C18" s="4" t="s">
        <v>46</v>
      </c>
      <c r="D18" s="4" t="s">
        <v>47</v>
      </c>
      <c r="E18" s="4" t="s">
        <v>47</v>
      </c>
      <c r="F18" s="5">
        <v>1</v>
      </c>
      <c r="G18" s="6">
        <v>70000</v>
      </c>
      <c r="H18" s="6">
        <f t="shared" si="0"/>
        <v>70000</v>
      </c>
      <c r="I18" s="3" t="s">
        <v>45</v>
      </c>
    </row>
    <row r="19" spans="1:10" ht="24.95" customHeight="1" outlineLevel="2">
      <c r="A19" s="23" t="s">
        <v>335</v>
      </c>
      <c r="B19" s="3" t="s">
        <v>49</v>
      </c>
      <c r="C19" s="4" t="s">
        <v>42</v>
      </c>
      <c r="D19" s="4" t="s">
        <v>43</v>
      </c>
      <c r="E19" s="4" t="s">
        <v>44</v>
      </c>
      <c r="F19" s="5">
        <v>1</v>
      </c>
      <c r="G19" s="6">
        <v>300000</v>
      </c>
      <c r="H19" s="6">
        <f t="shared" si="0"/>
        <v>300000</v>
      </c>
      <c r="I19" s="3" t="s">
        <v>45</v>
      </c>
    </row>
    <row r="20" spans="1:10" ht="24.95" customHeight="1" outlineLevel="2">
      <c r="A20" s="23" t="s">
        <v>335</v>
      </c>
      <c r="B20" s="3" t="s">
        <v>50</v>
      </c>
      <c r="C20" s="4" t="s">
        <v>51</v>
      </c>
      <c r="D20" s="4" t="s">
        <v>52</v>
      </c>
      <c r="E20" s="4" t="s">
        <v>53</v>
      </c>
      <c r="F20" s="5">
        <v>1</v>
      </c>
      <c r="G20" s="6">
        <v>500000</v>
      </c>
      <c r="H20" s="6">
        <f t="shared" si="0"/>
        <v>500000</v>
      </c>
      <c r="I20" s="3" t="s">
        <v>54</v>
      </c>
    </row>
    <row r="21" spans="1:10" ht="24.95" customHeight="1" outlineLevel="2">
      <c r="A21" s="23" t="s">
        <v>335</v>
      </c>
      <c r="B21" s="3" t="s">
        <v>55</v>
      </c>
      <c r="C21" s="4" t="s">
        <v>8</v>
      </c>
      <c r="D21" s="4" t="s">
        <v>56</v>
      </c>
      <c r="E21" s="4" t="s">
        <v>56</v>
      </c>
      <c r="F21" s="5">
        <v>1</v>
      </c>
      <c r="G21" s="6">
        <v>300000</v>
      </c>
      <c r="H21" s="6">
        <f t="shared" si="0"/>
        <v>300000</v>
      </c>
      <c r="I21" s="3" t="s">
        <v>33</v>
      </c>
    </row>
    <row r="22" spans="1:10" ht="24.95" customHeight="1" outlineLevel="2">
      <c r="A22" s="23" t="s">
        <v>335</v>
      </c>
      <c r="B22" s="3" t="s">
        <v>55</v>
      </c>
      <c r="C22" s="4" t="s">
        <v>8</v>
      </c>
      <c r="D22" s="4" t="s">
        <v>57</v>
      </c>
      <c r="E22" s="4" t="s">
        <v>57</v>
      </c>
      <c r="F22" s="5">
        <v>1</v>
      </c>
      <c r="G22" s="6">
        <v>300000</v>
      </c>
      <c r="H22" s="6">
        <f t="shared" si="0"/>
        <v>300000</v>
      </c>
      <c r="I22" s="3" t="s">
        <v>33</v>
      </c>
    </row>
    <row r="23" spans="1:10" ht="24.95" customHeight="1" outlineLevel="2">
      <c r="A23" s="23" t="s">
        <v>335</v>
      </c>
      <c r="B23" s="3" t="s">
        <v>55</v>
      </c>
      <c r="C23" s="4" t="s">
        <v>8</v>
      </c>
      <c r="D23" s="4" t="s">
        <v>58</v>
      </c>
      <c r="E23" s="4" t="s">
        <v>58</v>
      </c>
      <c r="F23" s="5">
        <v>1</v>
      </c>
      <c r="G23" s="6">
        <v>300000</v>
      </c>
      <c r="H23" s="6">
        <f t="shared" si="0"/>
        <v>300000</v>
      </c>
      <c r="I23" s="3" t="s">
        <v>33</v>
      </c>
    </row>
    <row r="24" spans="1:10" ht="24.95" customHeight="1" outlineLevel="2">
      <c r="A24" s="23" t="s">
        <v>335</v>
      </c>
      <c r="B24" s="3" t="s">
        <v>336</v>
      </c>
      <c r="C24" s="4" t="s">
        <v>51</v>
      </c>
      <c r="D24" s="4" t="s">
        <v>52</v>
      </c>
      <c r="E24" s="4" t="s">
        <v>53</v>
      </c>
      <c r="F24" s="5">
        <v>1</v>
      </c>
      <c r="G24" s="6">
        <v>500000</v>
      </c>
      <c r="H24" s="6">
        <f t="shared" si="0"/>
        <v>500000</v>
      </c>
      <c r="I24" s="3" t="s">
        <v>54</v>
      </c>
    </row>
    <row r="25" spans="1:10" ht="24.95" customHeight="1" outlineLevel="1">
      <c r="A25" s="23" t="s">
        <v>59</v>
      </c>
      <c r="B25" s="3"/>
      <c r="C25" s="4"/>
      <c r="D25" s="4"/>
      <c r="E25" s="4"/>
      <c r="F25" s="5"/>
      <c r="G25" s="6"/>
      <c r="H25" s="6">
        <f>SUBTOTAL(9,H16:H24)</f>
        <v>2610000</v>
      </c>
      <c r="I25" s="3"/>
    </row>
    <row r="26" spans="1:10" ht="24.95" customHeight="1" outlineLevel="2">
      <c r="A26" s="23" t="s">
        <v>337</v>
      </c>
      <c r="B26" s="3" t="s">
        <v>60</v>
      </c>
      <c r="C26" s="4" t="s">
        <v>42</v>
      </c>
      <c r="D26" s="4" t="s">
        <v>43</v>
      </c>
      <c r="E26" s="4" t="s">
        <v>44</v>
      </c>
      <c r="F26" s="5">
        <v>1</v>
      </c>
      <c r="G26" s="6">
        <v>300000</v>
      </c>
      <c r="H26" s="6">
        <f t="shared" si="0"/>
        <v>300000</v>
      </c>
      <c r="I26" s="3" t="s">
        <v>45</v>
      </c>
    </row>
    <row r="27" spans="1:10" ht="24.95" customHeight="1" outlineLevel="2">
      <c r="A27" s="23" t="s">
        <v>337</v>
      </c>
      <c r="B27" s="3" t="s">
        <v>61</v>
      </c>
      <c r="C27" s="4" t="s">
        <v>27</v>
      </c>
      <c r="D27" s="4" t="s">
        <v>62</v>
      </c>
      <c r="E27" s="4" t="s">
        <v>63</v>
      </c>
      <c r="F27" s="5">
        <v>1</v>
      </c>
      <c r="G27" s="6">
        <v>3000000</v>
      </c>
      <c r="H27" s="6">
        <f t="shared" si="0"/>
        <v>3000000</v>
      </c>
      <c r="I27" s="3" t="s">
        <v>11</v>
      </c>
      <c r="J27" s="7" t="s">
        <v>30</v>
      </c>
    </row>
    <row r="28" spans="1:10" ht="24.95" customHeight="1" outlineLevel="2">
      <c r="A28" s="23" t="s">
        <v>337</v>
      </c>
      <c r="B28" s="3" t="s">
        <v>61</v>
      </c>
      <c r="C28" s="4" t="s">
        <v>27</v>
      </c>
      <c r="D28" s="4" t="s">
        <v>62</v>
      </c>
      <c r="E28" s="4" t="s">
        <v>64</v>
      </c>
      <c r="F28" s="5">
        <v>1</v>
      </c>
      <c r="G28" s="6">
        <v>4000000</v>
      </c>
      <c r="H28" s="6">
        <f t="shared" si="0"/>
        <v>4000000</v>
      </c>
      <c r="I28" s="3" t="s">
        <v>11</v>
      </c>
      <c r="J28" s="7" t="s">
        <v>30</v>
      </c>
    </row>
    <row r="29" spans="1:10" ht="24.95" customHeight="1" outlineLevel="2">
      <c r="A29" s="23" t="s">
        <v>337</v>
      </c>
      <c r="B29" s="3" t="s">
        <v>61</v>
      </c>
      <c r="C29" s="4" t="s">
        <v>27</v>
      </c>
      <c r="D29" s="4" t="s">
        <v>62</v>
      </c>
      <c r="E29" s="4" t="s">
        <v>65</v>
      </c>
      <c r="F29" s="5">
        <v>1</v>
      </c>
      <c r="G29" s="6">
        <v>196800</v>
      </c>
      <c r="H29" s="6">
        <f t="shared" si="0"/>
        <v>196800</v>
      </c>
      <c r="I29" s="3" t="s">
        <v>11</v>
      </c>
      <c r="J29" s="7" t="s">
        <v>30</v>
      </c>
    </row>
    <row r="30" spans="1:10" ht="24.95" customHeight="1" outlineLevel="2">
      <c r="A30" s="23" t="s">
        <v>337</v>
      </c>
      <c r="B30" s="3" t="s">
        <v>61</v>
      </c>
      <c r="C30" s="4" t="s">
        <v>27</v>
      </c>
      <c r="D30" s="4" t="s">
        <v>66</v>
      </c>
      <c r="E30" s="4" t="s">
        <v>67</v>
      </c>
      <c r="F30" s="5">
        <v>1</v>
      </c>
      <c r="G30" s="6">
        <v>600000</v>
      </c>
      <c r="H30" s="6">
        <f t="shared" si="0"/>
        <v>600000</v>
      </c>
      <c r="I30" s="3" t="s">
        <v>11</v>
      </c>
      <c r="J30" s="7" t="s">
        <v>68</v>
      </c>
    </row>
    <row r="31" spans="1:10" ht="24.95" customHeight="1" outlineLevel="2">
      <c r="A31" s="23" t="s">
        <v>337</v>
      </c>
      <c r="B31" s="3" t="s">
        <v>61</v>
      </c>
      <c r="C31" s="4" t="s">
        <v>27</v>
      </c>
      <c r="D31" s="4" t="s">
        <v>69</v>
      </c>
      <c r="E31" s="4" t="s">
        <v>70</v>
      </c>
      <c r="F31" s="5">
        <v>1</v>
      </c>
      <c r="G31" s="6">
        <v>400000</v>
      </c>
      <c r="H31" s="6">
        <f t="shared" si="0"/>
        <v>400000</v>
      </c>
      <c r="I31" s="3" t="s">
        <v>11</v>
      </c>
      <c r="J31" s="7" t="s">
        <v>30</v>
      </c>
    </row>
    <row r="32" spans="1:10" ht="24.95" customHeight="1" outlineLevel="2">
      <c r="A32" s="23" t="s">
        <v>337</v>
      </c>
      <c r="B32" s="3" t="s">
        <v>61</v>
      </c>
      <c r="C32" s="4" t="s">
        <v>27</v>
      </c>
      <c r="D32" s="4" t="s">
        <v>69</v>
      </c>
      <c r="E32" s="4" t="s">
        <v>71</v>
      </c>
      <c r="F32" s="5">
        <v>1</v>
      </c>
      <c r="G32" s="6">
        <v>600000</v>
      </c>
      <c r="H32" s="6">
        <f t="shared" si="0"/>
        <v>600000</v>
      </c>
      <c r="I32" s="3" t="s">
        <v>11</v>
      </c>
      <c r="J32" s="7" t="s">
        <v>30</v>
      </c>
    </row>
    <row r="33" spans="1:10" ht="24.95" customHeight="1" outlineLevel="2">
      <c r="A33" s="23" t="s">
        <v>337</v>
      </c>
      <c r="B33" s="3" t="s">
        <v>61</v>
      </c>
      <c r="C33" s="4" t="s">
        <v>72</v>
      </c>
      <c r="D33" s="4" t="s">
        <v>73</v>
      </c>
      <c r="E33" s="4" t="s">
        <v>74</v>
      </c>
      <c r="F33" s="5">
        <v>1</v>
      </c>
      <c r="G33" s="6">
        <v>120000</v>
      </c>
      <c r="H33" s="6">
        <f t="shared" si="0"/>
        <v>120000</v>
      </c>
      <c r="I33" s="3" t="s">
        <v>45</v>
      </c>
    </row>
    <row r="34" spans="1:10" ht="24.95" customHeight="1" outlineLevel="2">
      <c r="A34" s="23" t="s">
        <v>337</v>
      </c>
      <c r="B34" s="3" t="s">
        <v>61</v>
      </c>
      <c r="C34" s="4" t="s">
        <v>72</v>
      </c>
      <c r="D34" s="4" t="s">
        <v>75</v>
      </c>
      <c r="E34" s="4" t="s">
        <v>74</v>
      </c>
      <c r="F34" s="5">
        <v>1</v>
      </c>
      <c r="G34" s="6">
        <v>350000</v>
      </c>
      <c r="H34" s="6">
        <f t="shared" si="0"/>
        <v>350000</v>
      </c>
      <c r="I34" s="3" t="s">
        <v>45</v>
      </c>
    </row>
    <row r="35" spans="1:10" ht="24.95" customHeight="1" outlineLevel="2">
      <c r="A35" s="23" t="s">
        <v>337</v>
      </c>
      <c r="B35" s="3" t="s">
        <v>61</v>
      </c>
      <c r="C35" s="4" t="s">
        <v>72</v>
      </c>
      <c r="D35" s="4" t="s">
        <v>76</v>
      </c>
      <c r="E35" s="4" t="s">
        <v>74</v>
      </c>
      <c r="F35" s="5">
        <v>1</v>
      </c>
      <c r="G35" s="6">
        <v>225000</v>
      </c>
      <c r="H35" s="6">
        <f t="shared" si="0"/>
        <v>225000</v>
      </c>
      <c r="I35" s="3" t="s">
        <v>45</v>
      </c>
    </row>
    <row r="36" spans="1:10" ht="24.95" customHeight="1" outlineLevel="2">
      <c r="A36" s="23" t="s">
        <v>337</v>
      </c>
      <c r="B36" s="3" t="s">
        <v>61</v>
      </c>
      <c r="C36" s="4" t="s">
        <v>72</v>
      </c>
      <c r="D36" s="4" t="s">
        <v>77</v>
      </c>
      <c r="E36" s="4" t="s">
        <v>74</v>
      </c>
      <c r="F36" s="5">
        <v>1</v>
      </c>
      <c r="G36" s="6">
        <v>300000</v>
      </c>
      <c r="H36" s="6">
        <f t="shared" si="0"/>
        <v>300000</v>
      </c>
      <c r="I36" s="3" t="s">
        <v>45</v>
      </c>
    </row>
    <row r="37" spans="1:10" ht="24.95" customHeight="1" outlineLevel="1">
      <c r="A37" s="23" t="s">
        <v>78</v>
      </c>
      <c r="B37" s="3"/>
      <c r="C37" s="4"/>
      <c r="D37" s="4"/>
      <c r="E37" s="4"/>
      <c r="F37" s="5"/>
      <c r="G37" s="6"/>
      <c r="H37" s="6">
        <f>SUBTOTAL(9,H26:H36)</f>
        <v>10091800</v>
      </c>
      <c r="I37" s="3"/>
    </row>
    <row r="38" spans="1:10" ht="24.95" customHeight="1" outlineLevel="2">
      <c r="A38" s="23" t="s">
        <v>80</v>
      </c>
      <c r="B38" s="3" t="s">
        <v>79</v>
      </c>
      <c r="C38" s="4" t="s">
        <v>46</v>
      </c>
      <c r="D38" s="4" t="s">
        <v>47</v>
      </c>
      <c r="E38" s="4" t="s">
        <v>47</v>
      </c>
      <c r="F38" s="5">
        <v>1</v>
      </c>
      <c r="G38" s="6">
        <v>70000</v>
      </c>
      <c r="H38" s="6">
        <f t="shared" si="0"/>
        <v>70000</v>
      </c>
      <c r="I38" s="3" t="s">
        <v>45</v>
      </c>
    </row>
    <row r="39" spans="1:10" ht="24.95" customHeight="1" outlineLevel="2">
      <c r="A39" s="23" t="s">
        <v>80</v>
      </c>
      <c r="B39" s="3" t="s">
        <v>81</v>
      </c>
      <c r="C39" s="4" t="s">
        <v>42</v>
      </c>
      <c r="D39" s="4" t="s">
        <v>43</v>
      </c>
      <c r="E39" s="4" t="s">
        <v>44</v>
      </c>
      <c r="F39" s="5">
        <v>1</v>
      </c>
      <c r="G39" s="6">
        <v>300000</v>
      </c>
      <c r="H39" s="6">
        <f t="shared" si="0"/>
        <v>300000</v>
      </c>
      <c r="I39" s="3" t="s">
        <v>45</v>
      </c>
    </row>
    <row r="40" spans="1:10" ht="24.95" customHeight="1" outlineLevel="2">
      <c r="A40" s="23" t="s">
        <v>80</v>
      </c>
      <c r="B40" s="3" t="s">
        <v>82</v>
      </c>
      <c r="C40" s="4" t="s">
        <v>42</v>
      </c>
      <c r="D40" s="4" t="s">
        <v>43</v>
      </c>
      <c r="E40" s="4" t="s">
        <v>44</v>
      </c>
      <c r="F40" s="5">
        <v>1</v>
      </c>
      <c r="G40" s="6">
        <v>300000</v>
      </c>
      <c r="H40" s="6">
        <f t="shared" si="0"/>
        <v>300000</v>
      </c>
      <c r="I40" s="3" t="s">
        <v>45</v>
      </c>
    </row>
    <row r="41" spans="1:10" ht="24.95" customHeight="1" outlineLevel="2">
      <c r="A41" s="23" t="s">
        <v>80</v>
      </c>
      <c r="B41" s="3" t="s">
        <v>83</v>
      </c>
      <c r="C41" s="4" t="s">
        <v>84</v>
      </c>
      <c r="D41" s="4" t="s">
        <v>85</v>
      </c>
      <c r="E41" s="4" t="s">
        <v>85</v>
      </c>
      <c r="F41" s="5">
        <v>1</v>
      </c>
      <c r="G41" s="6">
        <v>500000</v>
      </c>
      <c r="H41" s="6">
        <f t="shared" si="0"/>
        <v>500000</v>
      </c>
      <c r="I41" s="3" t="s">
        <v>86</v>
      </c>
    </row>
    <row r="42" spans="1:10" ht="24.95" customHeight="1" outlineLevel="2">
      <c r="A42" s="23" t="s">
        <v>80</v>
      </c>
      <c r="B42" s="3" t="s">
        <v>87</v>
      </c>
      <c r="C42" s="4" t="s">
        <v>27</v>
      </c>
      <c r="D42" s="4" t="s">
        <v>88</v>
      </c>
      <c r="E42" s="4" t="s">
        <v>89</v>
      </c>
      <c r="F42" s="5">
        <v>1</v>
      </c>
      <c r="G42" s="6">
        <v>3000000</v>
      </c>
      <c r="H42" s="6">
        <f t="shared" si="0"/>
        <v>3000000</v>
      </c>
      <c r="I42" s="3" t="s">
        <v>11</v>
      </c>
      <c r="J42" s="7" t="s">
        <v>30</v>
      </c>
    </row>
    <row r="43" spans="1:10" ht="24.95" customHeight="1" outlineLevel="2">
      <c r="A43" s="23" t="s">
        <v>80</v>
      </c>
      <c r="B43" s="3" t="s">
        <v>90</v>
      </c>
      <c r="C43" s="4" t="s">
        <v>84</v>
      </c>
      <c r="D43" s="4" t="s">
        <v>91</v>
      </c>
      <c r="E43" s="4" t="s">
        <v>91</v>
      </c>
      <c r="F43" s="5">
        <v>1</v>
      </c>
      <c r="G43" s="6">
        <v>500000</v>
      </c>
      <c r="H43" s="6">
        <f t="shared" si="0"/>
        <v>500000</v>
      </c>
      <c r="I43" s="3" t="s">
        <v>86</v>
      </c>
    </row>
    <row r="44" spans="1:10" ht="24.95" customHeight="1" outlineLevel="2">
      <c r="A44" s="23" t="s">
        <v>80</v>
      </c>
      <c r="B44" s="3" t="s">
        <v>92</v>
      </c>
      <c r="C44" s="4" t="s">
        <v>84</v>
      </c>
      <c r="D44" s="4" t="s">
        <v>93</v>
      </c>
      <c r="E44" s="4" t="s">
        <v>93</v>
      </c>
      <c r="F44" s="5">
        <v>1</v>
      </c>
      <c r="G44" s="6">
        <v>250000</v>
      </c>
      <c r="H44" s="6">
        <f t="shared" si="0"/>
        <v>250000</v>
      </c>
      <c r="I44" s="3" t="s">
        <v>86</v>
      </c>
    </row>
    <row r="45" spans="1:10" ht="24.95" customHeight="1" outlineLevel="2">
      <c r="A45" s="23" t="s">
        <v>80</v>
      </c>
      <c r="B45" s="3" t="s">
        <v>92</v>
      </c>
      <c r="C45" s="4" t="s">
        <v>8</v>
      </c>
      <c r="D45" s="4" t="s">
        <v>94</v>
      </c>
      <c r="E45" s="4" t="s">
        <v>94</v>
      </c>
      <c r="F45" s="5">
        <v>1</v>
      </c>
      <c r="G45" s="6">
        <v>240000</v>
      </c>
      <c r="H45" s="6">
        <f t="shared" si="0"/>
        <v>240000</v>
      </c>
      <c r="I45" s="3" t="s">
        <v>95</v>
      </c>
    </row>
    <row r="46" spans="1:10" ht="24.95" customHeight="1" outlineLevel="1">
      <c r="A46" s="23" t="s">
        <v>96</v>
      </c>
      <c r="B46" s="3"/>
      <c r="C46" s="4"/>
      <c r="D46" s="4"/>
      <c r="E46" s="4"/>
      <c r="F46" s="5"/>
      <c r="G46" s="6"/>
      <c r="H46" s="6">
        <f>SUBTOTAL(9,H38:H45)</f>
        <v>5160000</v>
      </c>
      <c r="I46" s="3"/>
    </row>
    <row r="47" spans="1:10" ht="24.95" customHeight="1" outlineLevel="2">
      <c r="A47" s="23" t="s">
        <v>98</v>
      </c>
      <c r="B47" s="3" t="s">
        <v>97</v>
      </c>
      <c r="C47" s="4" t="s">
        <v>51</v>
      </c>
      <c r="D47" s="4" t="s">
        <v>52</v>
      </c>
      <c r="E47" s="4" t="s">
        <v>53</v>
      </c>
      <c r="F47" s="5">
        <v>1</v>
      </c>
      <c r="G47" s="6">
        <v>600000</v>
      </c>
      <c r="H47" s="6">
        <f t="shared" si="0"/>
        <v>600000</v>
      </c>
      <c r="I47" s="3" t="s">
        <v>54</v>
      </c>
    </row>
    <row r="48" spans="1:10" ht="24.95" customHeight="1" outlineLevel="2">
      <c r="A48" s="23" t="s">
        <v>98</v>
      </c>
      <c r="B48" s="3" t="s">
        <v>99</v>
      </c>
      <c r="C48" s="4" t="s">
        <v>27</v>
      </c>
      <c r="D48" s="4" t="s">
        <v>100</v>
      </c>
      <c r="E48" s="4" t="s">
        <v>101</v>
      </c>
      <c r="F48" s="5">
        <v>1</v>
      </c>
      <c r="G48" s="6">
        <v>600000</v>
      </c>
      <c r="H48" s="6">
        <f t="shared" si="0"/>
        <v>600000</v>
      </c>
      <c r="I48" s="3" t="s">
        <v>11</v>
      </c>
      <c r="J48" s="7" t="s">
        <v>68</v>
      </c>
    </row>
    <row r="49" spans="1:9" ht="24.95" customHeight="1" outlineLevel="2">
      <c r="A49" s="23" t="s">
        <v>98</v>
      </c>
      <c r="B49" s="3" t="s">
        <v>99</v>
      </c>
      <c r="C49" s="4" t="s">
        <v>8</v>
      </c>
      <c r="D49" s="8" t="s">
        <v>102</v>
      </c>
      <c r="E49" s="8" t="s">
        <v>103</v>
      </c>
      <c r="F49" s="5">
        <v>1</v>
      </c>
      <c r="G49" s="6">
        <v>460000</v>
      </c>
      <c r="H49" s="6">
        <f t="shared" si="0"/>
        <v>460000</v>
      </c>
      <c r="I49" s="3" t="s">
        <v>104</v>
      </c>
    </row>
    <row r="50" spans="1:9" ht="24.95" customHeight="1" outlineLevel="2">
      <c r="A50" s="23" t="s">
        <v>98</v>
      </c>
      <c r="B50" s="3" t="s">
        <v>99</v>
      </c>
      <c r="C50" s="4" t="s">
        <v>8</v>
      </c>
      <c r="D50" s="8" t="s">
        <v>105</v>
      </c>
      <c r="E50" s="8" t="s">
        <v>106</v>
      </c>
      <c r="F50" s="5">
        <v>1</v>
      </c>
      <c r="G50" s="6">
        <v>40000</v>
      </c>
      <c r="H50" s="6">
        <f t="shared" si="0"/>
        <v>40000</v>
      </c>
      <c r="I50" s="3" t="s">
        <v>104</v>
      </c>
    </row>
    <row r="51" spans="1:9" ht="24.95" customHeight="1" outlineLevel="1">
      <c r="A51" s="23" t="s">
        <v>107</v>
      </c>
      <c r="B51" s="3"/>
      <c r="C51" s="4"/>
      <c r="D51" s="8"/>
      <c r="E51" s="8"/>
      <c r="F51" s="5"/>
      <c r="G51" s="6"/>
      <c r="H51" s="6">
        <f>SUBTOTAL(9,H47:H50)</f>
        <v>1700000</v>
      </c>
      <c r="I51" s="3"/>
    </row>
    <row r="52" spans="1:9" ht="24.95" customHeight="1" outlineLevel="2">
      <c r="A52" s="23" t="s">
        <v>109</v>
      </c>
      <c r="B52" s="3" t="s">
        <v>108</v>
      </c>
      <c r="C52" s="4" t="s">
        <v>42</v>
      </c>
      <c r="D52" s="4" t="s">
        <v>43</v>
      </c>
      <c r="E52" s="4" t="s">
        <v>44</v>
      </c>
      <c r="F52" s="5">
        <v>1</v>
      </c>
      <c r="G52" s="6">
        <v>300000</v>
      </c>
      <c r="H52" s="6">
        <f t="shared" si="0"/>
        <v>300000</v>
      </c>
      <c r="I52" s="3" t="s">
        <v>45</v>
      </c>
    </row>
    <row r="53" spans="1:9" ht="24.95" customHeight="1" outlineLevel="2">
      <c r="A53" s="23" t="s">
        <v>109</v>
      </c>
      <c r="B53" s="3" t="s">
        <v>110</v>
      </c>
      <c r="C53" s="4" t="s">
        <v>42</v>
      </c>
      <c r="D53" s="4" t="s">
        <v>43</v>
      </c>
      <c r="E53" s="4" t="s">
        <v>44</v>
      </c>
      <c r="F53" s="5">
        <v>1</v>
      </c>
      <c r="G53" s="6">
        <v>300000</v>
      </c>
      <c r="H53" s="6">
        <f t="shared" si="0"/>
        <v>300000</v>
      </c>
      <c r="I53" s="3" t="s">
        <v>45</v>
      </c>
    </row>
    <row r="54" spans="1:9" ht="24.95" customHeight="1" outlineLevel="2">
      <c r="A54" s="23" t="s">
        <v>109</v>
      </c>
      <c r="B54" s="3" t="s">
        <v>110</v>
      </c>
      <c r="C54" s="4" t="s">
        <v>46</v>
      </c>
      <c r="D54" s="4" t="s">
        <v>47</v>
      </c>
      <c r="E54" s="4" t="s">
        <v>47</v>
      </c>
      <c r="F54" s="5">
        <v>1</v>
      </c>
      <c r="G54" s="6">
        <v>40000</v>
      </c>
      <c r="H54" s="6">
        <f t="shared" si="0"/>
        <v>40000</v>
      </c>
      <c r="I54" s="3" t="s">
        <v>45</v>
      </c>
    </row>
    <row r="55" spans="1:9" ht="24.95" customHeight="1" outlineLevel="2">
      <c r="A55" s="23" t="s">
        <v>109</v>
      </c>
      <c r="B55" s="3" t="s">
        <v>111</v>
      </c>
      <c r="C55" s="4" t="s">
        <v>46</v>
      </c>
      <c r="D55" s="4" t="s">
        <v>47</v>
      </c>
      <c r="E55" s="4" t="s">
        <v>47</v>
      </c>
      <c r="F55" s="5">
        <v>1</v>
      </c>
      <c r="G55" s="6">
        <v>40000</v>
      </c>
      <c r="H55" s="6">
        <f t="shared" si="0"/>
        <v>40000</v>
      </c>
      <c r="I55" s="3" t="s">
        <v>45</v>
      </c>
    </row>
    <row r="56" spans="1:9" ht="24.95" customHeight="1" outlineLevel="2">
      <c r="A56" s="23" t="s">
        <v>109</v>
      </c>
      <c r="B56" s="3" t="s">
        <v>112</v>
      </c>
      <c r="C56" s="4" t="s">
        <v>8</v>
      </c>
      <c r="D56" s="4" t="s">
        <v>113</v>
      </c>
      <c r="E56" s="4" t="s">
        <v>114</v>
      </c>
      <c r="F56" s="5">
        <v>1</v>
      </c>
      <c r="G56" s="6">
        <v>33000</v>
      </c>
      <c r="H56" s="6">
        <f t="shared" si="0"/>
        <v>33000</v>
      </c>
      <c r="I56" s="3" t="s">
        <v>11</v>
      </c>
    </row>
    <row r="57" spans="1:9" ht="24.95" customHeight="1" outlineLevel="2">
      <c r="A57" s="23" t="s">
        <v>109</v>
      </c>
      <c r="B57" s="3" t="s">
        <v>112</v>
      </c>
      <c r="C57" s="4" t="s">
        <v>8</v>
      </c>
      <c r="D57" s="4" t="s">
        <v>115</v>
      </c>
      <c r="E57" s="4" t="s">
        <v>116</v>
      </c>
      <c r="F57" s="5">
        <v>1</v>
      </c>
      <c r="G57" s="6">
        <v>25000</v>
      </c>
      <c r="H57" s="6">
        <f t="shared" si="0"/>
        <v>25000</v>
      </c>
      <c r="I57" s="3" t="s">
        <v>11</v>
      </c>
    </row>
    <row r="58" spans="1:9" ht="24.95" customHeight="1" outlineLevel="2">
      <c r="A58" s="23" t="s">
        <v>109</v>
      </c>
      <c r="B58" s="3" t="s">
        <v>112</v>
      </c>
      <c r="C58" s="4" t="s">
        <v>8</v>
      </c>
      <c r="D58" s="4" t="s">
        <v>117</v>
      </c>
      <c r="E58" s="4" t="s">
        <v>118</v>
      </c>
      <c r="F58" s="5">
        <v>1</v>
      </c>
      <c r="G58" s="6">
        <v>33000</v>
      </c>
      <c r="H58" s="6">
        <f t="shared" si="0"/>
        <v>33000</v>
      </c>
      <c r="I58" s="3" t="s">
        <v>11</v>
      </c>
    </row>
    <row r="59" spans="1:9" ht="24.95" customHeight="1" outlineLevel="2">
      <c r="A59" s="23" t="s">
        <v>109</v>
      </c>
      <c r="B59" s="3" t="s">
        <v>112</v>
      </c>
      <c r="C59" s="4" t="s">
        <v>8</v>
      </c>
      <c r="D59" s="4" t="s">
        <v>119</v>
      </c>
      <c r="E59" s="4" t="s">
        <v>120</v>
      </c>
      <c r="F59" s="5">
        <v>1</v>
      </c>
      <c r="G59" s="6">
        <v>24750</v>
      </c>
      <c r="H59" s="6">
        <f t="shared" si="0"/>
        <v>24750</v>
      </c>
      <c r="I59" s="3" t="s">
        <v>11</v>
      </c>
    </row>
    <row r="60" spans="1:9" ht="24.95" customHeight="1" outlineLevel="2">
      <c r="A60" s="23" t="s">
        <v>109</v>
      </c>
      <c r="B60" s="3" t="s">
        <v>112</v>
      </c>
      <c r="C60" s="4" t="s">
        <v>8</v>
      </c>
      <c r="D60" s="4" t="s">
        <v>121</v>
      </c>
      <c r="E60" s="4" t="s">
        <v>122</v>
      </c>
      <c r="F60" s="5">
        <v>1</v>
      </c>
      <c r="G60" s="6">
        <v>47500</v>
      </c>
      <c r="H60" s="6">
        <f t="shared" si="0"/>
        <v>47500</v>
      </c>
      <c r="I60" s="3" t="s">
        <v>11</v>
      </c>
    </row>
    <row r="61" spans="1:9" ht="24.95" customHeight="1" outlineLevel="2">
      <c r="A61" s="23" t="s">
        <v>109</v>
      </c>
      <c r="B61" s="3" t="s">
        <v>112</v>
      </c>
      <c r="C61" s="4" t="s">
        <v>8</v>
      </c>
      <c r="D61" s="4" t="s">
        <v>123</v>
      </c>
      <c r="E61" s="4" t="s">
        <v>124</v>
      </c>
      <c r="F61" s="5">
        <v>1</v>
      </c>
      <c r="G61" s="6">
        <v>25000</v>
      </c>
      <c r="H61" s="6">
        <f t="shared" si="0"/>
        <v>25000</v>
      </c>
      <c r="I61" s="3" t="s">
        <v>11</v>
      </c>
    </row>
    <row r="62" spans="1:9" ht="24.95" customHeight="1" outlineLevel="2">
      <c r="A62" s="23" t="s">
        <v>109</v>
      </c>
      <c r="B62" s="3" t="s">
        <v>112</v>
      </c>
      <c r="C62" s="4" t="s">
        <v>8</v>
      </c>
      <c r="D62" s="4" t="s">
        <v>125</v>
      </c>
      <c r="E62" s="4" t="s">
        <v>126</v>
      </c>
      <c r="F62" s="5">
        <v>1</v>
      </c>
      <c r="G62" s="6">
        <v>99000</v>
      </c>
      <c r="H62" s="6">
        <f t="shared" si="0"/>
        <v>99000</v>
      </c>
      <c r="I62" s="3" t="s">
        <v>11</v>
      </c>
    </row>
    <row r="63" spans="1:9" ht="24.95" customHeight="1" outlineLevel="2">
      <c r="A63" s="23" t="s">
        <v>109</v>
      </c>
      <c r="B63" s="3" t="s">
        <v>112</v>
      </c>
      <c r="C63" s="4" t="s">
        <v>8</v>
      </c>
      <c r="D63" s="4" t="s">
        <v>127</v>
      </c>
      <c r="E63" s="4" t="s">
        <v>128</v>
      </c>
      <c r="F63" s="5">
        <v>1</v>
      </c>
      <c r="G63" s="6">
        <v>33000</v>
      </c>
      <c r="H63" s="6">
        <f t="shared" si="0"/>
        <v>33000</v>
      </c>
      <c r="I63" s="3" t="s">
        <v>11</v>
      </c>
    </row>
    <row r="64" spans="1:9" ht="24.95" customHeight="1" outlineLevel="2">
      <c r="A64" s="23" t="s">
        <v>109</v>
      </c>
      <c r="B64" s="3" t="s">
        <v>112</v>
      </c>
      <c r="C64" s="4" t="s">
        <v>8</v>
      </c>
      <c r="D64" s="4" t="s">
        <v>129</v>
      </c>
      <c r="E64" s="4" t="s">
        <v>130</v>
      </c>
      <c r="F64" s="5">
        <v>1</v>
      </c>
      <c r="G64" s="6">
        <v>25000</v>
      </c>
      <c r="H64" s="6">
        <f t="shared" si="0"/>
        <v>25000</v>
      </c>
      <c r="I64" s="3" t="s">
        <v>11</v>
      </c>
    </row>
    <row r="65" spans="1:10" ht="24.95" customHeight="1" outlineLevel="2">
      <c r="A65" s="23" t="s">
        <v>109</v>
      </c>
      <c r="B65" s="3" t="s">
        <v>112</v>
      </c>
      <c r="C65" s="4" t="s">
        <v>8</v>
      </c>
      <c r="D65" s="4" t="s">
        <v>131</v>
      </c>
      <c r="E65" s="4" t="s">
        <v>132</v>
      </c>
      <c r="F65" s="5">
        <v>1</v>
      </c>
      <c r="G65" s="6">
        <v>22500</v>
      </c>
      <c r="H65" s="6">
        <f t="shared" si="0"/>
        <v>22500</v>
      </c>
      <c r="I65" s="3" t="s">
        <v>11</v>
      </c>
    </row>
    <row r="66" spans="1:10" ht="24.95" customHeight="1" outlineLevel="1">
      <c r="A66" s="23" t="s">
        <v>133</v>
      </c>
      <c r="B66" s="3"/>
      <c r="C66" s="4"/>
      <c r="D66" s="4"/>
      <c r="E66" s="4"/>
      <c r="F66" s="5"/>
      <c r="G66" s="6"/>
      <c r="H66" s="6">
        <f>SUBTOTAL(9,H52:H65)</f>
        <v>1047750</v>
      </c>
      <c r="I66" s="3"/>
    </row>
    <row r="67" spans="1:10" ht="24.95" customHeight="1" outlineLevel="2">
      <c r="A67" s="23" t="s">
        <v>135</v>
      </c>
      <c r="B67" s="3" t="s">
        <v>134</v>
      </c>
      <c r="C67" s="4" t="s">
        <v>27</v>
      </c>
      <c r="D67" s="4" t="s">
        <v>88</v>
      </c>
      <c r="E67" s="4" t="s">
        <v>136</v>
      </c>
      <c r="F67" s="5">
        <v>1</v>
      </c>
      <c r="G67" s="6">
        <v>600000</v>
      </c>
      <c r="H67" s="6">
        <f t="shared" si="0"/>
        <v>600000</v>
      </c>
      <c r="I67" s="3" t="s">
        <v>11</v>
      </c>
      <c r="J67" s="7" t="s">
        <v>30</v>
      </c>
    </row>
    <row r="68" spans="1:10" ht="24.95" customHeight="1" outlineLevel="2">
      <c r="A68" s="23" t="s">
        <v>135</v>
      </c>
      <c r="B68" s="3" t="s">
        <v>134</v>
      </c>
      <c r="C68" s="4" t="s">
        <v>42</v>
      </c>
      <c r="D68" s="4" t="s">
        <v>43</v>
      </c>
      <c r="E68" s="4" t="s">
        <v>44</v>
      </c>
      <c r="F68" s="5">
        <v>1</v>
      </c>
      <c r="G68" s="6">
        <v>300000</v>
      </c>
      <c r="H68" s="6">
        <f t="shared" si="0"/>
        <v>300000</v>
      </c>
      <c r="I68" s="3" t="s">
        <v>45</v>
      </c>
    </row>
    <row r="69" spans="1:10" ht="24.95" customHeight="1" outlineLevel="2">
      <c r="A69" s="23" t="s">
        <v>135</v>
      </c>
      <c r="B69" s="3" t="s">
        <v>137</v>
      </c>
      <c r="C69" s="4" t="s">
        <v>46</v>
      </c>
      <c r="D69" s="4" t="s">
        <v>47</v>
      </c>
      <c r="E69" s="4" t="s">
        <v>47</v>
      </c>
      <c r="F69" s="5">
        <v>1</v>
      </c>
      <c r="G69" s="6">
        <v>40000</v>
      </c>
      <c r="H69" s="6">
        <f t="shared" si="0"/>
        <v>40000</v>
      </c>
      <c r="I69" s="3" t="s">
        <v>45</v>
      </c>
    </row>
    <row r="70" spans="1:10" ht="24.95" customHeight="1" outlineLevel="2">
      <c r="A70" s="23" t="s">
        <v>135</v>
      </c>
      <c r="B70" s="3" t="s">
        <v>138</v>
      </c>
      <c r="C70" s="4" t="s">
        <v>27</v>
      </c>
      <c r="D70" s="4" t="s">
        <v>88</v>
      </c>
      <c r="E70" s="4" t="s">
        <v>139</v>
      </c>
      <c r="F70" s="5">
        <v>1</v>
      </c>
      <c r="G70" s="6">
        <v>1000000</v>
      </c>
      <c r="H70" s="6">
        <f t="shared" si="0"/>
        <v>1000000</v>
      </c>
      <c r="I70" s="3" t="s">
        <v>11</v>
      </c>
      <c r="J70" s="7" t="s">
        <v>30</v>
      </c>
    </row>
    <row r="71" spans="1:10" ht="24.95" customHeight="1" outlineLevel="2">
      <c r="A71" s="23" t="s">
        <v>135</v>
      </c>
      <c r="B71" s="3" t="s">
        <v>140</v>
      </c>
      <c r="C71" s="4" t="s">
        <v>8</v>
      </c>
      <c r="D71" s="4" t="s">
        <v>141</v>
      </c>
      <c r="E71" s="4" t="s">
        <v>142</v>
      </c>
      <c r="F71" s="5">
        <v>1</v>
      </c>
      <c r="G71" s="6">
        <v>500000</v>
      </c>
      <c r="H71" s="6">
        <f t="shared" si="0"/>
        <v>500000</v>
      </c>
      <c r="I71" s="3" t="s">
        <v>33</v>
      </c>
    </row>
    <row r="72" spans="1:10" ht="24.95" customHeight="1" outlineLevel="1">
      <c r="A72" s="23" t="s">
        <v>143</v>
      </c>
      <c r="B72" s="3"/>
      <c r="C72" s="4"/>
      <c r="D72" s="4"/>
      <c r="E72" s="4"/>
      <c r="F72" s="5"/>
      <c r="G72" s="6"/>
      <c r="H72" s="6">
        <f>SUBTOTAL(9,H67:H71)</f>
        <v>2440000</v>
      </c>
      <c r="I72" s="3"/>
    </row>
    <row r="73" spans="1:10" ht="24.95" customHeight="1" outlineLevel="2">
      <c r="A73" s="23" t="s">
        <v>145</v>
      </c>
      <c r="B73" s="3" t="s">
        <v>144</v>
      </c>
      <c r="C73" s="4" t="s">
        <v>46</v>
      </c>
      <c r="D73" s="4" t="s">
        <v>47</v>
      </c>
      <c r="E73" s="4" t="s">
        <v>47</v>
      </c>
      <c r="F73" s="5">
        <v>1</v>
      </c>
      <c r="G73" s="6">
        <v>70000</v>
      </c>
      <c r="H73" s="6">
        <f t="shared" si="0"/>
        <v>70000</v>
      </c>
      <c r="I73" s="3" t="s">
        <v>45</v>
      </c>
    </row>
    <row r="74" spans="1:10" ht="24.95" customHeight="1" outlineLevel="2">
      <c r="A74" s="23" t="s">
        <v>145</v>
      </c>
      <c r="B74" s="3" t="s">
        <v>146</v>
      </c>
      <c r="C74" s="4" t="s">
        <v>27</v>
      </c>
      <c r="D74" s="4" t="s">
        <v>88</v>
      </c>
      <c r="E74" s="4" t="s">
        <v>147</v>
      </c>
      <c r="F74" s="5">
        <v>1</v>
      </c>
      <c r="G74" s="6">
        <v>1000000</v>
      </c>
      <c r="H74" s="6">
        <f t="shared" si="0"/>
        <v>1000000</v>
      </c>
      <c r="I74" s="3" t="s">
        <v>11</v>
      </c>
      <c r="J74" s="7" t="s">
        <v>148</v>
      </c>
    </row>
    <row r="75" spans="1:10" ht="24.95" customHeight="1" outlineLevel="2">
      <c r="A75" s="23" t="s">
        <v>145</v>
      </c>
      <c r="B75" s="3" t="s">
        <v>149</v>
      </c>
      <c r="C75" s="4" t="s">
        <v>150</v>
      </c>
      <c r="D75" s="4" t="s">
        <v>151</v>
      </c>
      <c r="E75" s="4" t="s">
        <v>152</v>
      </c>
      <c r="F75" s="5">
        <v>1</v>
      </c>
      <c r="G75" s="6">
        <v>125000</v>
      </c>
      <c r="H75" s="6">
        <f t="shared" si="0"/>
        <v>125000</v>
      </c>
      <c r="I75" s="3" t="s">
        <v>45</v>
      </c>
    </row>
    <row r="76" spans="1:10" ht="24.95" customHeight="1" outlineLevel="2">
      <c r="A76" s="23" t="s">
        <v>145</v>
      </c>
      <c r="B76" s="3" t="s">
        <v>149</v>
      </c>
      <c r="C76" s="4" t="s">
        <v>150</v>
      </c>
      <c r="D76" s="4" t="s">
        <v>153</v>
      </c>
      <c r="E76" s="4" t="s">
        <v>152</v>
      </c>
      <c r="F76" s="5">
        <v>1</v>
      </c>
      <c r="G76" s="6">
        <v>125000</v>
      </c>
      <c r="H76" s="6">
        <f t="shared" ref="H76:H78" si="1">F76*G76</f>
        <v>125000</v>
      </c>
      <c r="I76" s="3" t="s">
        <v>45</v>
      </c>
    </row>
    <row r="77" spans="1:10" ht="24.95" customHeight="1" outlineLevel="2">
      <c r="A77" s="23" t="s">
        <v>145</v>
      </c>
      <c r="B77" s="3" t="s">
        <v>149</v>
      </c>
      <c r="C77" s="4" t="s">
        <v>150</v>
      </c>
      <c r="D77" s="4" t="s">
        <v>154</v>
      </c>
      <c r="E77" s="4" t="s">
        <v>152</v>
      </c>
      <c r="F77" s="5">
        <v>1</v>
      </c>
      <c r="G77" s="6">
        <v>125000</v>
      </c>
      <c r="H77" s="6">
        <f t="shared" si="1"/>
        <v>125000</v>
      </c>
      <c r="I77" s="3" t="s">
        <v>45</v>
      </c>
    </row>
    <row r="78" spans="1:10" ht="24.95" customHeight="1" outlineLevel="2">
      <c r="A78" s="23" t="s">
        <v>145</v>
      </c>
      <c r="B78" s="3" t="s">
        <v>149</v>
      </c>
      <c r="C78" s="4" t="s">
        <v>150</v>
      </c>
      <c r="D78" s="4" t="s">
        <v>155</v>
      </c>
      <c r="E78" s="4" t="s">
        <v>152</v>
      </c>
      <c r="F78" s="5">
        <v>1</v>
      </c>
      <c r="G78" s="6">
        <v>125000</v>
      </c>
      <c r="H78" s="6">
        <f t="shared" si="1"/>
        <v>125000</v>
      </c>
      <c r="I78" s="3" t="s">
        <v>45</v>
      </c>
    </row>
    <row r="79" spans="1:10" ht="24.95" customHeight="1" outlineLevel="1">
      <c r="A79" s="23" t="s">
        <v>156</v>
      </c>
      <c r="B79" s="3"/>
      <c r="C79" s="4"/>
      <c r="D79" s="4"/>
      <c r="E79" s="4"/>
      <c r="F79" s="5"/>
      <c r="G79" s="6"/>
      <c r="H79" s="6">
        <f>SUBTOTAL(9,H73:H78)</f>
        <v>1570000</v>
      </c>
      <c r="I79" s="3"/>
    </row>
    <row r="80" spans="1:10" ht="24.95" customHeight="1">
      <c r="A80" s="23" t="s">
        <v>157</v>
      </c>
      <c r="B80" s="3"/>
      <c r="C80" s="4"/>
      <c r="D80" s="4"/>
      <c r="E80" s="4"/>
      <c r="F80" s="5"/>
      <c r="G80" s="6"/>
      <c r="H80" s="6">
        <f>SUBTOTAL(9,H3:H78)</f>
        <v>26219550</v>
      </c>
      <c r="I80" s="3"/>
    </row>
    <row r="81" spans="8:8">
      <c r="H81" s="10"/>
    </row>
  </sheetData>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80" orientation="landscape" r:id="rId1"/>
  <headerFooter>
    <oddFooter>第 &amp;P 页，共 &amp;N 页</oddFooter>
  </headerFooter>
</worksheet>
</file>

<file path=xl/worksheets/sheet4.xml><?xml version="1.0" encoding="utf-8"?>
<worksheet xmlns="http://schemas.openxmlformats.org/spreadsheetml/2006/main" xmlns:r="http://schemas.openxmlformats.org/officeDocument/2006/relationships">
  <dimension ref="A1:S20"/>
  <sheetViews>
    <sheetView workbookViewId="0">
      <selection activeCell="H13" sqref="H13"/>
    </sheetView>
  </sheetViews>
  <sheetFormatPr defaultRowHeight="13.5" outlineLevelRow="2"/>
  <cols>
    <col min="1" max="1" width="14.625" style="11" customWidth="1"/>
    <col min="2" max="2" width="25.375" style="11" customWidth="1"/>
    <col min="3" max="3" width="28.75" style="11" customWidth="1"/>
    <col min="4" max="4" width="35.375" style="11" customWidth="1"/>
    <col min="5" max="5" width="9.625" style="11" customWidth="1"/>
    <col min="6" max="6" width="7.5" style="11" customWidth="1"/>
    <col min="7" max="7" width="9.75" style="11" customWidth="1"/>
    <col min="8" max="8" width="10.625" style="11" customWidth="1"/>
    <col min="9" max="16384" width="9" style="11"/>
  </cols>
  <sheetData>
    <row r="1" spans="1:8" ht="30" customHeight="1">
      <c r="A1" s="382" t="s">
        <v>339</v>
      </c>
      <c r="B1" s="382"/>
      <c r="C1" s="382"/>
      <c r="D1" s="382"/>
      <c r="E1" s="382"/>
      <c r="F1" s="382"/>
      <c r="G1" s="382"/>
      <c r="H1" s="382"/>
    </row>
    <row r="2" spans="1:8" s="20" customFormat="1" ht="24.95" customHeight="1">
      <c r="A2" s="56" t="s">
        <v>159</v>
      </c>
      <c r="B2" s="57" t="s">
        <v>289</v>
      </c>
      <c r="C2" s="57" t="s">
        <v>2</v>
      </c>
      <c r="D2" s="57" t="s">
        <v>3</v>
      </c>
      <c r="E2" s="57" t="s">
        <v>290</v>
      </c>
      <c r="F2" s="57" t="s">
        <v>160</v>
      </c>
      <c r="G2" s="57" t="s">
        <v>161</v>
      </c>
      <c r="H2" s="57" t="s">
        <v>162</v>
      </c>
    </row>
    <row r="3" spans="1:8" s="38" customFormat="1" ht="24.95" customHeight="1" outlineLevel="2">
      <c r="A3" s="32" t="s">
        <v>177</v>
      </c>
      <c r="B3" s="33" t="s">
        <v>291</v>
      </c>
      <c r="C3" s="34" t="s">
        <v>292</v>
      </c>
      <c r="D3" s="35" t="s">
        <v>293</v>
      </c>
      <c r="E3" s="36" t="s">
        <v>294</v>
      </c>
      <c r="F3" s="34">
        <v>1</v>
      </c>
      <c r="G3" s="34">
        <v>1197000</v>
      </c>
      <c r="H3" s="37">
        <f>F3*G3</f>
        <v>1197000</v>
      </c>
    </row>
    <row r="4" spans="1:8" s="38" customFormat="1" ht="24.95" customHeight="1" outlineLevel="2">
      <c r="A4" s="32" t="s">
        <v>177</v>
      </c>
      <c r="B4" s="39" t="s">
        <v>295</v>
      </c>
      <c r="C4" s="34" t="s">
        <v>296</v>
      </c>
      <c r="D4" s="34" t="s">
        <v>297</v>
      </c>
      <c r="E4" s="36" t="s">
        <v>294</v>
      </c>
      <c r="F4" s="34">
        <v>1</v>
      </c>
      <c r="G4" s="34">
        <v>375760</v>
      </c>
      <c r="H4" s="37">
        <f>F4*G4</f>
        <v>375760</v>
      </c>
    </row>
    <row r="5" spans="1:8" s="38" customFormat="1" ht="24.95" customHeight="1" outlineLevel="1">
      <c r="A5" s="32" t="s">
        <v>96</v>
      </c>
      <c r="B5" s="39"/>
      <c r="C5" s="34"/>
      <c r="D5" s="34"/>
      <c r="E5" s="36"/>
      <c r="F5" s="34"/>
      <c r="G5" s="34"/>
      <c r="H5" s="37">
        <f>SUBTOTAL(9,H3:H4)</f>
        <v>1572760</v>
      </c>
    </row>
    <row r="6" spans="1:8" s="38" customFormat="1" ht="24.95" customHeight="1" outlineLevel="2">
      <c r="A6" s="32" t="s">
        <v>213</v>
      </c>
      <c r="B6" s="39" t="s">
        <v>274</v>
      </c>
      <c r="C6" s="35" t="s">
        <v>274</v>
      </c>
      <c r="D6" s="35" t="s">
        <v>298</v>
      </c>
      <c r="E6" s="36" t="s">
        <v>294</v>
      </c>
      <c r="F6" s="34">
        <v>1</v>
      </c>
      <c r="G6" s="34">
        <v>1000300</v>
      </c>
      <c r="H6" s="37">
        <f>F6*G6</f>
        <v>1000300</v>
      </c>
    </row>
    <row r="7" spans="1:8" s="38" customFormat="1" ht="24.95" customHeight="1" outlineLevel="1">
      <c r="A7" s="32" t="s">
        <v>143</v>
      </c>
      <c r="B7" s="39"/>
      <c r="C7" s="35"/>
      <c r="D7" s="35"/>
      <c r="E7" s="36"/>
      <c r="F7" s="34"/>
      <c r="G7" s="34"/>
      <c r="H7" s="37">
        <f>SUBTOTAL(9,H6:H6)</f>
        <v>1000300</v>
      </c>
    </row>
    <row r="8" spans="1:8" s="38" customFormat="1" ht="24.95" customHeight="1" outlineLevel="2">
      <c r="A8" s="32" t="s">
        <v>193</v>
      </c>
      <c r="B8" s="33" t="s">
        <v>299</v>
      </c>
      <c r="C8" s="34" t="s">
        <v>300</v>
      </c>
      <c r="D8" s="34" t="s">
        <v>297</v>
      </c>
      <c r="E8" s="36" t="s">
        <v>294</v>
      </c>
      <c r="F8" s="34">
        <v>1</v>
      </c>
      <c r="G8" s="34">
        <v>400000</v>
      </c>
      <c r="H8" s="40">
        <f>F8*G8</f>
        <v>400000</v>
      </c>
    </row>
    <row r="9" spans="1:8" s="38" customFormat="1" ht="24.95" customHeight="1" outlineLevel="2">
      <c r="A9" s="32" t="s">
        <v>193</v>
      </c>
      <c r="B9" s="33" t="s">
        <v>301</v>
      </c>
      <c r="C9" s="34" t="s">
        <v>302</v>
      </c>
      <c r="D9" s="41" t="s">
        <v>303</v>
      </c>
      <c r="E9" s="36" t="s">
        <v>304</v>
      </c>
      <c r="F9" s="34">
        <v>1</v>
      </c>
      <c r="G9" s="34">
        <v>400000</v>
      </c>
      <c r="H9" s="40">
        <f>F9*G9</f>
        <v>400000</v>
      </c>
    </row>
    <row r="10" spans="1:8" s="38" customFormat="1" ht="24.95" customHeight="1" outlineLevel="1">
      <c r="A10" s="32" t="s">
        <v>59</v>
      </c>
      <c r="B10" s="33"/>
      <c r="C10" s="34"/>
      <c r="D10" s="41"/>
      <c r="E10" s="36"/>
      <c r="F10" s="34"/>
      <c r="G10" s="34"/>
      <c r="H10" s="40">
        <f>SUBTOTAL(9,H8:H9)</f>
        <v>800000</v>
      </c>
    </row>
    <row r="11" spans="1:8" s="38" customFormat="1" ht="24.95" customHeight="1" outlineLevel="2">
      <c r="A11" s="32" t="s">
        <v>183</v>
      </c>
      <c r="B11" s="39" t="s">
        <v>246</v>
      </c>
      <c r="C11" s="42" t="s">
        <v>305</v>
      </c>
      <c r="D11" s="35" t="s">
        <v>306</v>
      </c>
      <c r="E11" s="36" t="s">
        <v>294</v>
      </c>
      <c r="F11" s="34">
        <v>1</v>
      </c>
      <c r="G11" s="34">
        <v>496000</v>
      </c>
      <c r="H11" s="37">
        <f>F11*G11</f>
        <v>496000</v>
      </c>
    </row>
    <row r="12" spans="1:8" s="38" customFormat="1" ht="24.95" customHeight="1" outlineLevel="2">
      <c r="A12" s="32" t="s">
        <v>183</v>
      </c>
      <c r="B12" s="39" t="s">
        <v>307</v>
      </c>
      <c r="C12" s="41" t="s">
        <v>308</v>
      </c>
      <c r="D12" s="41" t="s">
        <v>303</v>
      </c>
      <c r="E12" s="36" t="s">
        <v>304</v>
      </c>
      <c r="F12" s="34">
        <v>1</v>
      </c>
      <c r="G12" s="34">
        <v>286890</v>
      </c>
      <c r="H12" s="37">
        <f>F12*G12</f>
        <v>286890</v>
      </c>
    </row>
    <row r="13" spans="1:8" s="38" customFormat="1" ht="24.95" customHeight="1" outlineLevel="1">
      <c r="A13" s="32" t="s">
        <v>78</v>
      </c>
      <c r="B13" s="39"/>
      <c r="C13" s="41"/>
      <c r="D13" s="41"/>
      <c r="E13" s="36"/>
      <c r="F13" s="34"/>
      <c r="G13" s="34"/>
      <c r="H13" s="37">
        <f>SUBTOTAL(9,H11:H12)</f>
        <v>782890</v>
      </c>
    </row>
    <row r="14" spans="1:8" s="38" customFormat="1" ht="24.95" customHeight="1" outlineLevel="2">
      <c r="A14" s="32" t="s">
        <v>174</v>
      </c>
      <c r="B14" s="39" t="s">
        <v>309</v>
      </c>
      <c r="C14" s="41" t="s">
        <v>310</v>
      </c>
      <c r="D14" s="41" t="s">
        <v>303</v>
      </c>
      <c r="E14" s="36" t="s">
        <v>304</v>
      </c>
      <c r="F14" s="34">
        <v>1</v>
      </c>
      <c r="G14" s="34">
        <v>292360</v>
      </c>
      <c r="H14" s="37">
        <f>F14*G14</f>
        <v>292360</v>
      </c>
    </row>
    <row r="15" spans="1:8" s="38" customFormat="1" ht="24.95" customHeight="1" outlineLevel="1">
      <c r="A15" s="32" t="s">
        <v>107</v>
      </c>
      <c r="B15" s="39"/>
      <c r="C15" s="41"/>
      <c r="D15" s="41"/>
      <c r="E15" s="36"/>
      <c r="F15" s="34"/>
      <c r="G15" s="34"/>
      <c r="H15" s="37">
        <f>SUBTOTAL(9,H14:H14)</f>
        <v>292360</v>
      </c>
    </row>
    <row r="16" spans="1:8" s="38" customFormat="1" ht="24.95" customHeight="1">
      <c r="A16" s="32" t="s">
        <v>157</v>
      </c>
      <c r="B16" s="39"/>
      <c r="C16" s="41"/>
      <c r="D16" s="41"/>
      <c r="E16" s="36"/>
      <c r="F16" s="34"/>
      <c r="G16" s="34"/>
      <c r="H16" s="37">
        <f>SUBTOTAL(9,H3:H14)</f>
        <v>4448310</v>
      </c>
    </row>
    <row r="20" spans="11:19" ht="22.5">
      <c r="K20" s="382"/>
      <c r="L20" s="382"/>
      <c r="M20" s="382"/>
      <c r="N20" s="382"/>
      <c r="O20" s="382"/>
      <c r="P20" s="382"/>
      <c r="Q20" s="382"/>
      <c r="R20" s="382"/>
      <c r="S20" s="382"/>
    </row>
  </sheetData>
  <mergeCells count="2">
    <mergeCell ref="A1:H1"/>
    <mergeCell ref="K20:S20"/>
  </mergeCells>
  <phoneticPr fontId="3" type="noConversion"/>
  <printOptions horizontalCentered="1"/>
  <pageMargins left="0.70866141732283472" right="0.70866141732283472" top="0.74803149606299213" bottom="0.74803149606299213" header="0.31496062992125984" footer="0.31496062992125984"/>
  <pageSetup paperSize="9" scale="90" orientation="landscape" r:id="rId1"/>
  <headerFooter>
    <oddFooter>第 &amp;P 页，共 &amp;N 页</oddFooter>
  </headerFooter>
</worksheet>
</file>

<file path=xl/worksheets/sheet5.xml><?xml version="1.0" encoding="utf-8"?>
<worksheet xmlns="http://schemas.openxmlformats.org/spreadsheetml/2006/main" xmlns:r="http://schemas.openxmlformats.org/officeDocument/2006/relationships">
  <dimension ref="A1:I25"/>
  <sheetViews>
    <sheetView workbookViewId="0">
      <selection activeCell="I20" sqref="I20"/>
    </sheetView>
  </sheetViews>
  <sheetFormatPr defaultRowHeight="13.5" outlineLevelRow="2"/>
  <cols>
    <col min="1" max="1" width="9.75" style="11" customWidth="1"/>
    <col min="2" max="2" width="12.75" style="11" customWidth="1"/>
    <col min="3" max="3" width="6.625" style="11" customWidth="1"/>
    <col min="4" max="4" width="30" style="11" customWidth="1"/>
    <col min="5" max="5" width="30.5" style="11" customWidth="1"/>
    <col min="6" max="6" width="30" style="11" customWidth="1"/>
    <col min="7" max="7" width="8.875" style="11" customWidth="1"/>
    <col min="8" max="8" width="9" style="11" customWidth="1"/>
    <col min="9" max="9" width="12.75" style="11" customWidth="1"/>
    <col min="10" max="16384" width="9" style="11"/>
  </cols>
  <sheetData>
    <row r="1" spans="1:9" s="58" customFormat="1" ht="30" customHeight="1">
      <c r="A1" s="383" t="s">
        <v>355</v>
      </c>
      <c r="B1" s="383"/>
      <c r="C1" s="383"/>
      <c r="D1" s="383"/>
      <c r="E1" s="383"/>
      <c r="F1" s="383"/>
      <c r="G1" s="383"/>
      <c r="H1" s="383"/>
      <c r="I1" s="383"/>
    </row>
    <row r="2" spans="1:9" s="20" customFormat="1" ht="24.6" customHeight="1">
      <c r="A2" s="65" t="s">
        <v>1</v>
      </c>
      <c r="B2" s="65" t="s">
        <v>159</v>
      </c>
      <c r="C2" s="65" t="s">
        <v>340</v>
      </c>
      <c r="D2" s="65" t="s">
        <v>2</v>
      </c>
      <c r="E2" s="65" t="s">
        <v>3</v>
      </c>
      <c r="F2" s="64" t="s">
        <v>4</v>
      </c>
      <c r="G2" s="65" t="s">
        <v>160</v>
      </c>
      <c r="H2" s="63" t="s">
        <v>161</v>
      </c>
      <c r="I2" s="63" t="s">
        <v>162</v>
      </c>
    </row>
    <row r="3" spans="1:9" s="20" customFormat="1" ht="24.6" customHeight="1" outlineLevel="2">
      <c r="A3" s="59" t="s">
        <v>341</v>
      </c>
      <c r="B3" s="59" t="s">
        <v>171</v>
      </c>
      <c r="C3" s="59" t="s">
        <v>342</v>
      </c>
      <c r="D3" s="60" t="s">
        <v>343</v>
      </c>
      <c r="E3" s="60" t="s">
        <v>343</v>
      </c>
      <c r="F3" s="60" t="s">
        <v>344</v>
      </c>
      <c r="G3" s="61">
        <v>1</v>
      </c>
      <c r="H3" s="62">
        <v>5000</v>
      </c>
      <c r="I3" s="63">
        <f>G3*H3</f>
        <v>5000</v>
      </c>
    </row>
    <row r="4" spans="1:9" s="20" customFormat="1" ht="24.6" customHeight="1" outlineLevel="2">
      <c r="A4" s="59" t="s">
        <v>341</v>
      </c>
      <c r="B4" s="59" t="s">
        <v>171</v>
      </c>
      <c r="C4" s="59" t="s">
        <v>342</v>
      </c>
      <c r="D4" s="60" t="s">
        <v>345</v>
      </c>
      <c r="E4" s="60" t="s">
        <v>345</v>
      </c>
      <c r="F4" s="60" t="s">
        <v>345</v>
      </c>
      <c r="G4" s="61">
        <v>1</v>
      </c>
      <c r="H4" s="62">
        <v>31000</v>
      </c>
      <c r="I4" s="63">
        <f>G4*H4</f>
        <v>31000</v>
      </c>
    </row>
    <row r="5" spans="1:9" s="20" customFormat="1" ht="24.6" customHeight="1" outlineLevel="1">
      <c r="A5" s="59"/>
      <c r="B5" s="59" t="s">
        <v>133</v>
      </c>
      <c r="C5" s="59"/>
      <c r="D5" s="60"/>
      <c r="E5" s="60"/>
      <c r="F5" s="60"/>
      <c r="G5" s="61"/>
      <c r="H5" s="62"/>
      <c r="I5" s="62">
        <f>SUBTOTAL(9,I3:I4)</f>
        <v>36000</v>
      </c>
    </row>
    <row r="6" spans="1:9" s="20" customFormat="1" ht="24.6" customHeight="1" outlineLevel="2">
      <c r="A6" s="59" t="s">
        <v>346</v>
      </c>
      <c r="B6" s="59" t="s">
        <v>193</v>
      </c>
      <c r="C6" s="59" t="s">
        <v>347</v>
      </c>
      <c r="D6" s="60" t="s">
        <v>343</v>
      </c>
      <c r="E6" s="60" t="s">
        <v>343</v>
      </c>
      <c r="F6" s="60" t="s">
        <v>344</v>
      </c>
      <c r="G6" s="61">
        <v>1</v>
      </c>
      <c r="H6" s="62">
        <v>5000</v>
      </c>
      <c r="I6" s="63">
        <f t="shared" ref="I6:I21" si="0">G6*H6</f>
        <v>5000</v>
      </c>
    </row>
    <row r="7" spans="1:9" s="20" customFormat="1" ht="24.6" customHeight="1" outlineLevel="2">
      <c r="A7" s="59" t="s">
        <v>346</v>
      </c>
      <c r="B7" s="59" t="s">
        <v>193</v>
      </c>
      <c r="C7" s="59" t="s">
        <v>347</v>
      </c>
      <c r="D7" s="60" t="s">
        <v>345</v>
      </c>
      <c r="E7" s="60" t="s">
        <v>345</v>
      </c>
      <c r="F7" s="60" t="s">
        <v>345</v>
      </c>
      <c r="G7" s="61">
        <v>1</v>
      </c>
      <c r="H7" s="62">
        <v>29000</v>
      </c>
      <c r="I7" s="63">
        <f>G7*H7</f>
        <v>29000</v>
      </c>
    </row>
    <row r="8" spans="1:9" s="20" customFormat="1" ht="24.6" customHeight="1" outlineLevel="2">
      <c r="A8" s="59" t="s">
        <v>348</v>
      </c>
      <c r="B8" s="59" t="s">
        <v>193</v>
      </c>
      <c r="C8" s="59" t="s">
        <v>347</v>
      </c>
      <c r="D8" s="60" t="s">
        <v>343</v>
      </c>
      <c r="E8" s="60" t="s">
        <v>343</v>
      </c>
      <c r="F8" s="60" t="s">
        <v>344</v>
      </c>
      <c r="G8" s="61">
        <v>1</v>
      </c>
      <c r="H8" s="62">
        <v>5000</v>
      </c>
      <c r="I8" s="63">
        <f t="shared" si="0"/>
        <v>5000</v>
      </c>
    </row>
    <row r="9" spans="1:9" s="20" customFormat="1" ht="24.6" customHeight="1" outlineLevel="2">
      <c r="A9" s="59" t="s">
        <v>349</v>
      </c>
      <c r="B9" s="59" t="s">
        <v>193</v>
      </c>
      <c r="C9" s="59" t="s">
        <v>347</v>
      </c>
      <c r="D9" s="60" t="s">
        <v>343</v>
      </c>
      <c r="E9" s="60" t="s">
        <v>343</v>
      </c>
      <c r="F9" s="60" t="s">
        <v>344</v>
      </c>
      <c r="G9" s="61">
        <v>1</v>
      </c>
      <c r="H9" s="62">
        <v>5000</v>
      </c>
      <c r="I9" s="63">
        <f t="shared" si="0"/>
        <v>5000</v>
      </c>
    </row>
    <row r="10" spans="1:9" s="20" customFormat="1" ht="24.6" customHeight="1" outlineLevel="1">
      <c r="A10" s="64"/>
      <c r="B10" s="64" t="s">
        <v>59</v>
      </c>
      <c r="C10" s="64"/>
      <c r="D10" s="66"/>
      <c r="E10" s="66"/>
      <c r="F10" s="66"/>
      <c r="G10" s="65"/>
      <c r="H10" s="63"/>
      <c r="I10" s="63">
        <f>SUBTOTAL(9,I6:I9)</f>
        <v>44000</v>
      </c>
    </row>
    <row r="11" spans="1:9" s="20" customFormat="1" ht="24.6" customHeight="1" outlineLevel="2">
      <c r="A11" s="59" t="s">
        <v>350</v>
      </c>
      <c r="B11" s="59" t="s">
        <v>213</v>
      </c>
      <c r="C11" s="59" t="s">
        <v>347</v>
      </c>
      <c r="D11" s="60" t="s">
        <v>343</v>
      </c>
      <c r="E11" s="60" t="s">
        <v>343</v>
      </c>
      <c r="F11" s="60" t="s">
        <v>344</v>
      </c>
      <c r="G11" s="61">
        <v>1</v>
      </c>
      <c r="H11" s="62">
        <v>5000</v>
      </c>
      <c r="I11" s="63">
        <f t="shared" si="0"/>
        <v>5000</v>
      </c>
    </row>
    <row r="12" spans="1:9" s="20" customFormat="1" ht="24.6" customHeight="1" outlineLevel="2">
      <c r="A12" s="59" t="s">
        <v>350</v>
      </c>
      <c r="B12" s="59" t="s">
        <v>213</v>
      </c>
      <c r="C12" s="59" t="s">
        <v>347</v>
      </c>
      <c r="D12" s="60" t="s">
        <v>345</v>
      </c>
      <c r="E12" s="60" t="s">
        <v>345</v>
      </c>
      <c r="F12" s="60" t="s">
        <v>345</v>
      </c>
      <c r="G12" s="61">
        <v>1</v>
      </c>
      <c r="H12" s="62">
        <v>23000</v>
      </c>
      <c r="I12" s="63">
        <f t="shared" si="0"/>
        <v>23000</v>
      </c>
    </row>
    <row r="13" spans="1:9" s="20" customFormat="1" ht="24.6" customHeight="1" outlineLevel="1">
      <c r="A13" s="64"/>
      <c r="B13" s="64" t="s">
        <v>143</v>
      </c>
      <c r="C13" s="64"/>
      <c r="D13" s="66"/>
      <c r="E13" s="66"/>
      <c r="F13" s="66"/>
      <c r="G13" s="65"/>
      <c r="H13" s="63"/>
      <c r="I13" s="63">
        <f>SUBTOTAL(9,I11:I12)</f>
        <v>28000</v>
      </c>
    </row>
    <row r="14" spans="1:9" s="20" customFormat="1" ht="24.6" customHeight="1" outlineLevel="2">
      <c r="A14" s="64" t="s">
        <v>351</v>
      </c>
      <c r="B14" s="64" t="s">
        <v>183</v>
      </c>
      <c r="C14" s="59" t="s">
        <v>347</v>
      </c>
      <c r="D14" s="60" t="s">
        <v>343</v>
      </c>
      <c r="E14" s="60" t="s">
        <v>343</v>
      </c>
      <c r="F14" s="60" t="s">
        <v>344</v>
      </c>
      <c r="G14" s="65">
        <v>1</v>
      </c>
      <c r="H14" s="63">
        <v>5000</v>
      </c>
      <c r="I14" s="63">
        <f t="shared" si="0"/>
        <v>5000</v>
      </c>
    </row>
    <row r="15" spans="1:9" s="20" customFormat="1" ht="24.6" customHeight="1" outlineLevel="2">
      <c r="A15" s="64" t="s">
        <v>351</v>
      </c>
      <c r="B15" s="64" t="s">
        <v>183</v>
      </c>
      <c r="C15" s="59" t="s">
        <v>347</v>
      </c>
      <c r="D15" s="60" t="s">
        <v>345</v>
      </c>
      <c r="E15" s="60" t="s">
        <v>345</v>
      </c>
      <c r="F15" s="60" t="s">
        <v>345</v>
      </c>
      <c r="G15" s="65">
        <v>1</v>
      </c>
      <c r="H15" s="63">
        <v>25000</v>
      </c>
      <c r="I15" s="63">
        <f t="shared" si="0"/>
        <v>25000</v>
      </c>
    </row>
    <row r="16" spans="1:9" s="20" customFormat="1" ht="24.6" customHeight="1" outlineLevel="1">
      <c r="A16" s="64"/>
      <c r="B16" s="64" t="s">
        <v>78</v>
      </c>
      <c r="C16" s="64"/>
      <c r="D16" s="66"/>
      <c r="E16" s="66"/>
      <c r="F16" s="66"/>
      <c r="G16" s="65"/>
      <c r="H16" s="63"/>
      <c r="I16" s="63">
        <f>SUBTOTAL(9,I14:I15)</f>
        <v>30000</v>
      </c>
    </row>
    <row r="17" spans="1:9" s="20" customFormat="1" ht="24.6" customHeight="1" outlineLevel="2">
      <c r="A17" s="59" t="s">
        <v>352</v>
      </c>
      <c r="B17" s="59" t="s">
        <v>211</v>
      </c>
      <c r="C17" s="59" t="s">
        <v>347</v>
      </c>
      <c r="D17" s="60" t="s">
        <v>343</v>
      </c>
      <c r="E17" s="60" t="s">
        <v>343</v>
      </c>
      <c r="F17" s="60" t="s">
        <v>344</v>
      </c>
      <c r="G17" s="61">
        <v>1</v>
      </c>
      <c r="H17" s="62">
        <v>5000</v>
      </c>
      <c r="I17" s="63">
        <f t="shared" si="0"/>
        <v>5000</v>
      </c>
    </row>
    <row r="18" spans="1:9" s="20" customFormat="1" ht="24.6" customHeight="1" outlineLevel="1">
      <c r="A18" s="64"/>
      <c r="B18" s="64" t="s">
        <v>40</v>
      </c>
      <c r="C18" s="64"/>
      <c r="D18" s="66"/>
      <c r="E18" s="66"/>
      <c r="F18" s="66"/>
      <c r="G18" s="65"/>
      <c r="H18" s="63"/>
      <c r="I18" s="63">
        <f>SUBTOTAL(9,I17:I17)</f>
        <v>5000</v>
      </c>
    </row>
    <row r="19" spans="1:9" s="20" customFormat="1" ht="24.6" customHeight="1" outlineLevel="2">
      <c r="A19" s="59" t="s">
        <v>353</v>
      </c>
      <c r="B19" s="59" t="s">
        <v>177</v>
      </c>
      <c r="C19" s="59" t="s">
        <v>347</v>
      </c>
      <c r="D19" s="60" t="s">
        <v>343</v>
      </c>
      <c r="E19" s="60" t="s">
        <v>343</v>
      </c>
      <c r="F19" s="60" t="s">
        <v>344</v>
      </c>
      <c r="G19" s="61">
        <v>1</v>
      </c>
      <c r="H19" s="62">
        <v>5000</v>
      </c>
      <c r="I19" s="63">
        <f t="shared" si="0"/>
        <v>5000</v>
      </c>
    </row>
    <row r="20" spans="1:9" s="20" customFormat="1" ht="24.6" customHeight="1" outlineLevel="1">
      <c r="A20" s="64"/>
      <c r="B20" s="64" t="s">
        <v>96</v>
      </c>
      <c r="C20" s="64"/>
      <c r="D20" s="66"/>
      <c r="E20" s="66"/>
      <c r="F20" s="66"/>
      <c r="G20" s="65"/>
      <c r="H20" s="63"/>
      <c r="I20" s="63">
        <f>SUBTOTAL(9,I19:I19)</f>
        <v>5000</v>
      </c>
    </row>
    <row r="21" spans="1:9" s="20" customFormat="1" ht="24.6" customHeight="1" outlineLevel="2">
      <c r="A21" s="59" t="s">
        <v>354</v>
      </c>
      <c r="B21" s="59" t="s">
        <v>163</v>
      </c>
      <c r="C21" s="59" t="s">
        <v>342</v>
      </c>
      <c r="D21" s="60" t="s">
        <v>343</v>
      </c>
      <c r="E21" s="60" t="s">
        <v>343</v>
      </c>
      <c r="F21" s="60" t="s">
        <v>344</v>
      </c>
      <c r="G21" s="61">
        <v>1</v>
      </c>
      <c r="H21" s="62">
        <v>5000</v>
      </c>
      <c r="I21" s="63">
        <f t="shared" si="0"/>
        <v>5000</v>
      </c>
    </row>
    <row r="22" spans="1:9" s="20" customFormat="1" ht="24.6" customHeight="1" outlineLevel="1">
      <c r="A22" s="64"/>
      <c r="B22" s="64" t="s">
        <v>156</v>
      </c>
      <c r="C22" s="64"/>
      <c r="D22" s="66"/>
      <c r="E22" s="66"/>
      <c r="F22" s="66"/>
      <c r="G22" s="65"/>
      <c r="H22" s="63"/>
      <c r="I22" s="63">
        <f>SUBTOTAL(9,I21:I21)</f>
        <v>5000</v>
      </c>
    </row>
    <row r="23" spans="1:9" s="20" customFormat="1" ht="24.6" customHeight="1">
      <c r="A23" s="64"/>
      <c r="B23" s="64" t="s">
        <v>157</v>
      </c>
      <c r="C23" s="64"/>
      <c r="D23" s="66"/>
      <c r="E23" s="66"/>
      <c r="F23" s="66"/>
      <c r="G23" s="65"/>
      <c r="H23" s="63"/>
      <c r="I23" s="63">
        <f>SUBTOTAL(9,I3:I21)</f>
        <v>153000</v>
      </c>
    </row>
    <row r="24" spans="1:9" ht="24.95" customHeight="1"/>
    <row r="25" spans="1:9" ht="24.95" customHeight="1"/>
  </sheetData>
  <autoFilter ref="A2:I22"/>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85" orientation="landscape" r:id="rId1"/>
  <headerFooter>
    <oddFooter>第 &amp;P 页，共 &amp;N 页</oddFooter>
  </headerFooter>
</worksheet>
</file>

<file path=xl/worksheets/sheet6.xml><?xml version="1.0" encoding="utf-8"?>
<worksheet xmlns="http://schemas.openxmlformats.org/spreadsheetml/2006/main" xmlns:r="http://schemas.openxmlformats.org/officeDocument/2006/relationships">
  <dimension ref="A1:Z124"/>
  <sheetViews>
    <sheetView workbookViewId="0">
      <selection activeCell="H13" sqref="H13"/>
    </sheetView>
  </sheetViews>
  <sheetFormatPr defaultRowHeight="13.5"/>
  <cols>
    <col min="1" max="1" width="5.375" style="105" customWidth="1"/>
    <col min="2" max="2" width="20.125" style="107" customWidth="1"/>
    <col min="3" max="3" width="17.875" style="106" customWidth="1"/>
    <col min="4" max="4" width="20.25" style="106" customWidth="1"/>
    <col min="5" max="5" width="24.375" style="106" customWidth="1"/>
    <col min="6" max="6" width="7.875" style="106" customWidth="1"/>
    <col min="7" max="7" width="11" style="108" customWidth="1"/>
    <col min="8" max="8" width="8.75" style="109" customWidth="1"/>
    <col min="9" max="9" width="14.75" style="109" customWidth="1"/>
    <col min="10" max="10" width="15.875" style="68" customWidth="1"/>
    <col min="11" max="11" width="9" style="68"/>
    <col min="12" max="25" width="9" style="69"/>
    <col min="26" max="26" width="9" style="70"/>
    <col min="27" max="16384" width="9" style="71"/>
  </cols>
  <sheetData>
    <row r="1" spans="1:26" ht="35.25" customHeight="1">
      <c r="A1" s="386" t="s">
        <v>444</v>
      </c>
      <c r="B1" s="386"/>
      <c r="C1" s="386"/>
      <c r="D1" s="386"/>
      <c r="E1" s="386"/>
      <c r="F1" s="386"/>
      <c r="G1" s="386"/>
      <c r="H1" s="386"/>
      <c r="I1" s="386"/>
    </row>
    <row r="2" spans="1:26" s="75" customFormat="1" ht="21.6" customHeight="1">
      <c r="A2" s="384" t="s">
        <v>358</v>
      </c>
      <c r="B2" s="387" t="s">
        <v>359</v>
      </c>
      <c r="C2" s="389" t="s">
        <v>360</v>
      </c>
      <c r="D2" s="389" t="s">
        <v>361</v>
      </c>
      <c r="E2" s="389" t="s">
        <v>362</v>
      </c>
      <c r="F2" s="389" t="s">
        <v>363</v>
      </c>
      <c r="G2" s="391" t="s">
        <v>364</v>
      </c>
      <c r="H2" s="384" t="s">
        <v>365</v>
      </c>
      <c r="I2" s="384" t="s">
        <v>366</v>
      </c>
      <c r="J2" s="72"/>
      <c r="K2" s="72"/>
      <c r="L2" s="73"/>
      <c r="M2" s="73"/>
      <c r="N2" s="73"/>
      <c r="O2" s="73"/>
      <c r="P2" s="73"/>
      <c r="Q2" s="73"/>
      <c r="R2" s="73"/>
      <c r="S2" s="73"/>
      <c r="T2" s="73"/>
      <c r="U2" s="73"/>
      <c r="V2" s="73"/>
      <c r="W2" s="73"/>
      <c r="X2" s="73"/>
      <c r="Y2" s="73"/>
      <c r="Z2" s="74"/>
    </row>
    <row r="3" spans="1:26" s="75" customFormat="1">
      <c r="A3" s="385"/>
      <c r="B3" s="388"/>
      <c r="C3" s="390"/>
      <c r="D3" s="390"/>
      <c r="E3" s="390"/>
      <c r="F3" s="390"/>
      <c r="G3" s="392"/>
      <c r="H3" s="385"/>
      <c r="I3" s="385"/>
      <c r="J3" s="72"/>
      <c r="K3" s="72"/>
      <c r="L3" s="73"/>
      <c r="M3" s="73"/>
      <c r="N3" s="73"/>
      <c r="O3" s="73"/>
      <c r="P3" s="73"/>
      <c r="Q3" s="73"/>
      <c r="R3" s="73"/>
      <c r="S3" s="73"/>
      <c r="T3" s="73"/>
      <c r="U3" s="73"/>
      <c r="V3" s="73"/>
      <c r="W3" s="73"/>
      <c r="X3" s="73"/>
      <c r="Y3" s="73"/>
      <c r="Z3" s="74"/>
    </row>
    <row r="4" spans="1:26" s="79" customFormat="1" ht="21.95" customHeight="1">
      <c r="A4" s="76">
        <v>1</v>
      </c>
      <c r="B4" s="83" t="s">
        <v>368</v>
      </c>
      <c r="C4" s="84" t="s">
        <v>369</v>
      </c>
      <c r="D4" s="85" t="s">
        <v>370</v>
      </c>
      <c r="E4" s="85" t="s">
        <v>370</v>
      </c>
      <c r="F4" s="76"/>
      <c r="G4" s="76">
        <v>100000</v>
      </c>
      <c r="H4" s="86">
        <v>5</v>
      </c>
      <c r="I4" s="78">
        <f t="shared" ref="I4:I9" si="0">G4*H4</f>
        <v>500000</v>
      </c>
      <c r="J4" s="68"/>
      <c r="K4" s="68"/>
      <c r="L4" s="69"/>
      <c r="M4" s="69"/>
      <c r="N4" s="69"/>
      <c r="O4" s="69"/>
      <c r="P4" s="69"/>
      <c r="Q4" s="69"/>
      <c r="R4" s="69"/>
      <c r="S4" s="69"/>
      <c r="T4" s="69"/>
      <c r="U4" s="69"/>
      <c r="V4" s="69"/>
      <c r="W4" s="69"/>
      <c r="X4" s="69"/>
      <c r="Y4" s="69"/>
      <c r="Z4" s="54"/>
    </row>
    <row r="5" spans="1:26" s="79" customFormat="1" ht="21.95" customHeight="1">
      <c r="A5" s="76">
        <v>1</v>
      </c>
      <c r="B5" s="87" t="s">
        <v>371</v>
      </c>
      <c r="C5" s="84" t="s">
        <v>369</v>
      </c>
      <c r="D5" s="88" t="s">
        <v>372</v>
      </c>
      <c r="E5" s="88" t="s">
        <v>372</v>
      </c>
      <c r="F5" s="76"/>
      <c r="G5" s="76">
        <v>150000</v>
      </c>
      <c r="H5" s="86">
        <v>1</v>
      </c>
      <c r="I5" s="78">
        <f t="shared" si="0"/>
        <v>150000</v>
      </c>
      <c r="J5" s="68"/>
      <c r="K5" s="68"/>
      <c r="L5" s="69"/>
      <c r="M5" s="69"/>
      <c r="N5" s="69"/>
      <c r="O5" s="69"/>
      <c r="P5" s="69"/>
      <c r="Q5" s="69"/>
      <c r="R5" s="69"/>
      <c r="S5" s="69"/>
      <c r="T5" s="69"/>
      <c r="U5" s="69"/>
      <c r="V5" s="69"/>
      <c r="W5" s="69"/>
      <c r="X5" s="69"/>
      <c r="Y5" s="69"/>
      <c r="Z5" s="54"/>
    </row>
    <row r="6" spans="1:26" s="79" customFormat="1" ht="21.95" customHeight="1">
      <c r="A6" s="76">
        <v>1</v>
      </c>
      <c r="B6" s="87" t="s">
        <v>371</v>
      </c>
      <c r="C6" s="84" t="s">
        <v>369</v>
      </c>
      <c r="D6" s="89" t="s">
        <v>373</v>
      </c>
      <c r="E6" s="89" t="s">
        <v>373</v>
      </c>
      <c r="F6" s="76"/>
      <c r="G6" s="76">
        <v>50000</v>
      </c>
      <c r="H6" s="86">
        <v>2</v>
      </c>
      <c r="I6" s="78">
        <f t="shared" si="0"/>
        <v>100000</v>
      </c>
      <c r="J6" s="68"/>
      <c r="K6" s="68"/>
      <c r="L6" s="69"/>
      <c r="M6" s="69"/>
      <c r="N6" s="69"/>
      <c r="O6" s="69"/>
      <c r="P6" s="69"/>
      <c r="Q6" s="69"/>
      <c r="R6" s="69"/>
      <c r="S6" s="69"/>
      <c r="T6" s="69"/>
      <c r="U6" s="69"/>
      <c r="V6" s="69"/>
      <c r="W6" s="69"/>
      <c r="X6" s="69"/>
      <c r="Y6" s="69"/>
      <c r="Z6" s="54"/>
    </row>
    <row r="7" spans="1:26" s="79" customFormat="1" ht="21.95" customHeight="1">
      <c r="A7" s="76">
        <v>1</v>
      </c>
      <c r="B7" s="87" t="s">
        <v>371</v>
      </c>
      <c r="C7" s="84" t="s">
        <v>369</v>
      </c>
      <c r="D7" s="90" t="s">
        <v>374</v>
      </c>
      <c r="E7" s="90" t="s">
        <v>375</v>
      </c>
      <c r="F7" s="76"/>
      <c r="G7" s="76">
        <v>100000</v>
      </c>
      <c r="H7" s="86">
        <v>1</v>
      </c>
      <c r="I7" s="78">
        <f t="shared" si="0"/>
        <v>100000</v>
      </c>
      <c r="J7" s="68"/>
      <c r="K7" s="68"/>
      <c r="L7" s="69"/>
      <c r="M7" s="69"/>
      <c r="N7" s="69"/>
      <c r="O7" s="69"/>
      <c r="P7" s="69"/>
      <c r="Q7" s="69"/>
      <c r="R7" s="69"/>
      <c r="S7" s="69"/>
      <c r="T7" s="69"/>
      <c r="U7" s="69"/>
      <c r="V7" s="69"/>
      <c r="W7" s="69"/>
      <c r="X7" s="69"/>
      <c r="Y7" s="69"/>
      <c r="Z7" s="54"/>
    </row>
    <row r="8" spans="1:26" s="79" customFormat="1" ht="21.95" customHeight="1">
      <c r="A8" s="76">
        <v>1</v>
      </c>
      <c r="B8" s="87" t="s">
        <v>371</v>
      </c>
      <c r="C8" s="84" t="s">
        <v>369</v>
      </c>
      <c r="D8" s="91" t="s">
        <v>376</v>
      </c>
      <c r="E8" s="91" t="s">
        <v>376</v>
      </c>
      <c r="F8" s="76"/>
      <c r="G8" s="76">
        <v>100000</v>
      </c>
      <c r="H8" s="86">
        <v>1</v>
      </c>
      <c r="I8" s="78">
        <f t="shared" si="0"/>
        <v>100000</v>
      </c>
      <c r="J8" s="68"/>
      <c r="K8" s="68"/>
      <c r="L8" s="69"/>
      <c r="M8" s="69"/>
      <c r="N8" s="69"/>
      <c r="O8" s="69"/>
      <c r="P8" s="69"/>
      <c r="Q8" s="69"/>
      <c r="R8" s="69"/>
      <c r="S8" s="69"/>
      <c r="T8" s="69"/>
      <c r="U8" s="69"/>
      <c r="V8" s="69"/>
      <c r="W8" s="69"/>
      <c r="X8" s="69"/>
      <c r="Y8" s="69"/>
      <c r="Z8" s="54"/>
    </row>
    <row r="9" spans="1:26" s="79" customFormat="1" ht="21.95" customHeight="1">
      <c r="A9" s="76">
        <v>1</v>
      </c>
      <c r="B9" s="87" t="s">
        <v>371</v>
      </c>
      <c r="C9" s="84" t="s">
        <v>369</v>
      </c>
      <c r="D9" s="91" t="s">
        <v>377</v>
      </c>
      <c r="E9" s="91" t="s">
        <v>377</v>
      </c>
      <c r="F9" s="76"/>
      <c r="G9" s="76">
        <v>45000</v>
      </c>
      <c r="H9" s="86">
        <v>2</v>
      </c>
      <c r="I9" s="78">
        <f t="shared" si="0"/>
        <v>90000</v>
      </c>
      <c r="J9" s="68"/>
      <c r="K9" s="68"/>
      <c r="L9" s="69"/>
      <c r="M9" s="69"/>
      <c r="N9" s="69"/>
      <c r="O9" s="69"/>
      <c r="P9" s="69"/>
      <c r="Q9" s="69"/>
      <c r="R9" s="69"/>
      <c r="S9" s="69"/>
      <c r="T9" s="69"/>
      <c r="U9" s="69"/>
      <c r="V9" s="69"/>
      <c r="W9" s="69"/>
      <c r="X9" s="69"/>
      <c r="Y9" s="69"/>
      <c r="Z9" s="54"/>
    </row>
    <row r="10" spans="1:26" s="79" customFormat="1" ht="21.95" customHeight="1">
      <c r="A10" s="92"/>
      <c r="B10" s="94" t="s">
        <v>378</v>
      </c>
      <c r="C10" s="93"/>
      <c r="D10" s="95"/>
      <c r="E10" s="95"/>
      <c r="F10" s="92"/>
      <c r="G10" s="92"/>
      <c r="H10" s="92"/>
      <c r="I10" s="82">
        <f>SUM(I4:I9)</f>
        <v>1040000</v>
      </c>
      <c r="J10" s="68"/>
      <c r="K10" s="68"/>
      <c r="L10" s="69"/>
      <c r="M10" s="69"/>
      <c r="N10" s="69"/>
      <c r="O10" s="69"/>
      <c r="P10" s="69"/>
      <c r="Q10" s="69"/>
      <c r="R10" s="69"/>
      <c r="S10" s="69"/>
      <c r="T10" s="69"/>
      <c r="U10" s="69"/>
      <c r="V10" s="69"/>
      <c r="W10" s="69"/>
      <c r="X10" s="69"/>
      <c r="Y10" s="69"/>
      <c r="Z10" s="54"/>
    </row>
    <row r="11" spans="1:26" s="79" customFormat="1" ht="21.95" customHeight="1">
      <c r="A11" s="76">
        <v>1</v>
      </c>
      <c r="B11" s="96" t="s">
        <v>379</v>
      </c>
      <c r="C11" s="84" t="s">
        <v>369</v>
      </c>
      <c r="D11" s="97" t="s">
        <v>380</v>
      </c>
      <c r="E11" s="98" t="s">
        <v>381</v>
      </c>
      <c r="F11" s="76"/>
      <c r="G11" s="76">
        <v>250000</v>
      </c>
      <c r="H11" s="86">
        <v>1</v>
      </c>
      <c r="I11" s="78">
        <f>G11*H11</f>
        <v>250000</v>
      </c>
      <c r="J11" s="68"/>
      <c r="K11" s="68"/>
      <c r="L11" s="69"/>
      <c r="M11" s="69"/>
      <c r="N11" s="69"/>
      <c r="O11" s="69"/>
      <c r="P11" s="69"/>
      <c r="Q11" s="69"/>
      <c r="R11" s="69"/>
      <c r="S11" s="69"/>
      <c r="T11" s="69"/>
      <c r="U11" s="69"/>
      <c r="V11" s="69"/>
      <c r="W11" s="69"/>
      <c r="X11" s="69"/>
      <c r="Y11" s="69"/>
      <c r="Z11" s="54"/>
    </row>
    <row r="12" spans="1:26" s="79" customFormat="1" ht="21.95" customHeight="1">
      <c r="A12" s="76">
        <v>1</v>
      </c>
      <c r="B12" s="96" t="s">
        <v>379</v>
      </c>
      <c r="C12" s="84" t="s">
        <v>369</v>
      </c>
      <c r="D12" s="97" t="s">
        <v>380</v>
      </c>
      <c r="E12" s="98" t="s">
        <v>382</v>
      </c>
      <c r="F12" s="76"/>
      <c r="G12" s="76">
        <v>175000</v>
      </c>
      <c r="H12" s="86">
        <v>1</v>
      </c>
      <c r="I12" s="78">
        <f t="shared" ref="I12:I16" si="1">G12*H12</f>
        <v>175000</v>
      </c>
      <c r="J12" s="68"/>
      <c r="K12" s="68"/>
      <c r="L12" s="69"/>
      <c r="M12" s="69"/>
      <c r="N12" s="69"/>
      <c r="O12" s="69"/>
      <c r="P12" s="69"/>
      <c r="Q12" s="69"/>
      <c r="R12" s="69"/>
      <c r="S12" s="69"/>
      <c r="T12" s="69"/>
      <c r="U12" s="69"/>
      <c r="V12" s="69"/>
      <c r="W12" s="69"/>
      <c r="X12" s="69"/>
      <c r="Y12" s="69"/>
      <c r="Z12" s="54"/>
    </row>
    <row r="13" spans="1:26" s="79" customFormat="1" ht="21.95" customHeight="1">
      <c r="A13" s="76">
        <v>1</v>
      </c>
      <c r="B13" s="96" t="s">
        <v>379</v>
      </c>
      <c r="C13" s="84" t="s">
        <v>369</v>
      </c>
      <c r="D13" s="99" t="s">
        <v>383</v>
      </c>
      <c r="E13" s="99" t="s">
        <v>383</v>
      </c>
      <c r="F13" s="76"/>
      <c r="G13" s="76">
        <v>100000</v>
      </c>
      <c r="H13" s="86">
        <v>2</v>
      </c>
      <c r="I13" s="78">
        <f t="shared" si="1"/>
        <v>200000</v>
      </c>
      <c r="J13" s="68"/>
      <c r="K13" s="68"/>
      <c r="L13" s="69"/>
      <c r="M13" s="69"/>
      <c r="N13" s="69"/>
      <c r="O13" s="69"/>
      <c r="P13" s="69"/>
      <c r="Q13" s="69"/>
      <c r="R13" s="69"/>
      <c r="S13" s="69"/>
      <c r="T13" s="69"/>
      <c r="U13" s="69"/>
      <c r="V13" s="69"/>
      <c r="W13" s="69"/>
      <c r="X13" s="69"/>
      <c r="Y13" s="69"/>
      <c r="Z13" s="54"/>
    </row>
    <row r="14" spans="1:26" s="79" customFormat="1" ht="21.95" customHeight="1">
      <c r="A14" s="76">
        <v>1</v>
      </c>
      <c r="B14" s="96" t="s">
        <v>379</v>
      </c>
      <c r="C14" s="84" t="s">
        <v>369</v>
      </c>
      <c r="D14" s="100" t="s">
        <v>375</v>
      </c>
      <c r="E14" s="88" t="s">
        <v>384</v>
      </c>
      <c r="F14" s="76"/>
      <c r="G14" s="76">
        <v>100000</v>
      </c>
      <c r="H14" s="86">
        <v>2</v>
      </c>
      <c r="I14" s="78">
        <f t="shared" si="1"/>
        <v>200000</v>
      </c>
      <c r="J14" s="68"/>
      <c r="K14" s="68"/>
      <c r="L14" s="69"/>
      <c r="M14" s="69"/>
      <c r="N14" s="69"/>
      <c r="O14" s="69"/>
      <c r="P14" s="69"/>
      <c r="Q14" s="69"/>
      <c r="R14" s="69"/>
      <c r="S14" s="69"/>
      <c r="T14" s="69"/>
      <c r="U14" s="69"/>
      <c r="V14" s="69"/>
      <c r="W14" s="69"/>
      <c r="X14" s="69"/>
      <c r="Y14" s="69"/>
      <c r="Z14" s="54"/>
    </row>
    <row r="15" spans="1:26" s="79" customFormat="1" ht="21.95" customHeight="1">
      <c r="A15" s="76">
        <v>1</v>
      </c>
      <c r="B15" s="96" t="s">
        <v>379</v>
      </c>
      <c r="C15" s="84" t="s">
        <v>385</v>
      </c>
      <c r="D15" s="88" t="s">
        <v>386</v>
      </c>
      <c r="E15" s="88" t="s">
        <v>386</v>
      </c>
      <c r="F15" s="76"/>
      <c r="G15" s="76">
        <v>70000</v>
      </c>
      <c r="H15" s="86">
        <v>1</v>
      </c>
      <c r="I15" s="78">
        <f t="shared" si="1"/>
        <v>70000</v>
      </c>
      <c r="J15" s="68"/>
      <c r="K15" s="68"/>
      <c r="L15" s="69"/>
      <c r="M15" s="69"/>
      <c r="N15" s="69"/>
      <c r="O15" s="69"/>
      <c r="P15" s="69"/>
      <c r="Q15" s="69"/>
      <c r="R15" s="69"/>
      <c r="S15" s="69"/>
      <c r="T15" s="69"/>
      <c r="U15" s="69"/>
      <c r="V15" s="69"/>
      <c r="W15" s="69"/>
      <c r="X15" s="69"/>
      <c r="Y15" s="69"/>
      <c r="Z15" s="54"/>
    </row>
    <row r="16" spans="1:26" s="79" customFormat="1" ht="21.95" customHeight="1">
      <c r="A16" s="76">
        <v>1</v>
      </c>
      <c r="B16" s="96" t="s">
        <v>379</v>
      </c>
      <c r="C16" s="84" t="s">
        <v>369</v>
      </c>
      <c r="D16" s="89" t="s">
        <v>373</v>
      </c>
      <c r="E16" s="89" t="s">
        <v>373</v>
      </c>
      <c r="F16" s="76"/>
      <c r="G16" s="76">
        <v>50000</v>
      </c>
      <c r="H16" s="86">
        <v>1</v>
      </c>
      <c r="I16" s="78">
        <f t="shared" si="1"/>
        <v>50000</v>
      </c>
      <c r="J16" s="68"/>
      <c r="K16" s="68"/>
      <c r="L16" s="69"/>
      <c r="M16" s="69"/>
      <c r="N16" s="69"/>
      <c r="O16" s="69"/>
      <c r="P16" s="69"/>
      <c r="Q16" s="69"/>
      <c r="R16" s="69"/>
      <c r="S16" s="69"/>
      <c r="T16" s="69"/>
      <c r="U16" s="69"/>
      <c r="V16" s="69"/>
      <c r="W16" s="69"/>
      <c r="X16" s="69"/>
      <c r="Y16" s="69"/>
      <c r="Z16" s="54"/>
    </row>
    <row r="17" spans="1:26" s="79" customFormat="1" ht="21.95" customHeight="1">
      <c r="A17" s="76"/>
      <c r="B17" s="81" t="s">
        <v>387</v>
      </c>
      <c r="C17" s="77"/>
      <c r="D17" s="80"/>
      <c r="E17" s="76"/>
      <c r="F17" s="76"/>
      <c r="G17" s="76"/>
      <c r="H17" s="76"/>
      <c r="I17" s="82">
        <f>SUM(I11:I16)</f>
        <v>945000</v>
      </c>
      <c r="J17" s="68"/>
      <c r="K17" s="68"/>
      <c r="L17" s="69"/>
      <c r="M17" s="69"/>
      <c r="N17" s="69"/>
      <c r="O17" s="69"/>
      <c r="P17" s="69"/>
      <c r="Q17" s="69"/>
      <c r="R17" s="69"/>
      <c r="S17" s="69"/>
      <c r="T17" s="69"/>
      <c r="U17" s="69"/>
      <c r="V17" s="69"/>
      <c r="W17" s="69"/>
      <c r="X17" s="69"/>
      <c r="Y17" s="69"/>
      <c r="Z17" s="54"/>
    </row>
    <row r="18" spans="1:26" s="79" customFormat="1" ht="21.95" customHeight="1">
      <c r="A18" s="76">
        <v>1</v>
      </c>
      <c r="B18" s="96" t="s">
        <v>388</v>
      </c>
      <c r="C18" s="84" t="s">
        <v>369</v>
      </c>
      <c r="D18" s="101" t="s">
        <v>389</v>
      </c>
      <c r="E18" s="89" t="s">
        <v>390</v>
      </c>
      <c r="F18" s="76"/>
      <c r="G18" s="76">
        <v>290000</v>
      </c>
      <c r="H18" s="76">
        <v>1</v>
      </c>
      <c r="I18" s="78">
        <f>G18*H18</f>
        <v>290000</v>
      </c>
      <c r="J18" s="68"/>
      <c r="K18" s="68"/>
      <c r="L18" s="69"/>
      <c r="M18" s="69"/>
      <c r="N18" s="69"/>
      <c r="O18" s="69"/>
      <c r="P18" s="69"/>
      <c r="Q18" s="69"/>
      <c r="R18" s="69"/>
      <c r="S18" s="69"/>
      <c r="T18" s="69"/>
      <c r="U18" s="69"/>
      <c r="V18" s="69"/>
      <c r="W18" s="69"/>
      <c r="X18" s="69"/>
      <c r="Y18" s="69"/>
      <c r="Z18" s="54"/>
    </row>
    <row r="19" spans="1:26" s="79" customFormat="1" ht="21.95" customHeight="1">
      <c r="A19" s="76">
        <v>1</v>
      </c>
      <c r="B19" s="96" t="s">
        <v>388</v>
      </c>
      <c r="C19" s="84" t="s">
        <v>369</v>
      </c>
      <c r="D19" s="99" t="s">
        <v>383</v>
      </c>
      <c r="E19" s="99" t="s">
        <v>383</v>
      </c>
      <c r="F19" s="76"/>
      <c r="G19" s="76">
        <v>100000</v>
      </c>
      <c r="H19" s="76">
        <v>7</v>
      </c>
      <c r="I19" s="78">
        <f>G19*H19</f>
        <v>700000</v>
      </c>
      <c r="J19" s="68"/>
      <c r="K19" s="68"/>
      <c r="L19" s="69"/>
      <c r="M19" s="69"/>
      <c r="N19" s="69"/>
      <c r="O19" s="69"/>
      <c r="P19" s="69"/>
      <c r="Q19" s="69"/>
      <c r="R19" s="69"/>
      <c r="S19" s="69"/>
      <c r="T19" s="69"/>
      <c r="U19" s="69"/>
      <c r="V19" s="69"/>
      <c r="W19" s="69"/>
      <c r="X19" s="69"/>
      <c r="Y19" s="69"/>
      <c r="Z19" s="54"/>
    </row>
    <row r="20" spans="1:26" s="79" customFormat="1" ht="21.95" customHeight="1">
      <c r="A20" s="76"/>
      <c r="B20" s="81" t="s">
        <v>391</v>
      </c>
      <c r="C20" s="77"/>
      <c r="D20" s="80"/>
      <c r="E20" s="76"/>
      <c r="F20" s="76"/>
      <c r="G20" s="76"/>
      <c r="H20" s="76"/>
      <c r="I20" s="82">
        <f>SUM(I18:I19)</f>
        <v>990000</v>
      </c>
      <c r="J20" s="68"/>
      <c r="K20" s="68"/>
      <c r="L20" s="69"/>
      <c r="M20" s="69"/>
      <c r="N20" s="69"/>
      <c r="O20" s="69"/>
      <c r="P20" s="69"/>
      <c r="Q20" s="69"/>
      <c r="R20" s="69"/>
      <c r="S20" s="69"/>
      <c r="T20" s="69"/>
      <c r="U20" s="69"/>
      <c r="V20" s="69"/>
      <c r="W20" s="69"/>
      <c r="X20" s="69"/>
      <c r="Y20" s="69"/>
      <c r="Z20" s="54"/>
    </row>
    <row r="21" spans="1:26" s="79" customFormat="1" ht="21.95" customHeight="1">
      <c r="A21" s="102"/>
      <c r="B21" s="103" t="s">
        <v>392</v>
      </c>
      <c r="C21" s="102"/>
      <c r="D21" s="102"/>
      <c r="E21" s="94"/>
      <c r="F21" s="102"/>
      <c r="G21" s="102"/>
      <c r="H21" s="102"/>
      <c r="I21" s="104">
        <f>I10+I17+I20</f>
        <v>2975000</v>
      </c>
      <c r="J21" s="68"/>
      <c r="K21" s="68"/>
      <c r="L21" s="69"/>
      <c r="M21" s="69"/>
      <c r="N21" s="69"/>
      <c r="O21" s="69"/>
      <c r="P21" s="69"/>
      <c r="Q21" s="69"/>
      <c r="R21" s="69"/>
      <c r="S21" s="69"/>
      <c r="T21" s="69"/>
      <c r="U21" s="69"/>
      <c r="V21" s="69"/>
      <c r="W21" s="69"/>
      <c r="X21" s="69"/>
      <c r="Y21" s="69"/>
      <c r="Z21" s="54"/>
    </row>
    <row r="22" spans="1:26" ht="20.100000000000001" customHeight="1"/>
    <row r="23" spans="1:26" ht="20.100000000000001" customHeight="1"/>
    <row r="24" spans="1:26" ht="20.100000000000001" customHeight="1"/>
    <row r="25" spans="1:26" ht="20.100000000000001" customHeight="1"/>
    <row r="26" spans="1:26" ht="20.100000000000001" customHeight="1"/>
    <row r="27" spans="1:26" ht="20.100000000000001" customHeight="1"/>
    <row r="28" spans="1:26" ht="20.100000000000001" customHeight="1"/>
    <row r="29" spans="1:26" ht="20.100000000000001" customHeight="1"/>
    <row r="30" spans="1:26" ht="20.100000000000001" customHeight="1"/>
    <row r="31" spans="1:26" ht="20.100000000000001" customHeight="1"/>
    <row r="32" spans="1:2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sheetData>
  <autoFilter ref="A2:Z21"/>
  <mergeCells count="10">
    <mergeCell ref="I2:I3"/>
    <mergeCell ref="A1:I1"/>
    <mergeCell ref="A2:A3"/>
    <mergeCell ref="B2:B3"/>
    <mergeCell ref="C2:C3"/>
    <mergeCell ref="D2:D3"/>
    <mergeCell ref="E2:E3"/>
    <mergeCell ref="F2:F3"/>
    <mergeCell ref="G2:G3"/>
    <mergeCell ref="H2:H3"/>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7.xml><?xml version="1.0" encoding="utf-8"?>
<worksheet xmlns="http://schemas.openxmlformats.org/spreadsheetml/2006/main" xmlns:r="http://schemas.openxmlformats.org/officeDocument/2006/relationships">
  <dimension ref="A1:J8"/>
  <sheetViews>
    <sheetView workbookViewId="0">
      <selection activeCell="I15" sqref="I15"/>
    </sheetView>
  </sheetViews>
  <sheetFormatPr defaultRowHeight="13.5"/>
  <cols>
    <col min="1" max="1" width="4.75" style="124" customWidth="1"/>
    <col min="2" max="2" width="9" style="124"/>
    <col min="3" max="3" width="20.25" style="124" customWidth="1"/>
    <col min="4" max="4" width="15.75" style="124" customWidth="1"/>
    <col min="5" max="5" width="12.875" style="124" customWidth="1"/>
    <col min="6" max="6" width="12" style="124" customWidth="1"/>
    <col min="7" max="10" width="13.625" style="124" customWidth="1"/>
    <col min="11" max="16384" width="9" style="110"/>
  </cols>
  <sheetData>
    <row r="1" spans="1:10" ht="24" customHeight="1">
      <c r="A1" s="393" t="s">
        <v>393</v>
      </c>
      <c r="B1" s="393"/>
      <c r="C1" s="393"/>
      <c r="D1" s="393"/>
      <c r="E1" s="393"/>
      <c r="F1" s="393"/>
      <c r="G1" s="393"/>
      <c r="H1" s="393"/>
      <c r="I1" s="393"/>
      <c r="J1" s="394"/>
    </row>
    <row r="2" spans="1:10" ht="44.25" customHeight="1">
      <c r="A2" s="111" t="s">
        <v>394</v>
      </c>
      <c r="B2" s="111" t="s">
        <v>395</v>
      </c>
      <c r="C2" s="112" t="s">
        <v>2</v>
      </c>
      <c r="D2" s="112" t="s">
        <v>3</v>
      </c>
      <c r="E2" s="112" t="s">
        <v>4</v>
      </c>
      <c r="F2" s="112" t="s">
        <v>396</v>
      </c>
      <c r="G2" s="112" t="s">
        <v>397</v>
      </c>
      <c r="H2" s="112" t="s">
        <v>398</v>
      </c>
      <c r="I2" s="113" t="s">
        <v>399</v>
      </c>
      <c r="J2" s="111" t="s">
        <v>400</v>
      </c>
    </row>
    <row r="3" spans="1:10" ht="30" customHeight="1">
      <c r="A3" s="395">
        <v>1</v>
      </c>
      <c r="B3" s="395" t="s">
        <v>367</v>
      </c>
      <c r="C3" s="395" t="s">
        <v>401</v>
      </c>
      <c r="D3" s="395" t="s">
        <v>401</v>
      </c>
      <c r="E3" s="114" t="s">
        <v>402</v>
      </c>
      <c r="F3" s="114" t="s">
        <v>403</v>
      </c>
      <c r="G3" s="115">
        <v>4903</v>
      </c>
      <c r="H3" s="115">
        <v>5</v>
      </c>
      <c r="I3" s="116">
        <f>G3*H3</f>
        <v>24515</v>
      </c>
      <c r="J3" s="117"/>
    </row>
    <row r="4" spans="1:10" ht="30" customHeight="1">
      <c r="A4" s="395"/>
      <c r="B4" s="395"/>
      <c r="C4" s="395"/>
      <c r="D4" s="395"/>
      <c r="E4" s="114" t="s">
        <v>404</v>
      </c>
      <c r="F4" s="117"/>
      <c r="G4" s="115">
        <v>1</v>
      </c>
      <c r="H4" s="115">
        <v>73812</v>
      </c>
      <c r="I4" s="116">
        <f>G4*H4</f>
        <v>73812</v>
      </c>
      <c r="J4" s="114" t="s">
        <v>405</v>
      </c>
    </row>
    <row r="5" spans="1:10" ht="30" customHeight="1">
      <c r="A5" s="118"/>
      <c r="B5" s="118"/>
      <c r="C5" s="118" t="s">
        <v>406</v>
      </c>
      <c r="D5" s="118"/>
      <c r="E5" s="119"/>
      <c r="F5" s="117"/>
      <c r="G5" s="115"/>
      <c r="H5" s="120"/>
      <c r="I5" s="116">
        <f>SUM(I3:I4)</f>
        <v>98327</v>
      </c>
      <c r="J5" s="117"/>
    </row>
    <row r="6" spans="1:10" ht="30" customHeight="1">
      <c r="A6" s="118">
        <v>2</v>
      </c>
      <c r="B6" s="118" t="s">
        <v>407</v>
      </c>
      <c r="C6" s="118" t="s">
        <v>401</v>
      </c>
      <c r="D6" s="118" t="s">
        <v>401</v>
      </c>
      <c r="E6" s="118" t="s">
        <v>408</v>
      </c>
      <c r="F6" s="118"/>
      <c r="G6" s="118">
        <v>1</v>
      </c>
      <c r="H6" s="118">
        <v>1586958</v>
      </c>
      <c r="I6" s="116">
        <f t="shared" ref="I6" si="0">G6*H6</f>
        <v>1586958</v>
      </c>
      <c r="J6" s="118" t="s">
        <v>409</v>
      </c>
    </row>
    <row r="7" spans="1:10" ht="30" customHeight="1">
      <c r="A7" s="121"/>
      <c r="B7" s="121"/>
      <c r="C7" s="122" t="s">
        <v>410</v>
      </c>
      <c r="D7" s="121"/>
      <c r="E7" s="121"/>
      <c r="F7" s="121"/>
      <c r="G7" s="121"/>
      <c r="H7" s="121"/>
      <c r="I7" s="123">
        <f>SUM(I6)</f>
        <v>1586958</v>
      </c>
      <c r="J7" s="121"/>
    </row>
    <row r="8" spans="1:10" ht="30" customHeight="1">
      <c r="A8" s="121"/>
      <c r="B8" s="121"/>
      <c r="C8" s="122" t="s">
        <v>411</v>
      </c>
      <c r="D8" s="121"/>
      <c r="E8" s="121"/>
      <c r="F8" s="121"/>
      <c r="G8" s="121"/>
      <c r="H8" s="121"/>
      <c r="I8" s="123">
        <f>I5+I7</f>
        <v>1685285</v>
      </c>
      <c r="J8" s="121"/>
    </row>
  </sheetData>
  <mergeCells count="5">
    <mergeCell ref="A1:J1"/>
    <mergeCell ref="A3:A4"/>
    <mergeCell ref="B3:B4"/>
    <mergeCell ref="C3:C4"/>
    <mergeCell ref="D3:D4"/>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Header>第 &amp;P 页，共 &amp;N 页</oddHeader>
    <oddFooter>第 &amp;P 页，共 &amp;N 页</oddFooter>
  </headerFooter>
</worksheet>
</file>

<file path=xl/worksheets/sheet8.xml><?xml version="1.0" encoding="utf-8"?>
<worksheet xmlns="http://schemas.openxmlformats.org/spreadsheetml/2006/main" xmlns:r="http://schemas.openxmlformats.org/officeDocument/2006/relationships">
  <dimension ref="A1:O12"/>
  <sheetViews>
    <sheetView workbookViewId="0">
      <selection activeCell="O11" activeCellId="1" sqref="O6 O11"/>
    </sheetView>
  </sheetViews>
  <sheetFormatPr defaultRowHeight="13.5"/>
  <cols>
    <col min="1" max="1" width="6.375" customWidth="1"/>
    <col min="2" max="2" width="9" style="128"/>
    <col min="3" max="3" width="18.75" customWidth="1"/>
    <col min="4" max="4" width="10.375" customWidth="1"/>
    <col min="5" max="5" width="11.375" customWidth="1"/>
    <col min="6" max="6" width="11" customWidth="1"/>
    <col min="7" max="7" width="10.375" customWidth="1"/>
    <col min="9" max="9" width="9.875" customWidth="1"/>
    <col min="11" max="11" width="11" customWidth="1"/>
    <col min="12" max="12" width="8.125" customWidth="1"/>
    <col min="13" max="13" width="8.375" customWidth="1"/>
    <col min="14" max="14" width="13.375" customWidth="1"/>
    <col min="15" max="15" width="12.75" bestFit="1" customWidth="1"/>
  </cols>
  <sheetData>
    <row r="1" spans="1:15" ht="20.25">
      <c r="A1" s="398" t="s">
        <v>413</v>
      </c>
      <c r="B1" s="398"/>
      <c r="C1" s="398"/>
      <c r="D1" s="398"/>
      <c r="E1" s="398"/>
      <c r="F1" s="398"/>
      <c r="G1" s="398"/>
      <c r="H1" s="398"/>
      <c r="I1" s="398"/>
      <c r="J1" s="398"/>
      <c r="K1" s="398"/>
      <c r="L1" s="398"/>
      <c r="M1" s="398"/>
      <c r="N1" s="398"/>
      <c r="O1" s="399"/>
    </row>
    <row r="2" spans="1:15" ht="30" customHeight="1">
      <c r="A2" s="403" t="s">
        <v>414</v>
      </c>
      <c r="B2" s="403" t="s">
        <v>423</v>
      </c>
      <c r="C2" s="403" t="s">
        <v>1</v>
      </c>
      <c r="D2" s="404" t="s">
        <v>422</v>
      </c>
      <c r="E2" s="400"/>
      <c r="F2" s="400" t="s">
        <v>426</v>
      </c>
      <c r="G2" s="400"/>
      <c r="H2" s="400" t="s">
        <v>427</v>
      </c>
      <c r="I2" s="400"/>
      <c r="J2" s="400" t="s">
        <v>428</v>
      </c>
      <c r="K2" s="400"/>
      <c r="L2" s="400" t="s">
        <v>415</v>
      </c>
      <c r="M2" s="400"/>
      <c r="N2" s="401" t="s">
        <v>416</v>
      </c>
      <c r="O2" s="396" t="s">
        <v>443</v>
      </c>
    </row>
    <row r="3" spans="1:15" ht="30" customHeight="1">
      <c r="A3" s="403"/>
      <c r="B3" s="403"/>
      <c r="C3" s="403"/>
      <c r="D3" s="125" t="s">
        <v>417</v>
      </c>
      <c r="E3" s="125" t="s">
        <v>162</v>
      </c>
      <c r="F3" s="125" t="s">
        <v>417</v>
      </c>
      <c r="G3" s="125" t="s">
        <v>162</v>
      </c>
      <c r="H3" s="125" t="s">
        <v>417</v>
      </c>
      <c r="I3" s="125" t="s">
        <v>162</v>
      </c>
      <c r="J3" s="125" t="s">
        <v>417</v>
      </c>
      <c r="K3" s="125" t="s">
        <v>162</v>
      </c>
      <c r="L3" s="125" t="s">
        <v>417</v>
      </c>
      <c r="M3" s="125" t="s">
        <v>162</v>
      </c>
      <c r="N3" s="402"/>
      <c r="O3" s="397"/>
    </row>
    <row r="4" spans="1:15" ht="30" customHeight="1">
      <c r="A4" s="126">
        <v>1</v>
      </c>
      <c r="B4" s="127" t="s">
        <v>424</v>
      </c>
      <c r="C4" s="127" t="s">
        <v>418</v>
      </c>
      <c r="D4" s="127">
        <v>210</v>
      </c>
      <c r="E4" s="127">
        <v>2992500</v>
      </c>
      <c r="F4" s="127">
        <v>209</v>
      </c>
      <c r="G4" s="127">
        <v>2978250</v>
      </c>
      <c r="H4" s="127">
        <v>209</v>
      </c>
      <c r="I4" s="127">
        <v>2978250</v>
      </c>
      <c r="J4" s="127">
        <v>207</v>
      </c>
      <c r="K4" s="127">
        <v>2949750</v>
      </c>
      <c r="L4" s="127">
        <v>210</v>
      </c>
      <c r="M4" s="127">
        <v>2992500</v>
      </c>
      <c r="N4" s="129">
        <f>E4+G4+I4+K4+M4</f>
        <v>14891250</v>
      </c>
      <c r="O4" s="140">
        <f>ROUND(N4/6*4,0)</f>
        <v>9927500</v>
      </c>
    </row>
    <row r="5" spans="1:15" ht="30" customHeight="1">
      <c r="A5" s="126"/>
      <c r="B5" s="127" t="s">
        <v>425</v>
      </c>
      <c r="C5" s="127" t="s">
        <v>418</v>
      </c>
      <c r="D5" s="127">
        <v>112</v>
      </c>
      <c r="E5" s="127">
        <v>2156000</v>
      </c>
      <c r="F5" s="127">
        <v>95</v>
      </c>
      <c r="G5" s="127">
        <v>1828750</v>
      </c>
      <c r="H5" s="127">
        <v>64</v>
      </c>
      <c r="I5" s="127">
        <v>1232000</v>
      </c>
      <c r="J5" s="127">
        <v>37</v>
      </c>
      <c r="K5" s="127">
        <v>712250</v>
      </c>
      <c r="L5" s="127"/>
      <c r="M5" s="127"/>
      <c r="N5" s="129">
        <f>E5+G5+I5+K5</f>
        <v>5929000</v>
      </c>
      <c r="O5" s="140">
        <f>ROUND(N5/6*4,0)</f>
        <v>3952667</v>
      </c>
    </row>
    <row r="6" spans="1:15" ht="30" customHeight="1">
      <c r="A6" s="403" t="s">
        <v>429</v>
      </c>
      <c r="B6" s="403"/>
      <c r="C6" s="403"/>
      <c r="D6" s="127"/>
      <c r="E6" s="127"/>
      <c r="F6" s="127"/>
      <c r="G6" s="127"/>
      <c r="H6" s="127"/>
      <c r="I6" s="127"/>
      <c r="J6" s="127"/>
      <c r="K6" s="127"/>
      <c r="L6" s="127"/>
      <c r="M6" s="127"/>
      <c r="N6" s="129">
        <f>SUM(N4:N5)</f>
        <v>20820250</v>
      </c>
      <c r="O6" s="141">
        <f>SUM(O4:O5)</f>
        <v>13880167</v>
      </c>
    </row>
    <row r="7" spans="1:15" ht="30" customHeight="1">
      <c r="A7" s="126">
        <v>1</v>
      </c>
      <c r="B7" s="127" t="s">
        <v>424</v>
      </c>
      <c r="C7" s="127" t="s">
        <v>419</v>
      </c>
      <c r="D7" s="127">
        <v>180</v>
      </c>
      <c r="E7" s="127">
        <v>2565000</v>
      </c>
      <c r="F7" s="127">
        <v>197</v>
      </c>
      <c r="G7" s="127">
        <v>2807250</v>
      </c>
      <c r="H7" s="127">
        <v>198</v>
      </c>
      <c r="I7" s="127">
        <v>2821500</v>
      </c>
      <c r="J7" s="127">
        <v>252</v>
      </c>
      <c r="K7" s="127">
        <v>3591000</v>
      </c>
      <c r="L7" s="127">
        <v>247</v>
      </c>
      <c r="M7" s="127">
        <v>3485000</v>
      </c>
      <c r="N7" s="129">
        <f>E7+G7+I7+K7+M7</f>
        <v>15269750</v>
      </c>
      <c r="O7" s="140">
        <f>ROUND(N7/6*4,0)</f>
        <v>10179833</v>
      </c>
    </row>
    <row r="8" spans="1:15" ht="30" customHeight="1">
      <c r="A8" s="126"/>
      <c r="B8" s="127" t="s">
        <v>425</v>
      </c>
      <c r="C8" s="127" t="s">
        <v>419</v>
      </c>
      <c r="D8" s="127">
        <v>169</v>
      </c>
      <c r="E8" s="127">
        <v>2957500</v>
      </c>
      <c r="F8" s="127">
        <v>165</v>
      </c>
      <c r="G8" s="127">
        <v>2887500</v>
      </c>
      <c r="H8" s="127">
        <v>163</v>
      </c>
      <c r="I8" s="127">
        <v>2852500</v>
      </c>
      <c r="J8" s="127">
        <v>92</v>
      </c>
      <c r="K8" s="132">
        <v>1334000</v>
      </c>
      <c r="L8" s="127"/>
      <c r="M8" s="127"/>
      <c r="N8" s="129">
        <f>E8+G8+I8+K8</f>
        <v>10031500</v>
      </c>
      <c r="O8" s="140">
        <f t="shared" ref="O8:O10" si="0">ROUND(N8/6*4,0)</f>
        <v>6687667</v>
      </c>
    </row>
    <row r="9" spans="1:15" ht="30" customHeight="1">
      <c r="A9" s="126">
        <v>2</v>
      </c>
      <c r="B9" s="127" t="s">
        <v>424</v>
      </c>
      <c r="C9" s="127" t="s">
        <v>420</v>
      </c>
      <c r="D9" s="127">
        <v>264</v>
      </c>
      <c r="E9" s="127">
        <v>3762000</v>
      </c>
      <c r="F9" s="127">
        <v>269</v>
      </c>
      <c r="G9" s="127">
        <v>3833250</v>
      </c>
      <c r="H9" s="127">
        <v>270</v>
      </c>
      <c r="I9" s="127">
        <v>3847500</v>
      </c>
      <c r="J9" s="127">
        <v>270</v>
      </c>
      <c r="K9" s="127">
        <v>3847500</v>
      </c>
      <c r="L9" s="127">
        <v>276</v>
      </c>
      <c r="M9" s="127">
        <v>3933000</v>
      </c>
      <c r="N9" s="129">
        <f>E9+G9+I9+K9+M9</f>
        <v>19223250</v>
      </c>
      <c r="O9" s="140">
        <f t="shared" si="0"/>
        <v>12815500</v>
      </c>
    </row>
    <row r="10" spans="1:15" ht="30" customHeight="1">
      <c r="A10" s="126">
        <v>3</v>
      </c>
      <c r="B10" s="127" t="s">
        <v>425</v>
      </c>
      <c r="C10" s="127" t="s">
        <v>421</v>
      </c>
      <c r="D10" s="127">
        <v>315</v>
      </c>
      <c r="E10" s="127">
        <v>5670000</v>
      </c>
      <c r="F10" s="127">
        <v>341</v>
      </c>
      <c r="G10" s="127">
        <v>6138000</v>
      </c>
      <c r="H10" s="127">
        <v>336</v>
      </c>
      <c r="I10" s="127">
        <v>6048000</v>
      </c>
      <c r="J10" s="127">
        <v>345</v>
      </c>
      <c r="K10" s="127">
        <v>6210000</v>
      </c>
      <c r="L10" s="127"/>
      <c r="M10" s="127"/>
      <c r="N10" s="129">
        <f>E10+G10+I10+K10</f>
        <v>24066000</v>
      </c>
      <c r="O10" s="140">
        <f t="shared" si="0"/>
        <v>16044000</v>
      </c>
    </row>
    <row r="11" spans="1:15" ht="30" customHeight="1">
      <c r="A11" s="403" t="s">
        <v>430</v>
      </c>
      <c r="B11" s="403"/>
      <c r="C11" s="403"/>
      <c r="D11" s="130"/>
      <c r="E11" s="130"/>
      <c r="F11" s="130"/>
      <c r="G11" s="130"/>
      <c r="H11" s="130"/>
      <c r="I11" s="131"/>
      <c r="J11" s="130"/>
      <c r="K11" s="131"/>
      <c r="L11" s="130"/>
      <c r="M11" s="131"/>
      <c r="N11" s="129">
        <f>SUM(N7:N10)</f>
        <v>68590500</v>
      </c>
      <c r="O11" s="141">
        <f>SUM(O7:O10)</f>
        <v>45727000</v>
      </c>
    </row>
    <row r="12" spans="1:15" ht="30" customHeight="1">
      <c r="A12" s="405" t="s">
        <v>431</v>
      </c>
      <c r="B12" s="406"/>
      <c r="C12" s="407"/>
      <c r="D12" s="130"/>
      <c r="E12" s="130"/>
      <c r="F12" s="130"/>
      <c r="G12" s="130"/>
      <c r="H12" s="130"/>
      <c r="I12" s="131"/>
      <c r="J12" s="130"/>
      <c r="K12" s="131"/>
      <c r="L12" s="130"/>
      <c r="M12" s="131"/>
      <c r="N12" s="129">
        <f>N6+N11</f>
        <v>89410750</v>
      </c>
      <c r="O12" s="141">
        <f>O6+O11</f>
        <v>59607167</v>
      </c>
    </row>
  </sheetData>
  <mergeCells count="14">
    <mergeCell ref="A12:C12"/>
    <mergeCell ref="A6:C6"/>
    <mergeCell ref="A11:C11"/>
    <mergeCell ref="F2:G2"/>
    <mergeCell ref="H2:I2"/>
    <mergeCell ref="O2:O3"/>
    <mergeCell ref="A1:O1"/>
    <mergeCell ref="J2:K2"/>
    <mergeCell ref="L2:M2"/>
    <mergeCell ref="N2:N3"/>
    <mergeCell ref="A2:A3"/>
    <mergeCell ref="B2:B3"/>
    <mergeCell ref="C2:C3"/>
    <mergeCell ref="D2:E2"/>
  </mergeCells>
  <phoneticPr fontId="3" type="noConversion"/>
  <printOptions horizontalCentered="1"/>
  <pageMargins left="0.70866141732283472" right="0.70866141732283472" top="0.74803149606299213" bottom="0.74803149606299213" header="0.31496062992125984" footer="0.31496062992125984"/>
  <pageSetup paperSize="9" scale="80" orientation="landscape"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dimension ref="A1:F11"/>
  <sheetViews>
    <sheetView workbookViewId="0">
      <selection activeCell="C28" sqref="C28"/>
    </sheetView>
  </sheetViews>
  <sheetFormatPr defaultRowHeight="13.5"/>
  <cols>
    <col min="1" max="1" width="6" style="128" customWidth="1"/>
    <col min="2" max="2" width="35.125" customWidth="1"/>
    <col min="3" max="3" width="43.25" customWidth="1"/>
    <col min="4" max="4" width="19.75" customWidth="1"/>
    <col min="5" max="5" width="13.375" customWidth="1"/>
    <col min="6" max="6" width="13.875" bestFit="1" customWidth="1"/>
    <col min="258" max="258" width="36.25" customWidth="1"/>
    <col min="259" max="259" width="48" customWidth="1"/>
    <col min="260" max="260" width="19.75" customWidth="1"/>
    <col min="261" max="261" width="13.375" customWidth="1"/>
    <col min="514" max="514" width="36.25" customWidth="1"/>
    <col min="515" max="515" width="48" customWidth="1"/>
    <col min="516" max="516" width="19.75" customWidth="1"/>
    <col min="517" max="517" width="13.375" customWidth="1"/>
    <col min="770" max="770" width="36.25" customWidth="1"/>
    <col min="771" max="771" width="48" customWidth="1"/>
    <col min="772" max="772" width="19.75" customWidth="1"/>
    <col min="773" max="773" width="13.375" customWidth="1"/>
    <col min="1026" max="1026" width="36.25" customWidth="1"/>
    <col min="1027" max="1027" width="48" customWidth="1"/>
    <col min="1028" max="1028" width="19.75" customWidth="1"/>
    <col min="1029" max="1029" width="13.375" customWidth="1"/>
    <col min="1282" max="1282" width="36.25" customWidth="1"/>
    <col min="1283" max="1283" width="48" customWidth="1"/>
    <col min="1284" max="1284" width="19.75" customWidth="1"/>
    <col min="1285" max="1285" width="13.375" customWidth="1"/>
    <col min="1538" max="1538" width="36.25" customWidth="1"/>
    <col min="1539" max="1539" width="48" customWidth="1"/>
    <col min="1540" max="1540" width="19.75" customWidth="1"/>
    <col min="1541" max="1541" width="13.375" customWidth="1"/>
    <col min="1794" max="1794" width="36.25" customWidth="1"/>
    <col min="1795" max="1795" width="48" customWidth="1"/>
    <col min="1796" max="1796" width="19.75" customWidth="1"/>
    <col min="1797" max="1797" width="13.375" customWidth="1"/>
    <col min="2050" max="2050" width="36.25" customWidth="1"/>
    <col min="2051" max="2051" width="48" customWidth="1"/>
    <col min="2052" max="2052" width="19.75" customWidth="1"/>
    <col min="2053" max="2053" width="13.375" customWidth="1"/>
    <col min="2306" max="2306" width="36.25" customWidth="1"/>
    <col min="2307" max="2307" width="48" customWidth="1"/>
    <col min="2308" max="2308" width="19.75" customWidth="1"/>
    <col min="2309" max="2309" width="13.375" customWidth="1"/>
    <col min="2562" max="2562" width="36.25" customWidth="1"/>
    <col min="2563" max="2563" width="48" customWidth="1"/>
    <col min="2564" max="2564" width="19.75" customWidth="1"/>
    <col min="2565" max="2565" width="13.375" customWidth="1"/>
    <col min="2818" max="2818" width="36.25" customWidth="1"/>
    <col min="2819" max="2819" width="48" customWidth="1"/>
    <col min="2820" max="2820" width="19.75" customWidth="1"/>
    <col min="2821" max="2821" width="13.375" customWidth="1"/>
    <col min="3074" max="3074" width="36.25" customWidth="1"/>
    <col min="3075" max="3075" width="48" customWidth="1"/>
    <col min="3076" max="3076" width="19.75" customWidth="1"/>
    <col min="3077" max="3077" width="13.375" customWidth="1"/>
    <col min="3330" max="3330" width="36.25" customWidth="1"/>
    <col min="3331" max="3331" width="48" customWidth="1"/>
    <col min="3332" max="3332" width="19.75" customWidth="1"/>
    <col min="3333" max="3333" width="13.375" customWidth="1"/>
    <col min="3586" max="3586" width="36.25" customWidth="1"/>
    <col min="3587" max="3587" width="48" customWidth="1"/>
    <col min="3588" max="3588" width="19.75" customWidth="1"/>
    <col min="3589" max="3589" width="13.375" customWidth="1"/>
    <col min="3842" max="3842" width="36.25" customWidth="1"/>
    <col min="3843" max="3843" width="48" customWidth="1"/>
    <col min="3844" max="3844" width="19.75" customWidth="1"/>
    <col min="3845" max="3845" width="13.375" customWidth="1"/>
    <col min="4098" max="4098" width="36.25" customWidth="1"/>
    <col min="4099" max="4099" width="48" customWidth="1"/>
    <col min="4100" max="4100" width="19.75" customWidth="1"/>
    <col min="4101" max="4101" width="13.375" customWidth="1"/>
    <col min="4354" max="4354" width="36.25" customWidth="1"/>
    <col min="4355" max="4355" width="48" customWidth="1"/>
    <col min="4356" max="4356" width="19.75" customWidth="1"/>
    <col min="4357" max="4357" width="13.375" customWidth="1"/>
    <col min="4610" max="4610" width="36.25" customWidth="1"/>
    <col min="4611" max="4611" width="48" customWidth="1"/>
    <col min="4612" max="4612" width="19.75" customWidth="1"/>
    <col min="4613" max="4613" width="13.375" customWidth="1"/>
    <col min="4866" max="4866" width="36.25" customWidth="1"/>
    <col min="4867" max="4867" width="48" customWidth="1"/>
    <col min="4868" max="4868" width="19.75" customWidth="1"/>
    <col min="4869" max="4869" width="13.375" customWidth="1"/>
    <col min="5122" max="5122" width="36.25" customWidth="1"/>
    <col min="5123" max="5123" width="48" customWidth="1"/>
    <col min="5124" max="5124" width="19.75" customWidth="1"/>
    <col min="5125" max="5125" width="13.375" customWidth="1"/>
    <col min="5378" max="5378" width="36.25" customWidth="1"/>
    <col min="5379" max="5379" width="48" customWidth="1"/>
    <col min="5380" max="5380" width="19.75" customWidth="1"/>
    <col min="5381" max="5381" width="13.375" customWidth="1"/>
    <col min="5634" max="5634" width="36.25" customWidth="1"/>
    <col min="5635" max="5635" width="48" customWidth="1"/>
    <col min="5636" max="5636" width="19.75" customWidth="1"/>
    <col min="5637" max="5637" width="13.375" customWidth="1"/>
    <col min="5890" max="5890" width="36.25" customWidth="1"/>
    <col min="5891" max="5891" width="48" customWidth="1"/>
    <col min="5892" max="5892" width="19.75" customWidth="1"/>
    <col min="5893" max="5893" width="13.375" customWidth="1"/>
    <col min="6146" max="6146" width="36.25" customWidth="1"/>
    <col min="6147" max="6147" width="48" customWidth="1"/>
    <col min="6148" max="6148" width="19.75" customWidth="1"/>
    <col min="6149" max="6149" width="13.375" customWidth="1"/>
    <col min="6402" max="6402" width="36.25" customWidth="1"/>
    <col min="6403" max="6403" width="48" customWidth="1"/>
    <col min="6404" max="6404" width="19.75" customWidth="1"/>
    <col min="6405" max="6405" width="13.375" customWidth="1"/>
    <col min="6658" max="6658" width="36.25" customWidth="1"/>
    <col min="6659" max="6659" width="48" customWidth="1"/>
    <col min="6660" max="6660" width="19.75" customWidth="1"/>
    <col min="6661" max="6661" width="13.375" customWidth="1"/>
    <col min="6914" max="6914" width="36.25" customWidth="1"/>
    <col min="6915" max="6915" width="48" customWidth="1"/>
    <col min="6916" max="6916" width="19.75" customWidth="1"/>
    <col min="6917" max="6917" width="13.375" customWidth="1"/>
    <col min="7170" max="7170" width="36.25" customWidth="1"/>
    <col min="7171" max="7171" width="48" customWidth="1"/>
    <col min="7172" max="7172" width="19.75" customWidth="1"/>
    <col min="7173" max="7173" width="13.375" customWidth="1"/>
    <col min="7426" max="7426" width="36.25" customWidth="1"/>
    <col min="7427" max="7427" width="48" customWidth="1"/>
    <col min="7428" max="7428" width="19.75" customWidth="1"/>
    <col min="7429" max="7429" width="13.375" customWidth="1"/>
    <col min="7682" max="7682" width="36.25" customWidth="1"/>
    <col min="7683" max="7683" width="48" customWidth="1"/>
    <col min="7684" max="7684" width="19.75" customWidth="1"/>
    <col min="7685" max="7685" width="13.375" customWidth="1"/>
    <col min="7938" max="7938" width="36.25" customWidth="1"/>
    <col min="7939" max="7939" width="48" customWidth="1"/>
    <col min="7940" max="7940" width="19.75" customWidth="1"/>
    <col min="7941" max="7941" width="13.375" customWidth="1"/>
    <col min="8194" max="8194" width="36.25" customWidth="1"/>
    <col min="8195" max="8195" width="48" customWidth="1"/>
    <col min="8196" max="8196" width="19.75" customWidth="1"/>
    <col min="8197" max="8197" width="13.375" customWidth="1"/>
    <col min="8450" max="8450" width="36.25" customWidth="1"/>
    <col min="8451" max="8451" width="48" customWidth="1"/>
    <col min="8452" max="8452" width="19.75" customWidth="1"/>
    <col min="8453" max="8453" width="13.375" customWidth="1"/>
    <col min="8706" max="8706" width="36.25" customWidth="1"/>
    <col min="8707" max="8707" width="48" customWidth="1"/>
    <col min="8708" max="8708" width="19.75" customWidth="1"/>
    <col min="8709" max="8709" width="13.375" customWidth="1"/>
    <col min="8962" max="8962" width="36.25" customWidth="1"/>
    <col min="8963" max="8963" width="48" customWidth="1"/>
    <col min="8964" max="8964" width="19.75" customWidth="1"/>
    <col min="8965" max="8965" width="13.375" customWidth="1"/>
    <col min="9218" max="9218" width="36.25" customWidth="1"/>
    <col min="9219" max="9219" width="48" customWidth="1"/>
    <col min="9220" max="9220" width="19.75" customWidth="1"/>
    <col min="9221" max="9221" width="13.375" customWidth="1"/>
    <col min="9474" max="9474" width="36.25" customWidth="1"/>
    <col min="9475" max="9475" width="48" customWidth="1"/>
    <col min="9476" max="9476" width="19.75" customWidth="1"/>
    <col min="9477" max="9477" width="13.375" customWidth="1"/>
    <col min="9730" max="9730" width="36.25" customWidth="1"/>
    <col min="9731" max="9731" width="48" customWidth="1"/>
    <col min="9732" max="9732" width="19.75" customWidth="1"/>
    <col min="9733" max="9733" width="13.375" customWidth="1"/>
    <col min="9986" max="9986" width="36.25" customWidth="1"/>
    <col min="9987" max="9987" width="48" customWidth="1"/>
    <col min="9988" max="9988" width="19.75" customWidth="1"/>
    <col min="9989" max="9989" width="13.375" customWidth="1"/>
    <col min="10242" max="10242" width="36.25" customWidth="1"/>
    <col min="10243" max="10243" width="48" customWidth="1"/>
    <col min="10244" max="10244" width="19.75" customWidth="1"/>
    <col min="10245" max="10245" width="13.375" customWidth="1"/>
    <col min="10498" max="10498" width="36.25" customWidth="1"/>
    <col min="10499" max="10499" width="48" customWidth="1"/>
    <col min="10500" max="10500" width="19.75" customWidth="1"/>
    <col min="10501" max="10501" width="13.375" customWidth="1"/>
    <col min="10754" max="10754" width="36.25" customWidth="1"/>
    <col min="10755" max="10755" width="48" customWidth="1"/>
    <col min="10756" max="10756" width="19.75" customWidth="1"/>
    <col min="10757" max="10757" width="13.375" customWidth="1"/>
    <col min="11010" max="11010" width="36.25" customWidth="1"/>
    <col min="11011" max="11011" width="48" customWidth="1"/>
    <col min="11012" max="11012" width="19.75" customWidth="1"/>
    <col min="11013" max="11013" width="13.375" customWidth="1"/>
    <col min="11266" max="11266" width="36.25" customWidth="1"/>
    <col min="11267" max="11267" width="48" customWidth="1"/>
    <col min="11268" max="11268" width="19.75" customWidth="1"/>
    <col min="11269" max="11269" width="13.375" customWidth="1"/>
    <col min="11522" max="11522" width="36.25" customWidth="1"/>
    <col min="11523" max="11523" width="48" customWidth="1"/>
    <col min="11524" max="11524" width="19.75" customWidth="1"/>
    <col min="11525" max="11525" width="13.375" customWidth="1"/>
    <col min="11778" max="11778" width="36.25" customWidth="1"/>
    <col min="11779" max="11779" width="48" customWidth="1"/>
    <col min="11780" max="11780" width="19.75" customWidth="1"/>
    <col min="11781" max="11781" width="13.375" customWidth="1"/>
    <col min="12034" max="12034" width="36.25" customWidth="1"/>
    <col min="12035" max="12035" width="48" customWidth="1"/>
    <col min="12036" max="12036" width="19.75" customWidth="1"/>
    <col min="12037" max="12037" width="13.375" customWidth="1"/>
    <col min="12290" max="12290" width="36.25" customWidth="1"/>
    <col min="12291" max="12291" width="48" customWidth="1"/>
    <col min="12292" max="12292" width="19.75" customWidth="1"/>
    <col min="12293" max="12293" width="13.375" customWidth="1"/>
    <col min="12546" max="12546" width="36.25" customWidth="1"/>
    <col min="12547" max="12547" width="48" customWidth="1"/>
    <col min="12548" max="12548" width="19.75" customWidth="1"/>
    <col min="12549" max="12549" width="13.375" customWidth="1"/>
    <col min="12802" max="12802" width="36.25" customWidth="1"/>
    <col min="12803" max="12803" width="48" customWidth="1"/>
    <col min="12804" max="12804" width="19.75" customWidth="1"/>
    <col min="12805" max="12805" width="13.375" customWidth="1"/>
    <col min="13058" max="13058" width="36.25" customWidth="1"/>
    <col min="13059" max="13059" width="48" customWidth="1"/>
    <col min="13060" max="13060" width="19.75" customWidth="1"/>
    <col min="13061" max="13061" width="13.375" customWidth="1"/>
    <col min="13314" max="13314" width="36.25" customWidth="1"/>
    <col min="13315" max="13315" width="48" customWidth="1"/>
    <col min="13316" max="13316" width="19.75" customWidth="1"/>
    <col min="13317" max="13317" width="13.375" customWidth="1"/>
    <col min="13570" max="13570" width="36.25" customWidth="1"/>
    <col min="13571" max="13571" width="48" customWidth="1"/>
    <col min="13572" max="13572" width="19.75" customWidth="1"/>
    <col min="13573" max="13573" width="13.375" customWidth="1"/>
    <col min="13826" max="13826" width="36.25" customWidth="1"/>
    <col min="13827" max="13827" width="48" customWidth="1"/>
    <col min="13828" max="13828" width="19.75" customWidth="1"/>
    <col min="13829" max="13829" width="13.375" customWidth="1"/>
    <col min="14082" max="14082" width="36.25" customWidth="1"/>
    <col min="14083" max="14083" width="48" customWidth="1"/>
    <col min="14084" max="14084" width="19.75" customWidth="1"/>
    <col min="14085" max="14085" width="13.375" customWidth="1"/>
    <col min="14338" max="14338" width="36.25" customWidth="1"/>
    <col min="14339" max="14339" width="48" customWidth="1"/>
    <col min="14340" max="14340" width="19.75" customWidth="1"/>
    <col min="14341" max="14341" width="13.375" customWidth="1"/>
    <col min="14594" max="14594" width="36.25" customWidth="1"/>
    <col min="14595" max="14595" width="48" customWidth="1"/>
    <col min="14596" max="14596" width="19.75" customWidth="1"/>
    <col min="14597" max="14597" width="13.375" customWidth="1"/>
    <col min="14850" max="14850" width="36.25" customWidth="1"/>
    <col min="14851" max="14851" width="48" customWidth="1"/>
    <col min="14852" max="14852" width="19.75" customWidth="1"/>
    <col min="14853" max="14853" width="13.375" customWidth="1"/>
    <col min="15106" max="15106" width="36.25" customWidth="1"/>
    <col min="15107" max="15107" width="48" customWidth="1"/>
    <col min="15108" max="15108" width="19.75" customWidth="1"/>
    <col min="15109" max="15109" width="13.375" customWidth="1"/>
    <col min="15362" max="15362" width="36.25" customWidth="1"/>
    <col min="15363" max="15363" width="48" customWidth="1"/>
    <col min="15364" max="15364" width="19.75" customWidth="1"/>
    <col min="15365" max="15365" width="13.375" customWidth="1"/>
    <col min="15618" max="15618" width="36.25" customWidth="1"/>
    <col min="15619" max="15619" width="48" customWidth="1"/>
    <col min="15620" max="15620" width="19.75" customWidth="1"/>
    <col min="15621" max="15621" width="13.375" customWidth="1"/>
    <col min="15874" max="15874" width="36.25" customWidth="1"/>
    <col min="15875" max="15875" width="48" customWidth="1"/>
    <col min="15876" max="15876" width="19.75" customWidth="1"/>
    <col min="15877" max="15877" width="13.375" customWidth="1"/>
    <col min="16130" max="16130" width="36.25" customWidth="1"/>
    <col min="16131" max="16131" width="48" customWidth="1"/>
    <col min="16132" max="16132" width="19.75" customWidth="1"/>
    <col min="16133" max="16133" width="13.375" customWidth="1"/>
  </cols>
  <sheetData>
    <row r="1" spans="1:6" ht="26.25" customHeight="1">
      <c r="A1" s="410" t="s">
        <v>442</v>
      </c>
      <c r="B1" s="410"/>
      <c r="C1" s="410"/>
      <c r="D1" s="410"/>
      <c r="E1" s="411"/>
      <c r="F1" s="411"/>
    </row>
    <row r="2" spans="1:6" ht="24.95" customHeight="1">
      <c r="A2" s="133" t="s">
        <v>394</v>
      </c>
      <c r="B2" s="133" t="s">
        <v>432</v>
      </c>
      <c r="C2" s="133" t="s">
        <v>433</v>
      </c>
      <c r="D2" s="133" t="s">
        <v>399</v>
      </c>
      <c r="E2" s="138" t="s">
        <v>440</v>
      </c>
      <c r="F2" s="138" t="s">
        <v>441</v>
      </c>
    </row>
    <row r="3" spans="1:6" s="137" customFormat="1" ht="24.95" customHeight="1">
      <c r="A3" s="412">
        <v>1</v>
      </c>
      <c r="B3" s="414" t="s">
        <v>434</v>
      </c>
      <c r="C3" s="135" t="s">
        <v>435</v>
      </c>
      <c r="D3" s="136">
        <v>360525.09</v>
      </c>
      <c r="E3" s="409">
        <v>2920000</v>
      </c>
      <c r="F3" s="408">
        <f>D7-E3</f>
        <v>-835731.90999999992</v>
      </c>
    </row>
    <row r="4" spans="1:6" s="137" customFormat="1" ht="24.95" customHeight="1">
      <c r="A4" s="413"/>
      <c r="B4" s="415"/>
      <c r="C4" s="135" t="s">
        <v>436</v>
      </c>
      <c r="D4" s="136">
        <f>665799.2+100000</f>
        <v>765799.2</v>
      </c>
      <c r="E4" s="409"/>
      <c r="F4" s="409"/>
    </row>
    <row r="5" spans="1:6" s="137" customFormat="1" ht="24.95" customHeight="1">
      <c r="A5" s="413"/>
      <c r="B5" s="415"/>
      <c r="C5" s="135" t="s">
        <v>437</v>
      </c>
      <c r="D5" s="136">
        <v>955723.8</v>
      </c>
      <c r="E5" s="409"/>
      <c r="F5" s="409"/>
    </row>
    <row r="6" spans="1:6" s="137" customFormat="1" ht="24.95" customHeight="1">
      <c r="A6" s="413"/>
      <c r="B6" s="415"/>
      <c r="C6" s="135" t="s">
        <v>438</v>
      </c>
      <c r="D6" s="136">
        <v>2220</v>
      </c>
      <c r="E6" s="409"/>
      <c r="F6" s="409"/>
    </row>
    <row r="7" spans="1:6" ht="24.95" customHeight="1">
      <c r="A7" s="133"/>
      <c r="B7" s="134" t="s">
        <v>439</v>
      </c>
      <c r="C7" s="134"/>
      <c r="D7" s="139">
        <f>SUM(D3:D6)</f>
        <v>2084268.09</v>
      </c>
      <c r="E7" s="139">
        <f t="shared" ref="E7:F7" si="0">SUM(E3:E6)</f>
        <v>2920000</v>
      </c>
      <c r="F7" s="139">
        <f t="shared" si="0"/>
        <v>-835731.90999999992</v>
      </c>
    </row>
    <row r="8" spans="1:6">
      <c r="D8" s="67"/>
    </row>
    <row r="9" spans="1:6">
      <c r="D9" s="67"/>
    </row>
    <row r="10" spans="1:6">
      <c r="D10" s="67"/>
    </row>
    <row r="11" spans="1:6">
      <c r="D11" s="67"/>
    </row>
  </sheetData>
  <mergeCells count="5">
    <mergeCell ref="F3:F6"/>
    <mergeCell ref="A1:F1"/>
    <mergeCell ref="A3:A6"/>
    <mergeCell ref="B3:B6"/>
    <mergeCell ref="E3:E6"/>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26</vt:i4>
      </vt:variant>
      <vt:variant>
        <vt:lpstr>命名范围</vt:lpstr>
      </vt:variant>
      <vt:variant>
        <vt:i4>37</vt:i4>
      </vt:variant>
    </vt:vector>
  </HeadingPairs>
  <TitlesOfParts>
    <vt:vector size="63" baseType="lpstr">
      <vt:lpstr>学前科</vt:lpstr>
      <vt:lpstr>普教一科</vt:lpstr>
      <vt:lpstr>普教二科</vt:lpstr>
      <vt:lpstr>信息化项目</vt:lpstr>
      <vt:lpstr>考试中心</vt:lpstr>
      <vt:lpstr>设备购置与更新</vt:lpstr>
      <vt:lpstr>未开办学校经费</vt:lpstr>
      <vt:lpstr>民办购买学位</vt:lpstr>
      <vt:lpstr>学生医疗清算</vt:lpstr>
      <vt:lpstr>应急抢险救灾工程</vt:lpstr>
      <vt:lpstr>虹桥镇</vt:lpstr>
      <vt:lpstr>补充公用经费调整</vt:lpstr>
      <vt:lpstr>镇管义务书薄费调整</vt:lpstr>
      <vt:lpstr>公办义务教育营养午餐</vt:lpstr>
      <vt:lpstr>公办义务教育资助</vt:lpstr>
      <vt:lpstr>普教一科调整</vt:lpstr>
      <vt:lpstr>公办学前资助</vt:lpstr>
      <vt:lpstr>保安经费调整</vt:lpstr>
      <vt:lpstr>视频联网调整</vt:lpstr>
      <vt:lpstr>农民工学校经费调整</vt:lpstr>
      <vt:lpstr>农民工学校资助调整</vt:lpstr>
      <vt:lpstr>农民工学校减免书薄费调整</vt:lpstr>
      <vt:lpstr>小区生补贴调整</vt:lpstr>
      <vt:lpstr>民办学校生均调整</vt:lpstr>
      <vt:lpstr>民办学校书薄费调整</vt:lpstr>
      <vt:lpstr>民办学前资助</vt:lpstr>
      <vt:lpstr>保安经费调整!Print_Area</vt:lpstr>
      <vt:lpstr>补充公用经费调整!Print_Area</vt:lpstr>
      <vt:lpstr>公办学前资助!Print_Area</vt:lpstr>
      <vt:lpstr>公办义务教育营养午餐!Print_Area</vt:lpstr>
      <vt:lpstr>公办义务教育资助!Print_Area</vt:lpstr>
      <vt:lpstr>考试中心!Print_Area</vt:lpstr>
      <vt:lpstr>民办学前资助!Print_Area</vt:lpstr>
      <vt:lpstr>民办学校生均调整!Print_Area</vt:lpstr>
      <vt:lpstr>民办学校书薄费调整!Print_Area</vt:lpstr>
      <vt:lpstr>农民工学校减免书薄费调整!Print_Area</vt:lpstr>
      <vt:lpstr>农民工学校资助调整!Print_Area</vt:lpstr>
      <vt:lpstr>普教二科!Print_Area</vt:lpstr>
      <vt:lpstr>普教一科!Print_Area</vt:lpstr>
      <vt:lpstr>普教一科调整!Print_Area</vt:lpstr>
      <vt:lpstr>设备购置与更新!Print_Area</vt:lpstr>
      <vt:lpstr>视频联网调整!Print_Area</vt:lpstr>
      <vt:lpstr>小区生补贴调整!Print_Area</vt:lpstr>
      <vt:lpstr>信息化项目!Print_Area</vt:lpstr>
      <vt:lpstr>学前科!Print_Area</vt:lpstr>
      <vt:lpstr>镇管义务书薄费调整!Print_Area</vt:lpstr>
      <vt:lpstr>保安经费调整!Print_Titles</vt:lpstr>
      <vt:lpstr>补充公用经费调整!Print_Titles</vt:lpstr>
      <vt:lpstr>公办学前资助!Print_Titles</vt:lpstr>
      <vt:lpstr>公办义务教育营养午餐!Print_Titles</vt:lpstr>
      <vt:lpstr>公办义务教育资助!Print_Titles</vt:lpstr>
      <vt:lpstr>考试中心!Print_Titles</vt:lpstr>
      <vt:lpstr>民办学前资助!Print_Titles</vt:lpstr>
      <vt:lpstr>民办学校生均调整!Print_Titles</vt:lpstr>
      <vt:lpstr>民办学校书薄费调整!Print_Titles</vt:lpstr>
      <vt:lpstr>普教二科!Print_Titles</vt:lpstr>
      <vt:lpstr>普教一科!Print_Titles</vt:lpstr>
      <vt:lpstr>普教一科调整!Print_Titles</vt:lpstr>
      <vt:lpstr>设备购置与更新!Print_Titles</vt:lpstr>
      <vt:lpstr>视频联网调整!Print_Titles</vt:lpstr>
      <vt:lpstr>小区生补贴调整!Print_Titles</vt:lpstr>
      <vt:lpstr>学前科!Print_Titles</vt:lpstr>
      <vt:lpstr>镇管义务书薄费调整!Print_Titles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孟爱红</dc:creator>
  <cp:lastModifiedBy>孟爱红</cp:lastModifiedBy>
  <cp:lastPrinted>2022-11-07T02:33:47Z</cp:lastPrinted>
  <dcterms:created xsi:type="dcterms:W3CDTF">2022-02-28T00:54:29Z</dcterms:created>
  <dcterms:modified xsi:type="dcterms:W3CDTF">2022-11-08T03:11:19Z</dcterms:modified>
</cp:coreProperties>
</file>