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265" yWindow="525" windowWidth="1980" windowHeight="9570" firstSheet="10" activeTab="10"/>
  </bookViews>
  <sheets>
    <sheet name="学前科" sheetId="6" state="hidden" r:id="rId1"/>
    <sheet name="普教一科" sheetId="5" state="hidden" r:id="rId2"/>
    <sheet name="普教二科" sheetId="1" state="hidden" r:id="rId3"/>
    <sheet name="信息化项目" sheetId="2" state="hidden" r:id="rId4"/>
    <sheet name="考试中心" sheetId="3" state="hidden" r:id="rId5"/>
    <sheet name="设备购置与更新" sheetId="26" state="hidden" r:id="rId6"/>
    <sheet name="未开办学校经费" sheetId="27" state="hidden" r:id="rId7"/>
    <sheet name="民办购买学位" sheetId="28" state="hidden" r:id="rId8"/>
    <sheet name="学生医疗清算" sheetId="29" state="hidden" r:id="rId9"/>
    <sheet name="应急抢险救灾工程" sheetId="30" state="hidden" r:id="rId10"/>
    <sheet name="颛桥镇" sheetId="51" r:id="rId11"/>
    <sheet name="补充公用经费调整" sheetId="40" state="hidden" r:id="rId12"/>
    <sheet name="镇管义务书薄费调整" sheetId="36" state="hidden" r:id="rId13"/>
    <sheet name="公办义务教育营养午餐" sheetId="43" state="hidden" r:id="rId14"/>
    <sheet name="公办义务教育资助" sheetId="45" state="hidden" r:id="rId15"/>
    <sheet name="学前科调整" sheetId="31" state="hidden" r:id="rId16"/>
    <sheet name="普教一科调整" sheetId="32" state="hidden" r:id="rId17"/>
    <sheet name="公办学前资助" sheetId="48" state="hidden" r:id="rId18"/>
    <sheet name="保安经费调整" sheetId="33" state="hidden" r:id="rId19"/>
    <sheet name="视频联网调整" sheetId="34" state="hidden" r:id="rId20"/>
    <sheet name="农民工学校经费调整" sheetId="35" state="hidden" r:id="rId21"/>
    <sheet name="农民工学校资助调整" sheetId="47" state="hidden" r:id="rId22"/>
    <sheet name="农民工学校减免书薄费调整" sheetId="37" state="hidden" r:id="rId23"/>
    <sheet name="小区生补贴调整" sheetId="41" state="hidden" r:id="rId24"/>
    <sheet name="民办学校生均调整" sheetId="39" state="hidden" r:id="rId25"/>
    <sheet name="民办学校书薄费调整" sheetId="38" state="hidden" r:id="rId26"/>
    <sheet name="民办学前资助" sheetId="42" state="hidden" r:id="rId27"/>
  </sheets>
  <definedNames>
    <definedName name="_xlnm._FilterDatabase" localSheetId="11" hidden="1">补充公用经费调整!$A$2:$AS$3</definedName>
    <definedName name="_xlnm._FilterDatabase" localSheetId="4" hidden="1">考试中心!$A$2:$I$22</definedName>
    <definedName name="_xlnm._FilterDatabase" localSheetId="1" hidden="1">普教一科!$A$2:$G$103</definedName>
    <definedName name="_xlnm._FilterDatabase" localSheetId="16" hidden="1">普教一科调整!$A$2:$I$16</definedName>
    <definedName name="_xlnm._FilterDatabase" localSheetId="5" hidden="1">设备购置与更新!$A$2:$Z$21</definedName>
    <definedName name="_xlnm.Print_Area" localSheetId="18">保安经费调整!$A$1:$AB$44</definedName>
    <definedName name="_xlnm.Print_Area" localSheetId="11">补充公用经费调整!$B$2:$AR$18</definedName>
    <definedName name="_xlnm.Print_Area" localSheetId="17">公办学前资助!$A$1:$T$13</definedName>
    <definedName name="_xlnm.Print_Area" localSheetId="13">公办义务教育营养午餐!$A$1:$H$12</definedName>
    <definedName name="_xlnm.Print_Area" localSheetId="14">公办义务教育资助!$A$1:$V$14</definedName>
    <definedName name="_xlnm.Print_Area" localSheetId="4">考试中心!$A$1:$I$23</definedName>
    <definedName name="_xlnm.Print_Area" localSheetId="26">民办学前资助!$A$1:$R$11</definedName>
    <definedName name="_xlnm.Print_Area" localSheetId="24">民办学校生均调整!$A$1:$AG$5</definedName>
    <definedName name="_xlnm.Print_Area" localSheetId="25">民办学校书薄费调整!$A$1:$L$5</definedName>
    <definedName name="_xlnm.Print_Area" localSheetId="22">农民工学校减免书薄费调整!$A$1:$U$5</definedName>
    <definedName name="_xlnm.Print_Area" localSheetId="21">农民工学校资助调整!$A$1:$V$7</definedName>
    <definedName name="_xlnm.Print_Area" localSheetId="2">普教二科!$A$1:$I$80</definedName>
    <definedName name="_xlnm.Print_Area" localSheetId="1">普教一科!$A$1:$G$104</definedName>
    <definedName name="_xlnm.Print_Area" localSheetId="16">普教一科调整!$A$1:$I$17</definedName>
    <definedName name="_xlnm.Print_Area" localSheetId="5">设备购置与更新!$A$1:$I$21</definedName>
    <definedName name="_xlnm.Print_Area" localSheetId="19">视频联网调整!$A$1:$T$27</definedName>
    <definedName name="_xlnm.Print_Area" localSheetId="23">小区生补贴调整!$A$1:$W$12</definedName>
    <definedName name="_xlnm.Print_Area" localSheetId="3">信息化项目!$A$1:$H$16</definedName>
    <definedName name="_xlnm.Print_Area" localSheetId="0">学前科!$A$1:$I$69</definedName>
    <definedName name="_xlnm.Print_Area" localSheetId="15">学前科调整!$A$1:$K$10</definedName>
    <definedName name="_xlnm.Print_Area" localSheetId="12">镇管义务书薄费调整!$A$1:$M$12</definedName>
    <definedName name="_xlnm.Print_Titles" localSheetId="18">保安经费调整!$1:$2</definedName>
    <definedName name="_xlnm.Print_Titles" localSheetId="11">补充公用经费调整!$2:$3</definedName>
    <definedName name="_xlnm.Print_Titles" localSheetId="17">公办学前资助!$1:$4</definedName>
    <definedName name="_xlnm.Print_Titles" localSheetId="13">公办义务教育营养午餐!$1:$2</definedName>
    <definedName name="_xlnm.Print_Titles" localSheetId="14">公办义务教育资助!$1:$4</definedName>
    <definedName name="_xlnm.Print_Titles" localSheetId="4">考试中心!$1:$2</definedName>
    <definedName name="_xlnm.Print_Titles" localSheetId="26">民办学前资助!$1:$4</definedName>
    <definedName name="_xlnm.Print_Titles" localSheetId="24">民办学校生均调整!$1:$3</definedName>
    <definedName name="_xlnm.Print_Titles" localSheetId="25">民办学校书薄费调整!$1:$2</definedName>
    <definedName name="_xlnm.Print_Titles" localSheetId="2">普教二科!$1:$2</definedName>
    <definedName name="_xlnm.Print_Titles" localSheetId="1">普教一科!$1:$2</definedName>
    <definedName name="_xlnm.Print_Titles" localSheetId="16">普教一科调整!$1:$2</definedName>
    <definedName name="_xlnm.Print_Titles" localSheetId="5">设备购置与更新!$1:$3</definedName>
    <definedName name="_xlnm.Print_Titles" localSheetId="19">视频联网调整!$1:$2</definedName>
    <definedName name="_xlnm.Print_Titles" localSheetId="23">小区生补贴调整!$1:$3</definedName>
    <definedName name="_xlnm.Print_Titles" localSheetId="0">学前科!$1:$2</definedName>
    <definedName name="_xlnm.Print_Titles" localSheetId="15">学前科调整!$1:$2</definedName>
    <definedName name="_xlnm.Print_Titles" localSheetId="12">镇管义务书薄费调整!$1:$2</definedName>
  </definedNames>
  <calcPr calcId="125725"/>
</workbook>
</file>

<file path=xl/calcChain.xml><?xml version="1.0" encoding="utf-8"?>
<calcChain xmlns="http://schemas.openxmlformats.org/spreadsheetml/2006/main">
  <c r="D19" i="51"/>
  <c r="E19"/>
  <c r="E8"/>
  <c r="E9"/>
  <c r="E10"/>
  <c r="E11"/>
  <c r="E12"/>
  <c r="E13"/>
  <c r="E14"/>
  <c r="E15"/>
  <c r="E16"/>
  <c r="E17"/>
  <c r="E18"/>
  <c r="D11"/>
  <c r="D12"/>
  <c r="D13"/>
  <c r="D14"/>
  <c r="D15"/>
  <c r="D16"/>
  <c r="D17"/>
  <c r="D18"/>
  <c r="D10"/>
  <c r="C19"/>
  <c r="C18"/>
  <c r="C17"/>
  <c r="C16"/>
  <c r="C15"/>
  <c r="C14"/>
  <c r="C13"/>
  <c r="C12"/>
  <c r="C11"/>
  <c r="C10"/>
  <c r="C9"/>
  <c r="C8"/>
  <c r="C7"/>
  <c r="E7" s="1"/>
  <c r="C6"/>
  <c r="E6" s="1"/>
  <c r="C5"/>
  <c r="E5" s="1"/>
  <c r="C4"/>
  <c r="E4" s="1"/>
  <c r="AP4" i="40" l="1"/>
  <c r="AP5"/>
  <c r="AP6"/>
  <c r="AP7"/>
  <c r="AP8"/>
  <c r="AP9"/>
  <c r="AP10"/>
  <c r="AP11"/>
  <c r="AP12"/>
  <c r="AP13"/>
  <c r="AP14"/>
  <c r="AP15"/>
  <c r="AP16"/>
  <c r="AP17"/>
  <c r="AO18"/>
  <c r="AP18" l="1"/>
  <c r="P13" i="48" l="1"/>
  <c r="O13"/>
  <c r="N13"/>
  <c r="M13"/>
  <c r="L13"/>
  <c r="K13"/>
  <c r="J13"/>
  <c r="I13"/>
  <c r="H13"/>
  <c r="G13"/>
  <c r="F13"/>
  <c r="R12"/>
  <c r="S12" s="1"/>
  <c r="T12" s="1"/>
  <c r="Q12"/>
  <c r="Q11"/>
  <c r="R11" s="1"/>
  <c r="S11" s="1"/>
  <c r="T11" s="1"/>
  <c r="Q10"/>
  <c r="R10" s="1"/>
  <c r="S10" s="1"/>
  <c r="T10" s="1"/>
  <c r="Q9"/>
  <c r="R9" s="1"/>
  <c r="S9" s="1"/>
  <c r="T9" s="1"/>
  <c r="R8"/>
  <c r="S8" s="1"/>
  <c r="T8" s="1"/>
  <c r="Q8"/>
  <c r="Q7"/>
  <c r="R7" s="1"/>
  <c r="S7" s="1"/>
  <c r="T7" s="1"/>
  <c r="Q6"/>
  <c r="R6" s="1"/>
  <c r="S6" s="1"/>
  <c r="T6" s="1"/>
  <c r="Q5"/>
  <c r="R5" s="1"/>
  <c r="S5" l="1"/>
  <c r="Q13"/>
  <c r="S13"/>
  <c r="R13"/>
  <c r="T5" l="1"/>
  <c r="T13" s="1"/>
  <c r="U7" i="47" l="1"/>
  <c r="R7"/>
  <c r="Q7"/>
  <c r="P7"/>
  <c r="O7"/>
  <c r="N7"/>
  <c r="M7"/>
  <c r="L7"/>
  <c r="J7"/>
  <c r="I7"/>
  <c r="H7"/>
  <c r="G7"/>
  <c r="F7"/>
  <c r="E7"/>
  <c r="D7"/>
  <c r="S6"/>
  <c r="K6"/>
  <c r="S5"/>
  <c r="K5"/>
  <c r="U14" i="45"/>
  <c r="R14"/>
  <c r="Q14"/>
  <c r="P14"/>
  <c r="O14"/>
  <c r="N14"/>
  <c r="M14"/>
  <c r="L14"/>
  <c r="J14"/>
  <c r="I14"/>
  <c r="H14"/>
  <c r="G14"/>
  <c r="F14"/>
  <c r="E14"/>
  <c r="D14"/>
  <c r="S13"/>
  <c r="K13"/>
  <c r="S12"/>
  <c r="K12"/>
  <c r="S11"/>
  <c r="K11"/>
  <c r="S10"/>
  <c r="K10"/>
  <c r="S9"/>
  <c r="K9"/>
  <c r="S8"/>
  <c r="K8"/>
  <c r="S7"/>
  <c r="K7"/>
  <c r="S6"/>
  <c r="K6"/>
  <c r="S5"/>
  <c r="S14" s="1"/>
  <c r="K5"/>
  <c r="T5" l="1"/>
  <c r="T7"/>
  <c r="V7" s="1"/>
  <c r="T9"/>
  <c r="V9" s="1"/>
  <c r="T11"/>
  <c r="V11" s="1"/>
  <c r="T13"/>
  <c r="V13" s="1"/>
  <c r="T6"/>
  <c r="V6" s="1"/>
  <c r="T8"/>
  <c r="V8" s="1"/>
  <c r="T10"/>
  <c r="V10" s="1"/>
  <c r="T12"/>
  <c r="V12" s="1"/>
  <c r="T6" i="47"/>
  <c r="V6" s="1"/>
  <c r="K7"/>
  <c r="T5"/>
  <c r="V5" s="1"/>
  <c r="S7"/>
  <c r="V5" i="45"/>
  <c r="K14"/>
  <c r="V14" l="1"/>
  <c r="T14"/>
  <c r="V7" i="47"/>
  <c r="T7"/>
  <c r="E12" i="43" l="1"/>
  <c r="F12"/>
  <c r="G12"/>
  <c r="D12"/>
  <c r="H3"/>
  <c r="H4"/>
  <c r="H5"/>
  <c r="H6"/>
  <c r="H7"/>
  <c r="H8"/>
  <c r="H9"/>
  <c r="H10"/>
  <c r="H11"/>
  <c r="H12" l="1"/>
  <c r="R11" i="42" l="1"/>
  <c r="Q11"/>
  <c r="P11"/>
  <c r="O11"/>
  <c r="N11"/>
  <c r="M11"/>
  <c r="L11"/>
  <c r="K11"/>
  <c r="J11"/>
  <c r="I11"/>
  <c r="H11"/>
  <c r="G11"/>
  <c r="F11"/>
  <c r="AJ4" i="40" l="1"/>
  <c r="AJ5"/>
  <c r="AJ6"/>
  <c r="AJ7"/>
  <c r="AJ8"/>
  <c r="AJ9"/>
  <c r="AJ10"/>
  <c r="AJ11"/>
  <c r="AJ12"/>
  <c r="AJ13"/>
  <c r="AJ14"/>
  <c r="AJ15"/>
  <c r="AJ16"/>
  <c r="AJ17"/>
  <c r="R12" i="41"/>
  <c r="AJ18" i="40" l="1"/>
  <c r="L12" i="41"/>
  <c r="M12"/>
  <c r="AR4" i="40"/>
  <c r="AR5"/>
  <c r="AR6"/>
  <c r="AR7"/>
  <c r="AR8"/>
  <c r="AR9"/>
  <c r="AR10"/>
  <c r="AR11"/>
  <c r="AR12"/>
  <c r="AR13"/>
  <c r="AR14"/>
  <c r="AR15"/>
  <c r="AR16"/>
  <c r="AR17"/>
  <c r="AR18" l="1"/>
  <c r="T12" i="41"/>
  <c r="V12"/>
  <c r="G12" l="1"/>
  <c r="F12"/>
  <c r="P11"/>
  <c r="Q11" s="1"/>
  <c r="K11"/>
  <c r="H11"/>
  <c r="E11"/>
  <c r="P10"/>
  <c r="Q10" s="1"/>
  <c r="K10"/>
  <c r="E10"/>
  <c r="P9"/>
  <c r="Q9" s="1"/>
  <c r="K9"/>
  <c r="E9"/>
  <c r="P8"/>
  <c r="Q8" s="1"/>
  <c r="K8"/>
  <c r="E8"/>
  <c r="P7"/>
  <c r="Q7" s="1"/>
  <c r="K7"/>
  <c r="E7"/>
  <c r="P6"/>
  <c r="Q6" s="1"/>
  <c r="K6"/>
  <c r="E6"/>
  <c r="P5"/>
  <c r="Q5" s="1"/>
  <c r="K5"/>
  <c r="E5"/>
  <c r="H5" s="1"/>
  <c r="P4"/>
  <c r="K4"/>
  <c r="E4"/>
  <c r="S9" l="1"/>
  <c r="U9" s="1"/>
  <c r="W9" s="1"/>
  <c r="P12"/>
  <c r="Q4"/>
  <c r="Q12" s="1"/>
  <c r="S7"/>
  <c r="U7" s="1"/>
  <c r="W7" s="1"/>
  <c r="S8"/>
  <c r="U8" s="1"/>
  <c r="W8" s="1"/>
  <c r="H9"/>
  <c r="H10"/>
  <c r="S10"/>
  <c r="U10" s="1"/>
  <c r="W10" s="1"/>
  <c r="K12"/>
  <c r="E12"/>
  <c r="S4"/>
  <c r="S11"/>
  <c r="U11" s="1"/>
  <c r="W11" s="1"/>
  <c r="H6"/>
  <c r="S6"/>
  <c r="U6" s="1"/>
  <c r="W6" s="1"/>
  <c r="S5"/>
  <c r="U5" s="1"/>
  <c r="W5" s="1"/>
  <c r="H7"/>
  <c r="H4"/>
  <c r="H8"/>
  <c r="H12" l="1"/>
  <c r="U4"/>
  <c r="U12" s="1"/>
  <c r="S12"/>
  <c r="W4"/>
  <c r="W12" s="1"/>
  <c r="E18" i="40" l="1"/>
  <c r="F18"/>
  <c r="G18"/>
  <c r="H18"/>
  <c r="J18"/>
  <c r="K18"/>
  <c r="L18"/>
  <c r="M18"/>
  <c r="T18"/>
  <c r="U18"/>
  <c r="V18"/>
  <c r="W18"/>
  <c r="Y18"/>
  <c r="Z18"/>
  <c r="AA18"/>
  <c r="AB18"/>
  <c r="AN18"/>
  <c r="AQ18"/>
  <c r="D18"/>
  <c r="AD4"/>
  <c r="AD5"/>
  <c r="AD6"/>
  <c r="AD7"/>
  <c r="AD8"/>
  <c r="AD9"/>
  <c r="AD10"/>
  <c r="AD11"/>
  <c r="AD12"/>
  <c r="AD13"/>
  <c r="AD14"/>
  <c r="AD15"/>
  <c r="AD16"/>
  <c r="AD17"/>
  <c r="AC17"/>
  <c r="AK17" s="1"/>
  <c r="X17"/>
  <c r="R17"/>
  <c r="Q17"/>
  <c r="P17"/>
  <c r="O17"/>
  <c r="N17"/>
  <c r="I17"/>
  <c r="AC16"/>
  <c r="AK16" s="1"/>
  <c r="X16"/>
  <c r="R16"/>
  <c r="Q16"/>
  <c r="P16"/>
  <c r="O16"/>
  <c r="N16"/>
  <c r="I16"/>
  <c r="AC15"/>
  <c r="AK15" s="1"/>
  <c r="X15"/>
  <c r="R15"/>
  <c r="Q15"/>
  <c r="P15"/>
  <c r="O15"/>
  <c r="N15"/>
  <c r="I15"/>
  <c r="AC14"/>
  <c r="AK14" s="1"/>
  <c r="X14"/>
  <c r="R14"/>
  <c r="Q14"/>
  <c r="P14"/>
  <c r="O14"/>
  <c r="N14"/>
  <c r="I14"/>
  <c r="AC13"/>
  <c r="AK13" s="1"/>
  <c r="X13"/>
  <c r="R13"/>
  <c r="Q13"/>
  <c r="P13"/>
  <c r="O13"/>
  <c r="N13"/>
  <c r="I13"/>
  <c r="AC12"/>
  <c r="AK12" s="1"/>
  <c r="X12"/>
  <c r="R12"/>
  <c r="Q12"/>
  <c r="P12"/>
  <c r="O12"/>
  <c r="N12"/>
  <c r="I12"/>
  <c r="AC11"/>
  <c r="AK11" s="1"/>
  <c r="X11"/>
  <c r="R11"/>
  <c r="Q11"/>
  <c r="P11"/>
  <c r="O11"/>
  <c r="N11"/>
  <c r="I11"/>
  <c r="AC10"/>
  <c r="AK10" s="1"/>
  <c r="X10"/>
  <c r="R10"/>
  <c r="Q10"/>
  <c r="P10"/>
  <c r="O10"/>
  <c r="N10"/>
  <c r="I10"/>
  <c r="AC9"/>
  <c r="AK9" s="1"/>
  <c r="X9"/>
  <c r="R9"/>
  <c r="Q9"/>
  <c r="P9"/>
  <c r="O9"/>
  <c r="N9"/>
  <c r="I9"/>
  <c r="AC8"/>
  <c r="AK8" s="1"/>
  <c r="X8"/>
  <c r="R8"/>
  <c r="Q8"/>
  <c r="P8"/>
  <c r="O8"/>
  <c r="N8"/>
  <c r="I8"/>
  <c r="AC7"/>
  <c r="AK7" s="1"/>
  <c r="X7"/>
  <c r="R7"/>
  <c r="Q7"/>
  <c r="P7"/>
  <c r="O7"/>
  <c r="N7"/>
  <c r="I7"/>
  <c r="AC6"/>
  <c r="AK6" s="1"/>
  <c r="X6"/>
  <c r="R6"/>
  <c r="Q6"/>
  <c r="P6"/>
  <c r="O6"/>
  <c r="N6"/>
  <c r="I6"/>
  <c r="AC5"/>
  <c r="AK5" s="1"/>
  <c r="X5"/>
  <c r="R5"/>
  <c r="Q5"/>
  <c r="P5"/>
  <c r="O5"/>
  <c r="N5"/>
  <c r="I5"/>
  <c r="AC4"/>
  <c r="AK4" s="1"/>
  <c r="X4"/>
  <c r="X18" s="1"/>
  <c r="R4"/>
  <c r="R18" s="1"/>
  <c r="Q4"/>
  <c r="P4"/>
  <c r="P18" s="1"/>
  <c r="O4"/>
  <c r="O18" s="1"/>
  <c r="N4"/>
  <c r="I4"/>
  <c r="T5" i="39"/>
  <c r="U5"/>
  <c r="W5"/>
  <c r="Z5"/>
  <c r="AA5"/>
  <c r="AB5"/>
  <c r="AC5"/>
  <c r="AD5"/>
  <c r="AF5"/>
  <c r="N18" i="40" l="1"/>
  <c r="AK18"/>
  <c r="I18"/>
  <c r="Q18"/>
  <c r="AD18"/>
  <c r="AE6"/>
  <c r="AF6"/>
  <c r="AG6"/>
  <c r="AH6"/>
  <c r="AI6"/>
  <c r="AC18"/>
  <c r="AE10"/>
  <c r="AF10"/>
  <c r="AG10"/>
  <c r="AH10"/>
  <c r="AL10" s="1"/>
  <c r="AI10"/>
  <c r="AE14"/>
  <c r="AF14"/>
  <c r="AG14"/>
  <c r="AH14"/>
  <c r="AI14"/>
  <c r="AE17"/>
  <c r="AE13"/>
  <c r="AE9"/>
  <c r="AE5"/>
  <c r="AF17"/>
  <c r="AF13"/>
  <c r="AF9"/>
  <c r="AF5"/>
  <c r="AG17"/>
  <c r="AG13"/>
  <c r="AG9"/>
  <c r="AG5"/>
  <c r="AH17"/>
  <c r="AH13"/>
  <c r="AH9"/>
  <c r="AH5"/>
  <c r="AI17"/>
  <c r="AI13"/>
  <c r="AI9"/>
  <c r="AI5"/>
  <c r="AE15"/>
  <c r="AE11"/>
  <c r="AE7"/>
  <c r="AF15"/>
  <c r="AF11"/>
  <c r="AF7"/>
  <c r="AG15"/>
  <c r="AG11"/>
  <c r="AG7"/>
  <c r="AH15"/>
  <c r="AH11"/>
  <c r="AH7"/>
  <c r="AI15"/>
  <c r="AI11"/>
  <c r="AI7"/>
  <c r="AE16"/>
  <c r="AE12"/>
  <c r="AE8"/>
  <c r="AE4"/>
  <c r="AF16"/>
  <c r="AF12"/>
  <c r="AF8"/>
  <c r="AF4"/>
  <c r="AG16"/>
  <c r="AG12"/>
  <c r="AG8"/>
  <c r="AG4"/>
  <c r="AH16"/>
  <c r="AH12"/>
  <c r="AH8"/>
  <c r="AH4"/>
  <c r="AI16"/>
  <c r="AI12"/>
  <c r="AI8"/>
  <c r="AI4"/>
  <c r="S6"/>
  <c r="S14"/>
  <c r="S17"/>
  <c r="S10"/>
  <c r="S7"/>
  <c r="S11"/>
  <c r="S15"/>
  <c r="S4"/>
  <c r="S8"/>
  <c r="S12"/>
  <c r="S16"/>
  <c r="S5"/>
  <c r="S9"/>
  <c r="S13"/>
  <c r="AL15" l="1"/>
  <c r="AL14"/>
  <c r="AM14" s="1"/>
  <c r="AL11"/>
  <c r="AM11" s="1"/>
  <c r="AL8"/>
  <c r="AL7"/>
  <c r="AL4"/>
  <c r="AL9"/>
  <c r="AM9" s="1"/>
  <c r="AL6"/>
  <c r="AM6" s="1"/>
  <c r="AL16"/>
  <c r="AM16" s="1"/>
  <c r="AL5"/>
  <c r="AM5" s="1"/>
  <c r="AL12"/>
  <c r="AM12" s="1"/>
  <c r="AL17"/>
  <c r="AM17" s="1"/>
  <c r="AL13"/>
  <c r="AM13" s="1"/>
  <c r="AM10"/>
  <c r="AI18"/>
  <c r="AH18"/>
  <c r="AG18"/>
  <c r="AF18"/>
  <c r="AE18"/>
  <c r="AM7"/>
  <c r="S18"/>
  <c r="AM15"/>
  <c r="AM8"/>
  <c r="Q5" i="39"/>
  <c r="O5"/>
  <c r="L5"/>
  <c r="J5"/>
  <c r="G5"/>
  <c r="E5"/>
  <c r="Y4"/>
  <c r="Y5" s="1"/>
  <c r="X4"/>
  <c r="X5" s="1"/>
  <c r="V4"/>
  <c r="V5" s="1"/>
  <c r="R4"/>
  <c r="R5" s="1"/>
  <c r="P4"/>
  <c r="P5" s="1"/>
  <c r="M4"/>
  <c r="M5" s="1"/>
  <c r="K4"/>
  <c r="N4" s="1"/>
  <c r="N5" s="1"/>
  <c r="H4"/>
  <c r="H5" s="1"/>
  <c r="F4"/>
  <c r="F5" s="1"/>
  <c r="S4" l="1"/>
  <c r="S5" s="1"/>
  <c r="AL18" i="40"/>
  <c r="AM4"/>
  <c r="K5" i="39"/>
  <c r="I4"/>
  <c r="AE4" s="1"/>
  <c r="AE5" l="1"/>
  <c r="AG4"/>
  <c r="AG5" s="1"/>
  <c r="AM18" i="40"/>
  <c r="I5" i="39"/>
  <c r="K3" i="38" l="1"/>
  <c r="K5" s="1"/>
  <c r="K4"/>
  <c r="T4" i="37"/>
  <c r="T3"/>
  <c r="T5" s="1"/>
  <c r="H5" i="38" l="1"/>
  <c r="P5" i="37"/>
  <c r="Q5"/>
  <c r="R5"/>
  <c r="S5"/>
  <c r="G5" i="38" l="1"/>
  <c r="I5"/>
  <c r="J5"/>
  <c r="E5"/>
  <c r="F4"/>
  <c r="L4" s="1"/>
  <c r="F3"/>
  <c r="L3" s="1"/>
  <c r="N5" i="37"/>
  <c r="O4"/>
  <c r="U4" s="1"/>
  <c r="M4"/>
  <c r="O3"/>
  <c r="U3" s="1"/>
  <c r="M3"/>
  <c r="L5" i="38" l="1"/>
  <c r="F5"/>
  <c r="U5" i="37"/>
  <c r="O5"/>
  <c r="M9" i="36" l="1"/>
  <c r="L3"/>
  <c r="L4"/>
  <c r="L5"/>
  <c r="L6"/>
  <c r="L7"/>
  <c r="L8"/>
  <c r="M8" s="1"/>
  <c r="L9"/>
  <c r="L10"/>
  <c r="M10" s="1"/>
  <c r="L11"/>
  <c r="M11" s="1"/>
  <c r="L12" l="1"/>
  <c r="H12"/>
  <c r="I12"/>
  <c r="J12"/>
  <c r="K12"/>
  <c r="F12" l="1"/>
  <c r="G3"/>
  <c r="M3" s="1"/>
  <c r="G4"/>
  <c r="M4" s="1"/>
  <c r="G5"/>
  <c r="M5" s="1"/>
  <c r="G6"/>
  <c r="M6" s="1"/>
  <c r="G7"/>
  <c r="M7" s="1"/>
  <c r="E12"/>
  <c r="Y5" i="35"/>
  <c r="Y4"/>
  <c r="Y6" s="1"/>
  <c r="X5"/>
  <c r="X4"/>
  <c r="X6" s="1"/>
  <c r="M12" i="36" l="1"/>
  <c r="G12"/>
  <c r="U6" i="35" l="1"/>
  <c r="S6"/>
  <c r="V5"/>
  <c r="T5"/>
  <c r="V4"/>
  <c r="V6" s="1"/>
  <c r="T4"/>
  <c r="T6" s="1"/>
  <c r="N6"/>
  <c r="Q5"/>
  <c r="P5"/>
  <c r="O5"/>
  <c r="M5"/>
  <c r="Q4"/>
  <c r="Q6" s="1"/>
  <c r="P4"/>
  <c r="O4"/>
  <c r="O6" s="1"/>
  <c r="M4"/>
  <c r="P6" l="1"/>
  <c r="R5"/>
  <c r="W5"/>
  <c r="Z5" s="1"/>
  <c r="W4"/>
  <c r="R4"/>
  <c r="R6" s="1"/>
  <c r="AA5" l="1"/>
  <c r="W6"/>
  <c r="Z4"/>
  <c r="S24" i="34"/>
  <c r="M27"/>
  <c r="N27"/>
  <c r="O27"/>
  <c r="S26"/>
  <c r="S25"/>
  <c r="S23"/>
  <c r="S22"/>
  <c r="S21"/>
  <c r="S20"/>
  <c r="T20" s="1"/>
  <c r="S19"/>
  <c r="S18"/>
  <c r="S17"/>
  <c r="S16"/>
  <c r="T16" s="1"/>
  <c r="S15"/>
  <c r="S14"/>
  <c r="S13"/>
  <c r="S12"/>
  <c r="T12" s="1"/>
  <c r="S11"/>
  <c r="S10"/>
  <c r="S9"/>
  <c r="S8"/>
  <c r="T8" s="1"/>
  <c r="S7"/>
  <c r="S6"/>
  <c r="S5"/>
  <c r="S4"/>
  <c r="T4" s="1"/>
  <c r="S3"/>
  <c r="K27"/>
  <c r="J27"/>
  <c r="I27"/>
  <c r="H27"/>
  <c r="G27"/>
  <c r="F27"/>
  <c r="L26"/>
  <c r="L25"/>
  <c r="L24"/>
  <c r="L23"/>
  <c r="L22"/>
  <c r="L21"/>
  <c r="T21" s="1"/>
  <c r="L20"/>
  <c r="L19"/>
  <c r="L18"/>
  <c r="L17"/>
  <c r="T17" s="1"/>
  <c r="L16"/>
  <c r="L15"/>
  <c r="L14"/>
  <c r="L13"/>
  <c r="T13" s="1"/>
  <c r="L12"/>
  <c r="L11"/>
  <c r="L10"/>
  <c r="L9"/>
  <c r="T9" s="1"/>
  <c r="L8"/>
  <c r="L7"/>
  <c r="L6"/>
  <c r="L5"/>
  <c r="L4"/>
  <c r="L3"/>
  <c r="Z6" i="35" l="1"/>
  <c r="AA4"/>
  <c r="AA6" s="1"/>
  <c r="T5" i="34"/>
  <c r="T26"/>
  <c r="T24"/>
  <c r="T25"/>
  <c r="T3"/>
  <c r="T27" s="1"/>
  <c r="T7"/>
  <c r="T11"/>
  <c r="T15"/>
  <c r="T19"/>
  <c r="T23"/>
  <c r="T6"/>
  <c r="T10"/>
  <c r="T14"/>
  <c r="T18"/>
  <c r="T22"/>
  <c r="L27"/>
  <c r="S27"/>
  <c r="X44" i="33" l="1"/>
  <c r="W44"/>
  <c r="V44"/>
  <c r="S44"/>
  <c r="R44"/>
  <c r="Q44"/>
  <c r="P44"/>
  <c r="O44"/>
  <c r="N44"/>
  <c r="M44"/>
  <c r="I44"/>
  <c r="F44"/>
  <c r="E44"/>
  <c r="Y43"/>
  <c r="J43"/>
  <c r="K43" s="1"/>
  <c r="H43"/>
  <c r="L43" s="1"/>
  <c r="U43" s="1"/>
  <c r="Z43" s="1"/>
  <c r="AA43" s="1"/>
  <c r="Y42"/>
  <c r="J42"/>
  <c r="K42" s="1"/>
  <c r="H42"/>
  <c r="Y41"/>
  <c r="J41"/>
  <c r="K41" s="1"/>
  <c r="H41"/>
  <c r="L41" s="1"/>
  <c r="U41" s="1"/>
  <c r="Y40"/>
  <c r="J40"/>
  <c r="K40" s="1"/>
  <c r="H40"/>
  <c r="Y39"/>
  <c r="J39"/>
  <c r="K39" s="1"/>
  <c r="H39"/>
  <c r="L39" s="1"/>
  <c r="U39" s="1"/>
  <c r="Z39" s="1"/>
  <c r="AA39" s="1"/>
  <c r="Y38"/>
  <c r="Z38" s="1"/>
  <c r="AA38" s="1"/>
  <c r="Y37"/>
  <c r="J37"/>
  <c r="K37" s="1"/>
  <c r="H37"/>
  <c r="Y36"/>
  <c r="J36"/>
  <c r="K36" s="1"/>
  <c r="H36"/>
  <c r="Y35"/>
  <c r="J35"/>
  <c r="K35" s="1"/>
  <c r="H35"/>
  <c r="Y34"/>
  <c r="J34"/>
  <c r="K34" s="1"/>
  <c r="H34"/>
  <c r="Y33"/>
  <c r="J33"/>
  <c r="K33" s="1"/>
  <c r="H33"/>
  <c r="Y32"/>
  <c r="J32"/>
  <c r="K32" s="1"/>
  <c r="H32"/>
  <c r="Y31"/>
  <c r="J31"/>
  <c r="K31" s="1"/>
  <c r="H31"/>
  <c r="Y30"/>
  <c r="J30"/>
  <c r="K30" s="1"/>
  <c r="H30"/>
  <c r="Y29"/>
  <c r="J29"/>
  <c r="K29" s="1"/>
  <c r="H29"/>
  <c r="Y28"/>
  <c r="J28"/>
  <c r="K28" s="1"/>
  <c r="H28"/>
  <c r="Y27"/>
  <c r="J27"/>
  <c r="K27" s="1"/>
  <c r="H27"/>
  <c r="Y26"/>
  <c r="J26"/>
  <c r="K26" s="1"/>
  <c r="H26"/>
  <c r="Y25"/>
  <c r="J25"/>
  <c r="K25" s="1"/>
  <c r="H25"/>
  <c r="Y24"/>
  <c r="K24"/>
  <c r="G24"/>
  <c r="G44" s="1"/>
  <c r="Y23"/>
  <c r="J23"/>
  <c r="K23" s="1"/>
  <c r="H23"/>
  <c r="Y22"/>
  <c r="K22"/>
  <c r="J22"/>
  <c r="H22"/>
  <c r="L22" s="1"/>
  <c r="U22" s="1"/>
  <c r="Y21"/>
  <c r="K21"/>
  <c r="J21"/>
  <c r="H21"/>
  <c r="L21" s="1"/>
  <c r="U21" s="1"/>
  <c r="Z21" s="1"/>
  <c r="AA21" s="1"/>
  <c r="Y20"/>
  <c r="K20"/>
  <c r="J20"/>
  <c r="H20"/>
  <c r="L20" s="1"/>
  <c r="U20" s="1"/>
  <c r="Z20" s="1"/>
  <c r="AA20" s="1"/>
  <c r="Y19"/>
  <c r="T19"/>
  <c r="T44" s="1"/>
  <c r="J19"/>
  <c r="K19" s="1"/>
  <c r="H19"/>
  <c r="Y18"/>
  <c r="J18"/>
  <c r="K18" s="1"/>
  <c r="L18" s="1"/>
  <c r="U18" s="1"/>
  <c r="H18"/>
  <c r="Y17"/>
  <c r="J17"/>
  <c r="K17" s="1"/>
  <c r="H17"/>
  <c r="Y16"/>
  <c r="J16"/>
  <c r="K16" s="1"/>
  <c r="L16" s="1"/>
  <c r="U16" s="1"/>
  <c r="Z16" s="1"/>
  <c r="AA16" s="1"/>
  <c r="H16"/>
  <c r="Y15"/>
  <c r="J15"/>
  <c r="K15" s="1"/>
  <c r="H15"/>
  <c r="L15" s="1"/>
  <c r="U15" s="1"/>
  <c r="Z15" s="1"/>
  <c r="AA15" s="1"/>
  <c r="Y14"/>
  <c r="J14"/>
  <c r="K14" s="1"/>
  <c r="H14"/>
  <c r="Y13"/>
  <c r="J13"/>
  <c r="K13" s="1"/>
  <c r="H13"/>
  <c r="Y12"/>
  <c r="J12"/>
  <c r="K12" s="1"/>
  <c r="H12"/>
  <c r="Y11"/>
  <c r="J11"/>
  <c r="K11" s="1"/>
  <c r="H11"/>
  <c r="L11" s="1"/>
  <c r="U11" s="1"/>
  <c r="Z11" s="1"/>
  <c r="AA11" s="1"/>
  <c r="Y10"/>
  <c r="J10"/>
  <c r="K10" s="1"/>
  <c r="H10"/>
  <c r="Y9"/>
  <c r="J9"/>
  <c r="K9" s="1"/>
  <c r="H9"/>
  <c r="L9" s="1"/>
  <c r="U9" s="1"/>
  <c r="Y8"/>
  <c r="J8"/>
  <c r="K8" s="1"/>
  <c r="H8"/>
  <c r="Y7"/>
  <c r="J7"/>
  <c r="K7" s="1"/>
  <c r="H7"/>
  <c r="L7" s="1"/>
  <c r="U7" s="1"/>
  <c r="Z7" s="1"/>
  <c r="AA7" s="1"/>
  <c r="Y6"/>
  <c r="J6"/>
  <c r="K6" s="1"/>
  <c r="H6"/>
  <c r="Y5"/>
  <c r="J5"/>
  <c r="K5" s="1"/>
  <c r="H5"/>
  <c r="Y4"/>
  <c r="J4"/>
  <c r="K4" s="1"/>
  <c r="H4"/>
  <c r="Y3"/>
  <c r="J3"/>
  <c r="H3"/>
  <c r="L5" l="1"/>
  <c r="U5" s="1"/>
  <c r="L13"/>
  <c r="U13" s="1"/>
  <c r="Z18"/>
  <c r="AA18" s="1"/>
  <c r="AB18" s="1"/>
  <c r="Z22"/>
  <c r="AA22" s="1"/>
  <c r="L23"/>
  <c r="U23" s="1"/>
  <c r="Z23" s="1"/>
  <c r="AA23" s="1"/>
  <c r="Y44"/>
  <c r="Z9"/>
  <c r="J44"/>
  <c r="L19"/>
  <c r="U19" s="1"/>
  <c r="Z19" s="1"/>
  <c r="AB21"/>
  <c r="AB38"/>
  <c r="AB22"/>
  <c r="L17"/>
  <c r="U17" s="1"/>
  <c r="Z17" s="1"/>
  <c r="L25"/>
  <c r="U25" s="1"/>
  <c r="Z25" s="1"/>
  <c r="L26"/>
  <c r="U26" s="1"/>
  <c r="Z26" s="1"/>
  <c r="L27"/>
  <c r="U27" s="1"/>
  <c r="Z27" s="1"/>
  <c r="L28"/>
  <c r="U28" s="1"/>
  <c r="Z28" s="1"/>
  <c r="L29"/>
  <c r="U29" s="1"/>
  <c r="Z29" s="1"/>
  <c r="L30"/>
  <c r="U30" s="1"/>
  <c r="Z30" s="1"/>
  <c r="L31"/>
  <c r="U31" s="1"/>
  <c r="Z31" s="1"/>
  <c r="L32"/>
  <c r="U32" s="1"/>
  <c r="Z32" s="1"/>
  <c r="L33"/>
  <c r="U33" s="1"/>
  <c r="Z33" s="1"/>
  <c r="L34"/>
  <c r="U34" s="1"/>
  <c r="Z34" s="1"/>
  <c r="L35"/>
  <c r="U35" s="1"/>
  <c r="Z35" s="1"/>
  <c r="L36"/>
  <c r="U36" s="1"/>
  <c r="Z36" s="1"/>
  <c r="L37"/>
  <c r="U37" s="1"/>
  <c r="Z37" s="1"/>
  <c r="AB43"/>
  <c r="AB39"/>
  <c r="AB23"/>
  <c r="AB15"/>
  <c r="AB11"/>
  <c r="AB7"/>
  <c r="Z5"/>
  <c r="Z13"/>
  <c r="Z41"/>
  <c r="AB20"/>
  <c r="AB16"/>
  <c r="L4"/>
  <c r="U4" s="1"/>
  <c r="Z4" s="1"/>
  <c r="L8"/>
  <c r="U8" s="1"/>
  <c r="Z8" s="1"/>
  <c r="L12"/>
  <c r="U12" s="1"/>
  <c r="Z12" s="1"/>
  <c r="L40"/>
  <c r="U40" s="1"/>
  <c r="Z40" s="1"/>
  <c r="L6"/>
  <c r="U6" s="1"/>
  <c r="Z6" s="1"/>
  <c r="L10"/>
  <c r="U10" s="1"/>
  <c r="Z10" s="1"/>
  <c r="L14"/>
  <c r="U14" s="1"/>
  <c r="Z14" s="1"/>
  <c r="L42"/>
  <c r="U42" s="1"/>
  <c r="Z42" s="1"/>
  <c r="H44"/>
  <c r="K3"/>
  <c r="K44" s="1"/>
  <c r="H24"/>
  <c r="L24" s="1"/>
  <c r="U24" s="1"/>
  <c r="Z24" s="1"/>
  <c r="L3"/>
  <c r="AA4" l="1"/>
  <c r="AB4" s="1"/>
  <c r="AA34"/>
  <c r="AB34" s="1"/>
  <c r="AA24"/>
  <c r="AB24" s="1"/>
  <c r="AA14"/>
  <c r="AB14" s="1"/>
  <c r="AA12"/>
  <c r="AB12" s="1"/>
  <c r="AA5"/>
  <c r="AB5" s="1"/>
  <c r="AA42"/>
  <c r="AB42" s="1"/>
  <c r="AA40"/>
  <c r="AB40" s="1"/>
  <c r="AA13"/>
  <c r="AB13" s="1"/>
  <c r="AA37"/>
  <c r="AB37" s="1"/>
  <c r="AA33"/>
  <c r="AB33" s="1"/>
  <c r="AA29"/>
  <c r="AB29" s="1"/>
  <c r="AA25"/>
  <c r="AB25" s="1"/>
  <c r="AA26"/>
  <c r="AB26" s="1"/>
  <c r="AA9"/>
  <c r="AB9" s="1"/>
  <c r="AA10"/>
  <c r="AB10" s="1"/>
  <c r="AA8"/>
  <c r="AB8" s="1"/>
  <c r="AA35"/>
  <c r="AB35" s="1"/>
  <c r="AA31"/>
  <c r="AB31" s="1"/>
  <c r="AA27"/>
  <c r="AB27" s="1"/>
  <c r="AA6"/>
  <c r="AB6" s="1"/>
  <c r="AA41"/>
  <c r="AB41" s="1"/>
  <c r="AA30"/>
  <c r="AB30" s="1"/>
  <c r="AA36"/>
  <c r="AB36"/>
  <c r="AA32"/>
  <c r="AB32" s="1"/>
  <c r="AA28"/>
  <c r="AB28" s="1"/>
  <c r="AA17"/>
  <c r="AB17" s="1"/>
  <c r="AA19"/>
  <c r="AB19" s="1"/>
  <c r="L44"/>
  <c r="U3"/>
  <c r="U44" l="1"/>
  <c r="Z3"/>
  <c r="AA3" l="1"/>
  <c r="AA44" s="1"/>
  <c r="Z44"/>
  <c r="AB3" l="1"/>
  <c r="AB44" s="1"/>
  <c r="G16" i="32" l="1"/>
  <c r="H16" s="1"/>
  <c r="I16" s="1"/>
  <c r="G15"/>
  <c r="H15" s="1"/>
  <c r="G14"/>
  <c r="H14" s="1"/>
  <c r="G13"/>
  <c r="H13" s="1"/>
  <c r="G12"/>
  <c r="H12" s="1"/>
  <c r="I12" s="1"/>
  <c r="G11"/>
  <c r="H11" s="1"/>
  <c r="G10"/>
  <c r="I10" s="1"/>
  <c r="G9"/>
  <c r="H9" s="1"/>
  <c r="G8"/>
  <c r="H8" s="1"/>
  <c r="I8" s="1"/>
  <c r="G7"/>
  <c r="I7" s="1"/>
  <c r="G6"/>
  <c r="I6" s="1"/>
  <c r="G5"/>
  <c r="I5" s="1"/>
  <c r="G4"/>
  <c r="I4" s="1"/>
  <c r="G3"/>
  <c r="I3" s="1"/>
  <c r="J10" i="31"/>
  <c r="I9"/>
  <c r="K9" s="1"/>
  <c r="I8"/>
  <c r="K8" s="1"/>
  <c r="I7"/>
  <c r="K7" s="1"/>
  <c r="I6"/>
  <c r="K6" s="1"/>
  <c r="I5"/>
  <c r="K5" s="1"/>
  <c r="I4"/>
  <c r="K4" s="1"/>
  <c r="I3"/>
  <c r="H17" i="32" l="1"/>
  <c r="G17"/>
  <c r="I9"/>
  <c r="I15"/>
  <c r="I14"/>
  <c r="I17" s="1"/>
  <c r="I11"/>
  <c r="I13"/>
  <c r="I10" i="31"/>
  <c r="K3"/>
  <c r="K10" s="1"/>
  <c r="O8" i="28" l="1"/>
  <c r="O9"/>
  <c r="O10"/>
  <c r="O7"/>
  <c r="O5"/>
  <c r="O4"/>
  <c r="O6"/>
  <c r="E7" i="29"/>
  <c r="F7"/>
  <c r="F3"/>
  <c r="D4"/>
  <c r="D7" s="1"/>
  <c r="N7" i="28"/>
  <c r="O11" l="1"/>
  <c r="O12"/>
  <c r="N4"/>
  <c r="N9"/>
  <c r="N5"/>
  <c r="N10"/>
  <c r="N8"/>
  <c r="N6"/>
  <c r="N11" l="1"/>
  <c r="N12" l="1"/>
  <c r="I7" i="27" l="1"/>
  <c r="I6"/>
  <c r="I4"/>
  <c r="I3"/>
  <c r="I5" s="1"/>
  <c r="I8" s="1"/>
  <c r="I19" i="26"/>
  <c r="I18"/>
  <c r="I16"/>
  <c r="I15"/>
  <c r="I14"/>
  <c r="I13"/>
  <c r="I12"/>
  <c r="I11"/>
  <c r="I9"/>
  <c r="I8"/>
  <c r="I7"/>
  <c r="I6"/>
  <c r="I5"/>
  <c r="I4"/>
  <c r="I20" l="1"/>
  <c r="I17"/>
  <c r="I10"/>
  <c r="I21" l="1"/>
  <c r="I21" i="3" l="1"/>
  <c r="I22" s="1"/>
  <c r="I19"/>
  <c r="I20" s="1"/>
  <c r="I17"/>
  <c r="I18" s="1"/>
  <c r="I15"/>
  <c r="I14"/>
  <c r="I12"/>
  <c r="I11"/>
  <c r="I9"/>
  <c r="I8"/>
  <c r="I7"/>
  <c r="I6"/>
  <c r="I4"/>
  <c r="I3"/>
  <c r="I13" l="1"/>
  <c r="I10"/>
  <c r="I5"/>
  <c r="I23" s="1"/>
  <c r="I16"/>
  <c r="H14" i="2"/>
  <c r="H15" s="1"/>
  <c r="H12"/>
  <c r="H11"/>
  <c r="H9"/>
  <c r="H8"/>
  <c r="H7"/>
  <c r="H6"/>
  <c r="H4"/>
  <c r="H3"/>
  <c r="H10" l="1"/>
  <c r="H13"/>
  <c r="H5"/>
  <c r="H16" l="1"/>
  <c r="G102" i="5" l="1"/>
  <c r="G101"/>
  <c r="G100"/>
  <c r="G99"/>
  <c r="G98"/>
  <c r="G97"/>
  <c r="G96"/>
  <c r="G95"/>
  <c r="G94"/>
  <c r="G93"/>
  <c r="G92"/>
  <c r="G91"/>
  <c r="G90"/>
  <c r="G89"/>
  <c r="G87"/>
  <c r="G86"/>
  <c r="G88" s="1"/>
  <c r="G84"/>
  <c r="G83"/>
  <c r="G82"/>
  <c r="G81"/>
  <c r="G80"/>
  <c r="G85" s="1"/>
  <c r="G78"/>
  <c r="G77"/>
  <c r="G76"/>
  <c r="G75"/>
  <c r="G74"/>
  <c r="G73"/>
  <c r="G72"/>
  <c r="G71"/>
  <c r="G70"/>
  <c r="G69"/>
  <c r="G68"/>
  <c r="G67"/>
  <c r="G66"/>
  <c r="G65"/>
  <c r="G64"/>
  <c r="G63"/>
  <c r="G62"/>
  <c r="G61"/>
  <c r="G60"/>
  <c r="G59"/>
  <c r="G58"/>
  <c r="G57"/>
  <c r="G56"/>
  <c r="G55"/>
  <c r="G53"/>
  <c r="G52"/>
  <c r="G51"/>
  <c r="G50"/>
  <c r="G49"/>
  <c r="G48"/>
  <c r="G47"/>
  <c r="G46"/>
  <c r="G45"/>
  <c r="G44"/>
  <c r="G43"/>
  <c r="G42"/>
  <c r="G41"/>
  <c r="G39"/>
  <c r="G38"/>
  <c r="G37"/>
  <c r="G36"/>
  <c r="G35"/>
  <c r="G34"/>
  <c r="G33"/>
  <c r="G32"/>
  <c r="G31"/>
  <c r="G30"/>
  <c r="G29"/>
  <c r="G28"/>
  <c r="G26"/>
  <c r="G25"/>
  <c r="G24"/>
  <c r="G23"/>
  <c r="G22"/>
  <c r="G21"/>
  <c r="G19"/>
  <c r="G18"/>
  <c r="G17"/>
  <c r="G16"/>
  <c r="G15"/>
  <c r="G14"/>
  <c r="G13"/>
  <c r="G12"/>
  <c r="G10"/>
  <c r="G9"/>
  <c r="G8"/>
  <c r="G7"/>
  <c r="G6"/>
  <c r="G5"/>
  <c r="G4"/>
  <c r="G3"/>
  <c r="I67" i="6"/>
  <c r="I66"/>
  <c r="I65"/>
  <c r="I64"/>
  <c r="I63"/>
  <c r="I62"/>
  <c r="I61"/>
  <c r="I59"/>
  <c r="I60" s="1"/>
  <c r="I57"/>
  <c r="I56"/>
  <c r="I55"/>
  <c r="I54"/>
  <c r="I53"/>
  <c r="I52"/>
  <c r="I51"/>
  <c r="I50"/>
  <c r="I49"/>
  <c r="I48"/>
  <c r="I58" s="1"/>
  <c r="I46"/>
  <c r="I45"/>
  <c r="I44"/>
  <c r="I43"/>
  <c r="I42"/>
  <c r="I41"/>
  <c r="I40"/>
  <c r="I39"/>
  <c r="I47" s="1"/>
  <c r="I37"/>
  <c r="I36"/>
  <c r="I35"/>
  <c r="I34"/>
  <c r="I33"/>
  <c r="I32"/>
  <c r="I31"/>
  <c r="I30"/>
  <c r="I29"/>
  <c r="I28"/>
  <c r="I26"/>
  <c r="I25"/>
  <c r="I24"/>
  <c r="I23"/>
  <c r="I22"/>
  <c r="I21"/>
  <c r="I20"/>
  <c r="I18"/>
  <c r="I17"/>
  <c r="I16"/>
  <c r="I19" s="1"/>
  <c r="I15"/>
  <c r="I13"/>
  <c r="I12"/>
  <c r="I10"/>
  <c r="I9"/>
  <c r="I8"/>
  <c r="I7"/>
  <c r="I6"/>
  <c r="I5"/>
  <c r="I4"/>
  <c r="I3"/>
  <c r="G11" i="5" l="1"/>
  <c r="G27"/>
  <c r="G20"/>
  <c r="G104" s="1"/>
  <c r="G40"/>
  <c r="G54"/>
  <c r="G79"/>
  <c r="G103"/>
  <c r="I11" i="6"/>
  <c r="I38"/>
  <c r="I68"/>
  <c r="I14"/>
  <c r="I27"/>
  <c r="I69" l="1"/>
  <c r="H78" i="1" l="1"/>
  <c r="H77"/>
  <c r="H76"/>
  <c r="H75"/>
  <c r="H74"/>
  <c r="H73"/>
  <c r="H79" s="1"/>
  <c r="H71"/>
  <c r="H70"/>
  <c r="H69"/>
  <c r="H68"/>
  <c r="H67"/>
  <c r="H65"/>
  <c r="H64"/>
  <c r="H63"/>
  <c r="H62"/>
  <c r="H61"/>
  <c r="H60"/>
  <c r="H59"/>
  <c r="H58"/>
  <c r="H57"/>
  <c r="H56"/>
  <c r="H55"/>
  <c r="H54"/>
  <c r="H53"/>
  <c r="H52"/>
  <c r="H50"/>
  <c r="H49"/>
  <c r="H48"/>
  <c r="H47"/>
  <c r="H45"/>
  <c r="H44"/>
  <c r="H43"/>
  <c r="H42"/>
  <c r="H41"/>
  <c r="H40"/>
  <c r="H39"/>
  <c r="H38"/>
  <c r="H36"/>
  <c r="H35"/>
  <c r="H34"/>
  <c r="H33"/>
  <c r="H32"/>
  <c r="H31"/>
  <c r="H30"/>
  <c r="H29"/>
  <c r="H28"/>
  <c r="H27"/>
  <c r="H26"/>
  <c r="H24"/>
  <c r="H23"/>
  <c r="H22"/>
  <c r="H21"/>
  <c r="H20"/>
  <c r="H19"/>
  <c r="H18"/>
  <c r="H17"/>
  <c r="H16"/>
  <c r="H14"/>
  <c r="H13"/>
  <c r="H12"/>
  <c r="H11"/>
  <c r="H10"/>
  <c r="H15" s="1"/>
  <c r="H8"/>
  <c r="H7"/>
  <c r="H6"/>
  <c r="H5"/>
  <c r="H4"/>
  <c r="H3"/>
  <c r="H9" l="1"/>
  <c r="H72"/>
  <c r="H37"/>
  <c r="H25"/>
  <c r="H46"/>
  <c r="H51"/>
  <c r="H66"/>
  <c r="H80" l="1"/>
</calcChain>
</file>

<file path=xl/comments1.xml><?xml version="1.0" encoding="utf-8"?>
<comments xmlns="http://schemas.openxmlformats.org/spreadsheetml/2006/main">
  <authors>
    <author>钱兢</author>
  </authors>
  <commentList>
    <comment ref="A17" authorId="0">
      <text>
        <r>
          <rPr>
            <b/>
            <sz val="9"/>
            <color indexed="81"/>
            <rFont val="宋体"/>
            <family val="3"/>
            <charset val="134"/>
          </rPr>
          <t xml:space="preserve">初中部小学部共3门，其中2门5保，1门人车分离2保，共12保，另区考试中心；学籍中心1门3保。
</t>
        </r>
      </text>
    </comment>
    <comment ref="A18" authorId="0">
      <text>
        <r>
          <rPr>
            <b/>
            <sz val="9"/>
            <color indexed="81"/>
            <rFont val="宋体"/>
            <family val="3"/>
            <charset val="134"/>
          </rPr>
          <t xml:space="preserve">
初中部小学部共3门，其中2门5保，1门人车分离2保，共12保，另区考试中心；学籍中心1门3保。
</t>
        </r>
      </text>
    </comment>
  </commentList>
</comments>
</file>

<file path=xl/sharedStrings.xml><?xml version="1.0" encoding="utf-8"?>
<sst xmlns="http://schemas.openxmlformats.org/spreadsheetml/2006/main" count="2469" uniqueCount="848">
  <si>
    <t>2022年镇级单位中小学教育教学项目（普教二科）</t>
    <phoneticPr fontId="3" type="noConversion"/>
  </si>
  <si>
    <t>学校</t>
  </si>
  <si>
    <t>项目名称</t>
  </si>
  <si>
    <t>项目内容</t>
  </si>
  <si>
    <t>项目明细</t>
  </si>
  <si>
    <t>单价</t>
    <phoneticPr fontId="3" type="noConversion"/>
  </si>
  <si>
    <t>教育支出</t>
  </si>
  <si>
    <t>闵行区莘庄镇教育委员会</t>
  </si>
  <si>
    <t>学区化集团化建设</t>
  </si>
  <si>
    <t>多元课程进校园</t>
  </si>
  <si>
    <t>讲课指导费、课程编制费、方案设计费、材料费、设计费、指导、活动组织、活动素材等</t>
  </si>
  <si>
    <t>引进优质资源</t>
  </si>
  <si>
    <t>太极文化进校园</t>
  </si>
  <si>
    <t>课时费、服装器材费、教材培训费、辅导课时费等</t>
  </si>
  <si>
    <t>体育培养</t>
  </si>
  <si>
    <t>整本书阅读的教学实践研究和教师培训</t>
  </si>
  <si>
    <t>专家指导、校本教材、活动展示、宣传、撰写区域课程教材、区域课程教材定制费等</t>
  </si>
  <si>
    <t>莘芽童声合唱团</t>
  </si>
  <si>
    <t>专家费、宣传与音乐制作、购置训练器材、演出服装、后勤、办公耗材，教材建设与创作等</t>
  </si>
  <si>
    <t>艺术培养</t>
  </si>
  <si>
    <t>莘芽行进乐团</t>
  </si>
  <si>
    <t>专家指导费、购买训练设施、乐谱、乐器、乐器配件、维修费等</t>
  </si>
  <si>
    <t>莘庄镇小学教育联盟2021年深度推进均衡发展</t>
  </si>
  <si>
    <t>课程编制、开发与实施，课程资料材料、课程辅导、课时费、指导劳务费；器材使用（租用）、宣传制作、背景喷绘、证书、活动用品、劳务费等</t>
  </si>
  <si>
    <t>莘庄 汇总</t>
  </si>
  <si>
    <t>闵行区吴泾镇教育委员会</t>
  </si>
  <si>
    <t>吴泾</t>
    <phoneticPr fontId="4" type="noConversion"/>
  </si>
  <si>
    <t>教育均衡发展－优质资源引进（中小学）</t>
  </si>
  <si>
    <t>华东师大为永德路系列学校提供咨询服务</t>
  </si>
  <si>
    <t>与华东师大合作办学经费（按协议）</t>
  </si>
  <si>
    <t>有协议</t>
    <phoneticPr fontId="4" type="noConversion"/>
  </si>
  <si>
    <t>吴泾镇骨干教师专业项目发展扶持</t>
  </si>
  <si>
    <t>1、骨干教师专业提升培训及柔性流动项目（100000元） 2、教师节活动：骨干教师成果交流展示 （100000元）</t>
  </si>
  <si>
    <t>创新创优建设</t>
  </si>
  <si>
    <t>吴泾镇学区化中小学教学内涵提升</t>
  </si>
  <si>
    <t>各校学区化内涵项目扶持（20000元／所，15所共计300000元）</t>
  </si>
  <si>
    <t>吴泾镇中小幼办学特色辐射项目</t>
  </si>
  <si>
    <t>学校特色学区化项目扶持（20000元／个，15个共计300000元）</t>
  </si>
  <si>
    <t>学区办工作推进和展示项目</t>
  </si>
  <si>
    <t>1、学区办推进工作经费（100000元） 2、学区化工作展示经费（100000元）</t>
  </si>
  <si>
    <t>吴泾 汇总</t>
  </si>
  <si>
    <t>上海市闵行区七宝第二中学</t>
  </si>
  <si>
    <t>强校工程</t>
  </si>
  <si>
    <t>市级实验校</t>
  </si>
  <si>
    <t>教师课程领导力提升、课程建设及展示活动、校园育人空间提升</t>
  </si>
  <si>
    <t/>
  </si>
  <si>
    <t>新优质学校创建</t>
  </si>
  <si>
    <t>第三轮新优质学校创建</t>
  </si>
  <si>
    <t>上海市七宝实验中学</t>
  </si>
  <si>
    <t>上海市航华中学</t>
  </si>
  <si>
    <t>上海市闵行区七宝文来学校</t>
  </si>
  <si>
    <t>创新实验室</t>
  </si>
  <si>
    <t>创新实验室设备</t>
  </si>
  <si>
    <t>创新实验室设施设备</t>
  </si>
  <si>
    <t>电教设备</t>
  </si>
  <si>
    <t>闵行区七宝镇教育委员会</t>
  </si>
  <si>
    <t>初中联合休</t>
  </si>
  <si>
    <t>小学联合体</t>
  </si>
  <si>
    <t xml:space="preserve">学前联合体 </t>
  </si>
  <si>
    <t>七宝 汇总</t>
  </si>
  <si>
    <t>上海市闵行区浦江第三中学</t>
  </si>
  <si>
    <t>闵行区浦江镇教育委员会</t>
  </si>
  <si>
    <t xml:space="preserve">世外合作项目 </t>
  </si>
  <si>
    <t xml:space="preserve">初中学校携手共进计划 </t>
  </si>
  <si>
    <t xml:space="preserve">世外教育集团托管费 </t>
  </si>
  <si>
    <t xml:space="preserve">世外项目评估经费 </t>
  </si>
  <si>
    <t xml:space="preserve">与上师大附属中学合作 </t>
  </si>
  <si>
    <t xml:space="preserve">与上师大附属中学合作项目 </t>
  </si>
  <si>
    <t>新协议</t>
    <phoneticPr fontId="4" type="noConversion"/>
  </si>
  <si>
    <t xml:space="preserve">与上戏合作办学 </t>
  </si>
  <si>
    <t xml:space="preserve">品牌管理费 </t>
  </si>
  <si>
    <t xml:space="preserve">上戏合作项目开展 </t>
  </si>
  <si>
    <t>紧密型学区建设</t>
  </si>
  <si>
    <t xml:space="preserve">紧密型学区建设教育专项-初中教育联盟 </t>
  </si>
  <si>
    <t>课程建设、共享、展示、教师培训</t>
  </si>
  <si>
    <t xml:space="preserve">紧密型学区建设教育专项-浦江戏剧教育园区 </t>
  </si>
  <si>
    <t xml:space="preserve">紧密型学区建设教育专项-小学教育联盟  </t>
  </si>
  <si>
    <t xml:space="preserve">紧密型学区建设教育专项-学前教育联盟  </t>
  </si>
  <si>
    <t>浦江 汇总</t>
  </si>
  <si>
    <t>上海市闵行区梅陇中学</t>
  </si>
  <si>
    <t>梅陇</t>
    <phoneticPr fontId="4" type="noConversion"/>
  </si>
  <si>
    <t>上海市罗阳中学</t>
  </si>
  <si>
    <t>上海市七宝中学附属闵行金都实验中学</t>
  </si>
  <si>
    <t>上海中医药大学附属闵行蔷薇小学</t>
  </si>
  <si>
    <t>特色课程建设</t>
  </si>
  <si>
    <t>小学阶段中医药校本特色课程建设</t>
  </si>
  <si>
    <t>校本课程建设</t>
  </si>
  <si>
    <t>复旦大学附属闵行实验学校</t>
  </si>
  <si>
    <t>中小学教育教学</t>
  </si>
  <si>
    <t>与复旦大学合作（按协议）</t>
  </si>
  <si>
    <t>上海中医药大学附属闵行晶城中学</t>
  </si>
  <si>
    <t>初中阶段中医药校本特色课程建设</t>
  </si>
  <si>
    <t>闵行区梅陇镇教育委员会</t>
  </si>
  <si>
    <t>构建以传承中医药国学传统文化为特色的镇本课程</t>
  </si>
  <si>
    <t>学前"德教双馨"骨干教师培优项目</t>
  </si>
  <si>
    <t>优质资源培育</t>
  </si>
  <si>
    <t>梅陇 汇总</t>
  </si>
  <si>
    <t>闵行马桥实验学校</t>
    <phoneticPr fontId="3" type="noConversion"/>
  </si>
  <si>
    <t>马桥</t>
    <phoneticPr fontId="4" type="noConversion"/>
  </si>
  <si>
    <t>闵行区马桥镇教育委员会</t>
  </si>
  <si>
    <t>上海交通大学附属闵行马桥实验学校合作办学管理费</t>
  </si>
  <si>
    <t>2022年1月至2022年12月合作办学管理费</t>
  </si>
  <si>
    <t>学区化网球课程服务</t>
  </si>
  <si>
    <t>课程培训服务</t>
  </si>
  <si>
    <t>校园文化建设</t>
  </si>
  <si>
    <t>学区化网球器材</t>
  </si>
  <si>
    <t>网球、移动网、训练地标</t>
  </si>
  <si>
    <t>马桥 汇总</t>
  </si>
  <si>
    <t>上海市闵行区华漕学校</t>
    <phoneticPr fontId="3" type="noConversion"/>
  </si>
  <si>
    <t>华漕</t>
    <phoneticPr fontId="4" type="noConversion"/>
  </si>
  <si>
    <t>上海市闵行区诸翟学校</t>
    <phoneticPr fontId="3" type="noConversion"/>
  </si>
  <si>
    <t>上海市闵行区纪王学校</t>
    <phoneticPr fontId="3" type="noConversion"/>
  </si>
  <si>
    <t>闵行区华漕镇教育委员会</t>
  </si>
  <si>
    <t>华漕学校steam</t>
  </si>
  <si>
    <t>华漕学校steam项目</t>
  </si>
  <si>
    <t>华漕学校纷分英语</t>
  </si>
  <si>
    <t>华漕学校纷分英语项目</t>
  </si>
  <si>
    <t>纪王学校steam</t>
  </si>
  <si>
    <t>纪王学校steam项目</t>
  </si>
  <si>
    <t>纪王学校纷分英语</t>
  </si>
  <si>
    <t>纪王学校纷分英语项目</t>
  </si>
  <si>
    <t>纪王学校思赏行</t>
  </si>
  <si>
    <t>纪王学校思赏行项目</t>
  </si>
  <si>
    <t>上闵外学校纷分英语</t>
  </si>
  <si>
    <t>上闵外学校纷分英语项目</t>
  </si>
  <si>
    <t>智慧教师工作坊</t>
  </si>
  <si>
    <t>智慧教师工作坊项目</t>
  </si>
  <si>
    <t>诸翟学校steam</t>
  </si>
  <si>
    <t>诸翟学校steam项目</t>
  </si>
  <si>
    <t>诸翟学校纷分英语</t>
  </si>
  <si>
    <t>诸翟学校纷分英语项目</t>
  </si>
  <si>
    <t>诸翟学校思赏行</t>
  </si>
  <si>
    <t>诸翟学校思赏行项目</t>
  </si>
  <si>
    <t>华漕 汇总</t>
  </si>
  <si>
    <t>上海市闵行区颛桥中学</t>
  </si>
  <si>
    <t>颛桥</t>
    <phoneticPr fontId="4" type="noConversion"/>
  </si>
  <si>
    <t>与上宝中学合作</t>
  </si>
  <si>
    <t>上海市闵行区君莲学校</t>
  </si>
  <si>
    <t>上海市闵行区田园外国语中学</t>
  </si>
  <si>
    <t>星河湾托管</t>
  </si>
  <si>
    <t>闵行区颛桥镇教育委员会</t>
  </si>
  <si>
    <t>建立推动课程共享机制</t>
  </si>
  <si>
    <t>学区办学项目开展</t>
  </si>
  <si>
    <t>颛桥 汇总</t>
  </si>
  <si>
    <t>上海市金汇实验学校</t>
  </si>
  <si>
    <t>虹桥</t>
    <phoneticPr fontId="4" type="noConversion"/>
  </si>
  <si>
    <t>闵行区龙柏第一小学</t>
  </si>
  <si>
    <t>协和教育托管费（按协议）</t>
  </si>
  <si>
    <t>有协议续签</t>
    <phoneticPr fontId="4" type="noConversion"/>
  </si>
  <si>
    <t>闵行区虹桥镇教育委员会</t>
  </si>
  <si>
    <t>学区化集团化项目</t>
  </si>
  <si>
    <t>stem课程</t>
  </si>
  <si>
    <t>课程购买、材料设备、研讨交流、活动展示等</t>
  </si>
  <si>
    <t>特色课程</t>
  </si>
  <si>
    <t>种子计划</t>
  </si>
  <si>
    <t>走校制</t>
  </si>
  <si>
    <t>虹桥 汇总</t>
  </si>
  <si>
    <t>总计</t>
  </si>
  <si>
    <t>2022年镇管单位幼儿教育教学项目（学前科）</t>
  </si>
  <si>
    <t>镇属</t>
    <phoneticPr fontId="3" type="noConversion"/>
  </si>
  <si>
    <t>数量</t>
  </si>
  <si>
    <t>单价</t>
  </si>
  <si>
    <t>金额</t>
  </si>
  <si>
    <t>虹桥</t>
    <phoneticPr fontId="3" type="noConversion"/>
  </si>
  <si>
    <t>龙柏西郊幼儿园</t>
  </si>
  <si>
    <t>龙柏雨林幼稚园</t>
  </si>
  <si>
    <t>虹鹿幼儿园</t>
  </si>
  <si>
    <t>龙柏二幼</t>
  </si>
  <si>
    <t>金汇实验幼儿园</t>
  </si>
  <si>
    <t>海富虹桥幼儿园</t>
  </si>
  <si>
    <t>虹桥中心幼儿园</t>
  </si>
  <si>
    <t>华漕</t>
    <phoneticPr fontId="3" type="noConversion"/>
  </si>
  <si>
    <t>华漕金色幼儿园</t>
  </si>
  <si>
    <t>诸翟中心幼儿园</t>
  </si>
  <si>
    <t>马桥</t>
    <phoneticPr fontId="3" type="noConversion"/>
  </si>
  <si>
    <t>马桥实验幼儿园</t>
  </si>
  <si>
    <t>马桥富国幼儿园</t>
  </si>
  <si>
    <t>梅陇</t>
    <phoneticPr fontId="3" type="noConversion"/>
  </si>
  <si>
    <t>罗阳河畔幼儿园</t>
  </si>
  <si>
    <t>协和罗阳幼儿园</t>
  </si>
  <si>
    <t>梅陇梅锦幼儿园</t>
  </si>
  <si>
    <t>晶采坊幼儿园</t>
  </si>
  <si>
    <t>梅陇金都幼儿园</t>
  </si>
  <si>
    <t>浦江</t>
    <phoneticPr fontId="3" type="noConversion"/>
  </si>
  <si>
    <t>浦江二幼</t>
  </si>
  <si>
    <t>浦莲幼儿园</t>
  </si>
  <si>
    <t>浦航幼儿园</t>
  </si>
  <si>
    <t>浦江瑞和城幼儿园</t>
  </si>
  <si>
    <t>闸航路幼儿园</t>
  </si>
  <si>
    <t>浦江三幼</t>
  </si>
  <si>
    <t>浦江之星幼儿园</t>
  </si>
  <si>
    <t>浦江宝邸幼儿园</t>
  </si>
  <si>
    <t>乐海幼儿园</t>
  </si>
  <si>
    <t>七宝</t>
    <phoneticPr fontId="3" type="noConversion"/>
  </si>
  <si>
    <t>春欣幼儿园</t>
  </si>
  <si>
    <t>七宝皇都幼儿园</t>
  </si>
  <si>
    <t>启英幼儿园</t>
  </si>
  <si>
    <t>七宝幼儿园</t>
  </si>
  <si>
    <t>航华二幼</t>
  </si>
  <si>
    <t>委托管理费</t>
  </si>
  <si>
    <t>七宝明强幼儿园委托管理费</t>
  </si>
  <si>
    <t>莘庄</t>
    <phoneticPr fontId="3" type="noConversion"/>
  </si>
  <si>
    <t>康城幼儿园</t>
  </si>
  <si>
    <t>依霖幼儿园</t>
  </si>
  <si>
    <t>闵行实验幼儿园</t>
  </si>
  <si>
    <t>佳佳中心幼儿园</t>
  </si>
  <si>
    <t>绿世界实验幼儿园</t>
  </si>
  <si>
    <t>星光幼儿园</t>
  </si>
  <si>
    <t>圣淘沙幼儿园</t>
  </si>
  <si>
    <t>佳佳新天地幼儿园</t>
  </si>
  <si>
    <t>儿童城悦庭幼儿园</t>
  </si>
  <si>
    <t>吴泾</t>
    <phoneticPr fontId="3" type="noConversion"/>
  </si>
  <si>
    <t>华师大闵行永德实验幼儿园</t>
  </si>
  <si>
    <t>颛桥</t>
    <phoneticPr fontId="3" type="noConversion"/>
  </si>
  <si>
    <t>颛桥镇中心幼儿园</t>
  </si>
  <si>
    <t>常春藤幼儿园</t>
  </si>
  <si>
    <t>颛桥田园都市幼儿园</t>
  </si>
  <si>
    <t>君莲幼儿园</t>
  </si>
  <si>
    <t>上师大闵行实验幼儿园</t>
  </si>
  <si>
    <t>合作办学费</t>
  </si>
  <si>
    <t>上师大闵行实验幼儿园合作办学费</t>
  </si>
  <si>
    <t>镇属</t>
    <phoneticPr fontId="3" type="noConversion"/>
  </si>
  <si>
    <t>预算单位</t>
  </si>
  <si>
    <t>美育特色联盟</t>
  </si>
  <si>
    <t>师资培训、专家指导、学生艺术团建设等</t>
  </si>
  <si>
    <t>闵行区虹桥中心小学</t>
  </si>
  <si>
    <t>学校少年宫</t>
  </si>
  <si>
    <t>运营管理补贴费</t>
  </si>
  <si>
    <t>学校体育工作</t>
  </si>
  <si>
    <t>技能等级测试</t>
  </si>
  <si>
    <t>上海市龙柏中学</t>
  </si>
  <si>
    <t>上海市闵行区上虹中学</t>
  </si>
  <si>
    <t>上海外国语大学民办闵行外国语初级中学</t>
  </si>
  <si>
    <t>上海市闵行区诸翟学校</t>
  </si>
  <si>
    <t>上海市闵行区纪王学校</t>
  </si>
  <si>
    <t>上海市闵行区华漕学校</t>
  </si>
  <si>
    <t>戏曲传承与发展（沪剧）</t>
  </si>
  <si>
    <t>教学课时费、专家指导费、学生活动与实践等</t>
  </si>
  <si>
    <t>上海市闵行区马桥文来外国语小学</t>
  </si>
  <si>
    <t>上海市马桥强恕学校</t>
  </si>
  <si>
    <t>上海交通大学附属闵行马桥实验学校</t>
  </si>
  <si>
    <t>上海市闵行区马桥复旦万科实验中学</t>
  </si>
  <si>
    <t>闵行区梅陇中心小学</t>
  </si>
  <si>
    <t>闵行区罗阳小学</t>
  </si>
  <si>
    <t>上海市闵行区曹行小学</t>
  </si>
  <si>
    <t>上海戏剧学院闵行附属学校</t>
  </si>
  <si>
    <t>上海市闵行区浦汇小学</t>
  </si>
  <si>
    <t>上海市闵行区浦江第二中学</t>
  </si>
  <si>
    <t>校园足球精英基地校建设</t>
  </si>
  <si>
    <t>上海市闵行区浦江第三小学</t>
  </si>
  <si>
    <t>上海市闵行区浦江第二小学</t>
  </si>
  <si>
    <t>上海市闵行区浦航实验中学</t>
  </si>
  <si>
    <t>上海市闵行区浦江汇秀小学</t>
  </si>
  <si>
    <t>上海世外教育附属浦江外国语学校</t>
  </si>
  <si>
    <t>闵行区七宝镇明强小学</t>
  </si>
  <si>
    <t>上海市文来中学初中部</t>
  </si>
  <si>
    <t>闵行区黎明小学</t>
  </si>
  <si>
    <t>上海市文来中学高中部</t>
    <phoneticPr fontId="9" type="noConversion"/>
  </si>
  <si>
    <t>艺术“一条龙”龙头学校</t>
  </si>
  <si>
    <t>项目布局建设、艺术团建设等</t>
  </si>
  <si>
    <t>体育“一条龙”龙头学校</t>
  </si>
  <si>
    <t>项目布局建设</t>
  </si>
  <si>
    <t>戏曲传承与发展（越剧）</t>
  </si>
  <si>
    <t>闵行区航华第二小学</t>
  </si>
  <si>
    <t>上海闵行区民办振兴小学</t>
  </si>
  <si>
    <t>上海市闵行区七宝明强第二小学</t>
  </si>
  <si>
    <t>上海市七宝实验小学</t>
  </si>
  <si>
    <t>上海市闵行区七宝第三中学</t>
  </si>
  <si>
    <t>上海市闵行区教育学院附属友爱实验中学</t>
  </si>
  <si>
    <t>上海市闵行区景东小学</t>
  </si>
  <si>
    <t>戏曲传承与发展（昆曲）</t>
  </si>
  <si>
    <t>华东师范大学闵行永德实验小学</t>
  </si>
  <si>
    <t>上海市民办协和双语尚音学校</t>
  </si>
  <si>
    <t>上海市闵行区明星学校</t>
  </si>
  <si>
    <t>上海市闵行区田园外语实验小学</t>
  </si>
  <si>
    <t>闵行区颛桥中心小学</t>
  </si>
  <si>
    <t>上海市闵行区北桥中学</t>
  </si>
  <si>
    <t>闵行区北桥中心小学</t>
  </si>
  <si>
    <t>上海市闵行区田园第二外语实验小学</t>
  </si>
  <si>
    <t>镇属</t>
    <phoneticPr fontId="3" type="noConversion"/>
  </si>
  <si>
    <t>虹桥</t>
    <phoneticPr fontId="3" type="noConversion"/>
  </si>
  <si>
    <t>华漕</t>
    <phoneticPr fontId="3" type="noConversion"/>
  </si>
  <si>
    <t>马桥</t>
    <phoneticPr fontId="3" type="noConversion"/>
  </si>
  <si>
    <t>梅陇</t>
    <phoneticPr fontId="3" type="noConversion"/>
  </si>
  <si>
    <t>浦江</t>
    <phoneticPr fontId="3" type="noConversion"/>
  </si>
  <si>
    <t>七宝</t>
    <phoneticPr fontId="3" type="noConversion"/>
  </si>
  <si>
    <t>吴泾</t>
    <phoneticPr fontId="3" type="noConversion"/>
  </si>
  <si>
    <t>莘庄</t>
    <phoneticPr fontId="3" type="noConversion"/>
  </si>
  <si>
    <t>颛桥</t>
    <phoneticPr fontId="3" type="noConversion"/>
  </si>
  <si>
    <t>单位</t>
  </si>
  <si>
    <t>数量单位</t>
    <phoneticPr fontId="3" type="noConversion"/>
  </si>
  <si>
    <t>上海中医药大学附属闵行蔷薇小学</t>
    <phoneticPr fontId="3" type="noConversion"/>
  </si>
  <si>
    <t>上海中医药大学附属闵行蔷薇小学教育信息化应用标杆培育校创建（三期）</t>
    <phoneticPr fontId="3" type="noConversion"/>
  </si>
  <si>
    <t>在一、二期智慧校园建设的内容基础上，拟通过建设智能资源管理系统、AR自主学习系统、多元评价系统等，为每一位学生提供个性化教学，推动学生的核心素养培养及多元化发展，为师生的成长提供支持。</t>
  </si>
  <si>
    <t>项</t>
  </si>
  <si>
    <t>上海市闵行区春申景城幼儿园</t>
  </si>
  <si>
    <t>春申景城幼校园网络改造项目</t>
    <phoneticPr fontId="3" type="noConversion"/>
  </si>
  <si>
    <t>有线网络改造、无线覆盖和综合布线改造</t>
    <phoneticPr fontId="3" type="noConversion"/>
  </si>
  <si>
    <t>对校园办公应用进行整体升级改造，对接教育局云基座，实现校园数字化管理；通过学生德育评价体系（德）、七彩田园课程体系（教与学）、校园体测应用（体）的建设，探索基于智能学习空间的数字画像，构建学生为中心的智能化学习模式，丰富学校的课程服务。</t>
  </si>
  <si>
    <t>上海市闵行区航华第二幼儿园</t>
    <phoneticPr fontId="3" type="noConversion"/>
  </si>
  <si>
    <t>航华二幼校园网络改造项目</t>
    <phoneticPr fontId="3" type="noConversion"/>
  </si>
  <si>
    <t>上海市闵行区星辰幼儿园</t>
    <phoneticPr fontId="3" type="noConversion"/>
  </si>
  <si>
    <t>星辰幼儿园校园网络改造项目</t>
    <phoneticPr fontId="3" type="noConversion"/>
  </si>
  <si>
    <t>有线网络改造、无线覆盖和综合布线改造</t>
  </si>
  <si>
    <t>项</t>
    <phoneticPr fontId="3" type="noConversion"/>
  </si>
  <si>
    <t>基于学生成长空间的劳动教育管理平台</t>
  </si>
  <si>
    <t>构建包含数据对接、学生前端、教师前端、校管后端、数据上报等多个功能的劳动教育管理平台，同时与闵行区智慧教育云平台对接，实现统一身份认证和数据交换。</t>
  </si>
  <si>
    <t>上海市闵行区浦江镇第二幼儿园</t>
  </si>
  <si>
    <t>浦江二幼校园网络改造项目</t>
  </si>
  <si>
    <t>上海市闵行区马桥中心幼儿园</t>
  </si>
  <si>
    <t>马桥中心幼校园网络改造项目</t>
  </si>
  <si>
    <t>性质</t>
    <phoneticPr fontId="3" type="noConversion"/>
  </si>
  <si>
    <t>民办</t>
    <phoneticPr fontId="3" type="noConversion"/>
  </si>
  <si>
    <t>优质幼儿园创建</t>
    <phoneticPr fontId="4" type="noConversion"/>
  </si>
  <si>
    <t>幼儿园办学等级创建</t>
    <phoneticPr fontId="4" type="noConversion"/>
  </si>
  <si>
    <t>一级幼儿园创建经费（镇管）</t>
    <phoneticPr fontId="4" type="noConversion"/>
  </si>
  <si>
    <t>公办</t>
    <phoneticPr fontId="3" type="noConversion"/>
  </si>
  <si>
    <t>幼儿园课程基地建设</t>
    <phoneticPr fontId="4" type="noConversion"/>
  </si>
  <si>
    <t>幼儿园课程建设经费（镇管）</t>
    <phoneticPr fontId="4" type="noConversion"/>
  </si>
  <si>
    <t>民办幼儿园规范优质发展</t>
    <phoneticPr fontId="4" type="noConversion"/>
  </si>
  <si>
    <t>民办幼儿园园本课程建设</t>
    <phoneticPr fontId="4" type="noConversion"/>
  </si>
  <si>
    <t>民办幼儿园园本课程建设费（镇管）</t>
    <phoneticPr fontId="4" type="noConversion"/>
  </si>
  <si>
    <t>幼儿发展</t>
    <phoneticPr fontId="4" type="noConversion"/>
  </si>
  <si>
    <t>全国足球特色幼儿园</t>
    <phoneticPr fontId="4" type="noConversion"/>
  </si>
  <si>
    <t>活动费（镇管）</t>
    <phoneticPr fontId="4" type="noConversion"/>
  </si>
  <si>
    <t>马桥中心幼儿园</t>
    <phoneticPr fontId="3" type="noConversion"/>
  </si>
  <si>
    <t>二级一类幼儿园创建经费（镇管）</t>
    <phoneticPr fontId="4" type="noConversion"/>
  </si>
  <si>
    <t>海利达春申幼儿园</t>
    <phoneticPr fontId="3" type="noConversion"/>
  </si>
  <si>
    <t>七宝幼儿园</t>
    <phoneticPr fontId="3" type="noConversion"/>
  </si>
  <si>
    <t>市示范幼儿园创建经费（镇管）</t>
    <phoneticPr fontId="4" type="noConversion"/>
  </si>
  <si>
    <t>明强幼儿园</t>
    <phoneticPr fontId="3" type="noConversion"/>
  </si>
  <si>
    <t>上师大闵行实验幼儿园</t>
    <phoneticPr fontId="3" type="noConversion"/>
  </si>
  <si>
    <t>数量</t>
    <phoneticPr fontId="3" type="noConversion"/>
  </si>
  <si>
    <t>金额</t>
    <phoneticPr fontId="3" type="noConversion"/>
  </si>
  <si>
    <t>莘庄</t>
    <phoneticPr fontId="4" type="noConversion"/>
  </si>
  <si>
    <t>七宝</t>
    <phoneticPr fontId="4" type="noConversion"/>
  </si>
  <si>
    <t>上海市闵行区七宝镇明强小学</t>
    <phoneticPr fontId="3" type="noConversion"/>
  </si>
  <si>
    <t>浦江</t>
    <phoneticPr fontId="4" type="noConversion"/>
  </si>
  <si>
    <t>2022年镇管单位科艺体德项目（普教一科）</t>
    <phoneticPr fontId="3" type="noConversion"/>
  </si>
  <si>
    <t>2022年镇管单位教育信息化项目（信息中心）</t>
    <phoneticPr fontId="3" type="noConversion"/>
  </si>
  <si>
    <t>学段</t>
  </si>
  <si>
    <t>华漕学校</t>
    <phoneticPr fontId="3" type="noConversion"/>
  </si>
  <si>
    <t>一贯制</t>
    <phoneticPr fontId="3" type="noConversion"/>
  </si>
  <si>
    <t>标准化考场重大考试支持服务费</t>
  </si>
  <si>
    <t>重大考试保障服务费</t>
    <phoneticPr fontId="3" type="noConversion"/>
  </si>
  <si>
    <t>标准化考场网上视频巡查系统（2022运维）</t>
    <phoneticPr fontId="3" type="noConversion"/>
  </si>
  <si>
    <t>七宝二中</t>
    <phoneticPr fontId="3" type="noConversion"/>
  </si>
  <si>
    <t>初中</t>
    <phoneticPr fontId="3" type="noConversion"/>
  </si>
  <si>
    <t>七宝实中</t>
    <phoneticPr fontId="3" type="noConversion"/>
  </si>
  <si>
    <t>七宝三中</t>
    <phoneticPr fontId="3" type="noConversion"/>
  </si>
  <si>
    <t>颛桥中学</t>
    <phoneticPr fontId="3" type="noConversion"/>
  </si>
  <si>
    <t>浦江三中</t>
    <phoneticPr fontId="3" type="noConversion"/>
  </si>
  <si>
    <t>友爱实验</t>
    <phoneticPr fontId="3" type="noConversion"/>
  </si>
  <si>
    <t>晶城中学</t>
    <phoneticPr fontId="3" type="noConversion"/>
  </si>
  <si>
    <t>金汇实验</t>
    <phoneticPr fontId="3" type="noConversion"/>
  </si>
  <si>
    <t>2022年镇管单位标准化考场项目（考试中心）</t>
    <phoneticPr fontId="3" type="noConversion"/>
  </si>
  <si>
    <t>总计</t>
    <phoneticPr fontId="3" type="noConversion"/>
  </si>
  <si>
    <t>合计</t>
    <phoneticPr fontId="3" type="noConversion"/>
  </si>
  <si>
    <r>
      <rPr>
        <b/>
        <sz val="9"/>
        <rFont val="宋体"/>
        <family val="2"/>
        <charset val="134"/>
      </rPr>
      <t>序号</t>
    </r>
    <phoneticPr fontId="3" type="noConversion"/>
  </si>
  <si>
    <r>
      <rPr>
        <b/>
        <sz val="9"/>
        <rFont val="宋体"/>
        <family val="3"/>
        <charset val="134"/>
      </rPr>
      <t>学校名称</t>
    </r>
  </si>
  <si>
    <r>
      <rPr>
        <b/>
        <sz val="9"/>
        <rFont val="宋体"/>
        <family val="3"/>
        <charset val="134"/>
      </rPr>
      <t>项目名称</t>
    </r>
  </si>
  <si>
    <r>
      <rPr>
        <b/>
        <sz val="9"/>
        <rFont val="宋体"/>
        <family val="3"/>
        <charset val="134"/>
      </rPr>
      <t>项目内容</t>
    </r>
  </si>
  <si>
    <r>
      <rPr>
        <b/>
        <sz val="9"/>
        <rFont val="宋体"/>
        <family val="3"/>
        <charset val="134"/>
      </rPr>
      <t>项目明细</t>
    </r>
  </si>
  <si>
    <r>
      <rPr>
        <b/>
        <sz val="9"/>
        <rFont val="宋体"/>
        <family val="3"/>
        <charset val="134"/>
      </rPr>
      <t>型号规格</t>
    </r>
  </si>
  <si>
    <r>
      <rPr>
        <b/>
        <sz val="9"/>
        <rFont val="宋体"/>
        <family val="3"/>
        <charset val="134"/>
      </rPr>
      <t>单价</t>
    </r>
  </si>
  <si>
    <r>
      <rPr>
        <b/>
        <sz val="9"/>
        <rFont val="宋体"/>
        <family val="3"/>
        <charset val="134"/>
      </rPr>
      <t>数量</t>
    </r>
  </si>
  <si>
    <r>
      <rPr>
        <b/>
        <sz val="9"/>
        <rFont val="宋体"/>
        <family val="3"/>
        <charset val="134"/>
      </rPr>
      <t>金额</t>
    </r>
    <r>
      <rPr>
        <b/>
        <sz val="9"/>
        <rFont val="Times New Roman"/>
        <family val="1"/>
      </rPr>
      <t>(</t>
    </r>
    <r>
      <rPr>
        <b/>
        <sz val="9"/>
        <rFont val="宋体"/>
        <family val="3"/>
        <charset val="134"/>
      </rPr>
      <t>元</t>
    </r>
    <r>
      <rPr>
        <b/>
        <sz val="9"/>
        <rFont val="Times New Roman"/>
        <family val="1"/>
      </rPr>
      <t>)</t>
    </r>
  </si>
  <si>
    <t>颛桥镇</t>
    <phoneticPr fontId="4" type="noConversion"/>
  </si>
  <si>
    <r>
      <rPr>
        <sz val="10"/>
        <color theme="1"/>
        <rFont val="宋体"/>
        <family val="2"/>
        <charset val="134"/>
      </rPr>
      <t>闵行区龙柏第二幼儿园</t>
    </r>
  </si>
  <si>
    <r>
      <rPr>
        <sz val="10"/>
        <rFont val="宋体"/>
        <family val="3"/>
        <charset val="134"/>
      </rPr>
      <t>创上海市示范幼儿园</t>
    </r>
  </si>
  <si>
    <r>
      <rPr>
        <sz val="10"/>
        <rFont val="宋体"/>
        <family val="3"/>
        <charset val="134"/>
      </rPr>
      <t>幼儿专用活动室教玩具</t>
    </r>
    <phoneticPr fontId="9" type="noConversion"/>
  </si>
  <si>
    <t>闵行区龙柏第二幼儿园</t>
  </si>
  <si>
    <r>
      <rPr>
        <sz val="10"/>
        <rFont val="宋体"/>
        <family val="3"/>
        <charset val="134"/>
      </rPr>
      <t>户外运动玩具</t>
    </r>
    <phoneticPr fontId="4" type="noConversion"/>
  </si>
  <si>
    <r>
      <rPr>
        <sz val="10"/>
        <color theme="1"/>
        <rFont val="宋体"/>
        <family val="3"/>
        <charset val="134"/>
      </rPr>
      <t>幼儿教室教玩具</t>
    </r>
    <phoneticPr fontId="9" type="noConversion"/>
  </si>
  <si>
    <t>户外运动组合器械</t>
    <phoneticPr fontId="4" type="noConversion"/>
  </si>
  <si>
    <t>户外小型运动组合器械</t>
    <phoneticPr fontId="4" type="noConversion"/>
  </si>
  <si>
    <t>厨房设备</t>
    <phoneticPr fontId="3" type="noConversion"/>
  </si>
  <si>
    <t>洗消间设备</t>
    <phoneticPr fontId="3" type="noConversion"/>
  </si>
  <si>
    <t>虹桥小计</t>
    <phoneticPr fontId="3" type="noConversion"/>
  </si>
  <si>
    <r>
      <rPr>
        <sz val="10"/>
        <rFont val="宋体"/>
        <family val="3"/>
        <charset val="134"/>
      </rPr>
      <t>闵行区佳佳中心幼儿园</t>
    </r>
    <phoneticPr fontId="9" type="noConversion"/>
  </si>
  <si>
    <r>
      <rPr>
        <sz val="10"/>
        <rFont val="宋体"/>
        <family val="3"/>
        <charset val="134"/>
      </rPr>
      <t>校园智能安防系统设备</t>
    </r>
    <phoneticPr fontId="4" type="noConversion"/>
  </si>
  <si>
    <t>校园监控系统设备（莘沥园）</t>
    <phoneticPr fontId="4" type="noConversion"/>
  </si>
  <si>
    <t>校园监控系统设备（联东园）</t>
    <phoneticPr fontId="4" type="noConversion"/>
  </si>
  <si>
    <r>
      <rPr>
        <sz val="10"/>
        <color theme="1"/>
        <rFont val="宋体"/>
        <family val="3"/>
        <charset val="134"/>
      </rPr>
      <t>幼儿专用活动室教玩具</t>
    </r>
    <phoneticPr fontId="9" type="noConversion"/>
  </si>
  <si>
    <r>
      <rPr>
        <sz val="10"/>
        <rFont val="宋体"/>
        <family val="3"/>
        <charset val="134"/>
      </rPr>
      <t>户外小型运动组合器械</t>
    </r>
    <phoneticPr fontId="4" type="noConversion"/>
  </si>
  <si>
    <r>
      <rPr>
        <sz val="10"/>
        <rFont val="宋体"/>
        <family val="3"/>
        <charset val="134"/>
      </rPr>
      <t>创上海市示范幼儿园</t>
    </r>
    <phoneticPr fontId="9" type="noConversion"/>
  </si>
  <si>
    <r>
      <rPr>
        <sz val="10"/>
        <rFont val="宋体"/>
        <family val="3"/>
        <charset val="134"/>
      </rPr>
      <t>户外护眼教玩具</t>
    </r>
    <phoneticPr fontId="4" type="noConversion"/>
  </si>
  <si>
    <t>莘庄小计</t>
    <phoneticPr fontId="3" type="noConversion"/>
  </si>
  <si>
    <r>
      <rPr>
        <sz val="10"/>
        <rFont val="宋体"/>
        <family val="3"/>
        <charset val="134"/>
      </rPr>
      <t>闵行区吴泾第三幼儿园</t>
    </r>
    <phoneticPr fontId="9" type="noConversion"/>
  </si>
  <si>
    <r>
      <rPr>
        <sz val="10"/>
        <rFont val="宋体"/>
        <family val="3"/>
        <charset val="134"/>
      </rPr>
      <t>校园网络设备</t>
    </r>
    <phoneticPr fontId="4" type="noConversion"/>
  </si>
  <si>
    <r>
      <rPr>
        <sz val="10"/>
        <color theme="1"/>
        <rFont val="宋体"/>
        <family val="3"/>
        <charset val="134"/>
      </rPr>
      <t>校园无线网络覆盖设备</t>
    </r>
    <phoneticPr fontId="9" type="noConversion"/>
  </si>
  <si>
    <t>吴泾小计</t>
    <phoneticPr fontId="3" type="noConversion"/>
  </si>
  <si>
    <t>镇级总计</t>
    <phoneticPr fontId="3" type="noConversion"/>
  </si>
  <si>
    <r>
      <t>2022</t>
    </r>
    <r>
      <rPr>
        <b/>
        <sz val="12"/>
        <rFont val="宋体"/>
        <family val="3"/>
        <charset val="134"/>
      </rPr>
      <t>年闵行区镇管未开办学校经费</t>
    </r>
    <phoneticPr fontId="4" type="noConversion"/>
  </si>
  <si>
    <t>序号</t>
    <phoneticPr fontId="4" type="noConversion"/>
  </si>
  <si>
    <t>所在街镇</t>
    <phoneticPr fontId="4" type="noConversion"/>
  </si>
  <si>
    <t>规格型号或数量单位</t>
  </si>
  <si>
    <t>数量</t>
    <phoneticPr fontId="4" type="noConversion"/>
  </si>
  <si>
    <t>单价</t>
    <phoneticPr fontId="4" type="noConversion"/>
  </si>
  <si>
    <t>金额</t>
    <phoneticPr fontId="4" type="noConversion"/>
  </si>
  <si>
    <t>备注</t>
    <phoneticPr fontId="4" type="noConversion"/>
  </si>
  <si>
    <t>未开办学校经费</t>
    <phoneticPr fontId="4" type="noConversion"/>
  </si>
  <si>
    <t>绿化养护费</t>
    <phoneticPr fontId="4" type="noConversion"/>
  </si>
  <si>
    <t>平方米</t>
    <phoneticPr fontId="4" type="noConversion"/>
  </si>
  <si>
    <t>保安经费</t>
    <phoneticPr fontId="3" type="noConversion"/>
  </si>
  <si>
    <t>4个月</t>
    <phoneticPr fontId="3" type="noConversion"/>
  </si>
  <si>
    <t>颛桥镇合计</t>
    <phoneticPr fontId="4" type="noConversion"/>
  </si>
  <si>
    <t>浦江镇</t>
    <phoneticPr fontId="4" type="noConversion"/>
  </si>
  <si>
    <t>保安经费</t>
    <phoneticPr fontId="4" type="noConversion"/>
  </si>
  <si>
    <t>全年</t>
    <phoneticPr fontId="4" type="noConversion"/>
  </si>
  <si>
    <t>浦江镇合计</t>
    <phoneticPr fontId="4" type="noConversion"/>
  </si>
  <si>
    <t>镇级合计</t>
    <phoneticPr fontId="4" type="noConversion"/>
  </si>
  <si>
    <t>其中：教育局</t>
    <phoneticPr fontId="3" type="noConversion"/>
  </si>
  <si>
    <t>2022年下半年民办学校政府购买服务测算明细表</t>
    <phoneticPr fontId="3" type="noConversion"/>
  </si>
  <si>
    <t>序号</t>
  </si>
  <si>
    <t>五年级2018届</t>
    <phoneticPr fontId="3" type="noConversion"/>
  </si>
  <si>
    <t>合计</t>
  </si>
  <si>
    <t>人数</t>
  </si>
  <si>
    <t>上海博世凯外国语学校</t>
    <phoneticPr fontId="3" type="noConversion"/>
  </si>
  <si>
    <t>上海市民办德英乐实验学校</t>
    <phoneticPr fontId="3" type="noConversion"/>
  </si>
  <si>
    <t>上海市七宝外国语小学</t>
    <phoneticPr fontId="3" type="noConversion"/>
  </si>
  <si>
    <t>上海市民办上宝中学</t>
  </si>
  <si>
    <t>一年级2022届/六年级2022届</t>
    <phoneticPr fontId="3" type="noConversion"/>
  </si>
  <si>
    <t>学段</t>
    <phoneticPr fontId="3" type="noConversion"/>
  </si>
  <si>
    <t>小学</t>
    <phoneticPr fontId="3" type="noConversion"/>
  </si>
  <si>
    <t>初中</t>
    <phoneticPr fontId="3" type="noConversion"/>
  </si>
  <si>
    <t>二年级2021届/七年级2021届</t>
    <phoneticPr fontId="3" type="noConversion"/>
  </si>
  <si>
    <t>三年级2020届/八年级2020届</t>
    <phoneticPr fontId="3" type="noConversion"/>
  </si>
  <si>
    <t>四年级2019届/九年级2019届</t>
    <phoneticPr fontId="3" type="noConversion"/>
  </si>
  <si>
    <t>浦江小计</t>
    <phoneticPr fontId="3" type="noConversion"/>
  </si>
  <si>
    <t>七宝小计</t>
    <phoneticPr fontId="3" type="noConversion"/>
  </si>
  <si>
    <t>镇级合计</t>
    <phoneticPr fontId="3" type="noConversion"/>
  </si>
  <si>
    <t>项目名称</t>
    <phoneticPr fontId="4" type="noConversion"/>
  </si>
  <si>
    <t>内容</t>
    <phoneticPr fontId="4" type="noConversion"/>
  </si>
  <si>
    <t>2022年学生医疗费用专项资金(付医院）</t>
    <phoneticPr fontId="4" type="noConversion"/>
  </si>
  <si>
    <t>1、儿科医院医药费、耗材费、检查费</t>
    <phoneticPr fontId="4" type="noConversion"/>
  </si>
  <si>
    <t>2、华山医院医药费、检查费、护工费、专家会诊费</t>
    <phoneticPr fontId="4" type="noConversion"/>
  </si>
  <si>
    <t>3、蓝十字脑科医院医药费、检查费、家属核酸费</t>
    <phoneticPr fontId="4" type="noConversion"/>
  </si>
  <si>
    <t>4、蓝十字脑科医院尸体寄存费</t>
    <phoneticPr fontId="4" type="noConversion"/>
  </si>
  <si>
    <t>小计</t>
    <phoneticPr fontId="4" type="noConversion"/>
  </si>
  <si>
    <t>二次分配</t>
    <phoneticPr fontId="3" type="noConversion"/>
  </si>
  <si>
    <t>三次分配</t>
    <phoneticPr fontId="3" type="noConversion"/>
  </si>
  <si>
    <t>学生医疗</t>
    <phoneticPr fontId="4" type="noConversion"/>
  </si>
  <si>
    <t>22.9-22.12
(4个月）</t>
    <phoneticPr fontId="3" type="noConversion"/>
  </si>
  <si>
    <r>
      <t>2022</t>
    </r>
    <r>
      <rPr>
        <b/>
        <sz val="12"/>
        <color theme="1"/>
        <rFont val="宋体"/>
        <family val="2"/>
        <charset val="134"/>
      </rPr>
      <t>年镇管学校设备预算明细</t>
    </r>
    <phoneticPr fontId="3" type="noConversion"/>
  </si>
  <si>
    <t>七宝文来学校过渡校舍修缮项目</t>
    <phoneticPr fontId="3" type="noConversion"/>
  </si>
  <si>
    <t>项目主要内容：文科楼室内装修、防护栏、楼梯防护网、弱电系统安装，同步实施文科楼及学校出入口沿途四周围栏防护、道路修缮、校门拓宽等配套工程。</t>
    <phoneticPr fontId="3" type="noConversion"/>
  </si>
  <si>
    <t>建安费</t>
    <phoneticPr fontId="3" type="noConversion"/>
  </si>
  <si>
    <t>其他费</t>
    <phoneticPr fontId="3" type="noConversion"/>
  </si>
  <si>
    <t>预备费</t>
    <phoneticPr fontId="3" type="noConversion"/>
  </si>
  <si>
    <t>总投资</t>
    <phoneticPr fontId="3" type="noConversion"/>
  </si>
  <si>
    <r>
      <t>今年城投需求</t>
    </r>
    <r>
      <rPr>
        <b/>
        <sz val="11"/>
        <color theme="1"/>
        <rFont val="宋体"/>
        <family val="3"/>
        <charset val="134"/>
        <scheme val="minor"/>
      </rPr>
      <t>200万</t>
    </r>
    <phoneticPr fontId="3" type="noConversion"/>
  </si>
  <si>
    <t>费用（元）</t>
    <phoneticPr fontId="3" type="noConversion"/>
  </si>
  <si>
    <t>预排（元）</t>
    <phoneticPr fontId="3" type="noConversion"/>
  </si>
  <si>
    <t>性质</t>
    <phoneticPr fontId="3" type="noConversion"/>
  </si>
  <si>
    <t>民办</t>
    <phoneticPr fontId="3" type="noConversion"/>
  </si>
  <si>
    <t>优质幼儿园创建</t>
    <phoneticPr fontId="4" type="noConversion"/>
  </si>
  <si>
    <t>幼儿园办学等级创建</t>
    <phoneticPr fontId="4" type="noConversion"/>
  </si>
  <si>
    <t>一级幼儿园创建经费（镇管）</t>
    <phoneticPr fontId="4" type="noConversion"/>
  </si>
  <si>
    <t>公办</t>
    <phoneticPr fontId="3" type="noConversion"/>
  </si>
  <si>
    <t>民办幼儿园规范优质发展</t>
    <phoneticPr fontId="4" type="noConversion"/>
  </si>
  <si>
    <t>民办幼儿园园本课程建设</t>
    <phoneticPr fontId="4" type="noConversion"/>
  </si>
  <si>
    <t>民办幼儿园园本课程建设费（镇管）</t>
    <phoneticPr fontId="4" type="noConversion"/>
  </si>
  <si>
    <t>幼儿发展</t>
    <phoneticPr fontId="4" type="noConversion"/>
  </si>
  <si>
    <t>全国足球特色幼儿园</t>
    <phoneticPr fontId="4" type="noConversion"/>
  </si>
  <si>
    <t>活动费（镇管）</t>
    <phoneticPr fontId="4" type="noConversion"/>
  </si>
  <si>
    <t>二级一类幼儿园创建经费（镇管）</t>
    <phoneticPr fontId="4" type="noConversion"/>
  </si>
  <si>
    <t>上师大闵行实验幼儿园</t>
    <phoneticPr fontId="3" type="noConversion"/>
  </si>
  <si>
    <t>四次分配</t>
    <phoneticPr fontId="3" type="noConversion"/>
  </si>
  <si>
    <t>合计</t>
    <phoneticPr fontId="3" type="noConversion"/>
  </si>
  <si>
    <t>2022年镇管单位科艺体德项目（普教一科）</t>
    <phoneticPr fontId="3" type="noConversion"/>
  </si>
  <si>
    <t>四次分配</t>
    <phoneticPr fontId="3" type="noConversion"/>
  </si>
  <si>
    <t>合计</t>
    <phoneticPr fontId="3" type="noConversion"/>
  </si>
  <si>
    <t>2022年镇级单位保安经费预算</t>
    <phoneticPr fontId="3" type="noConversion"/>
  </si>
  <si>
    <t>单位</t>
    <phoneticPr fontId="3" type="noConversion"/>
  </si>
  <si>
    <t>属性</t>
    <phoneticPr fontId="3" type="noConversion"/>
  </si>
  <si>
    <r>
      <rPr>
        <sz val="9"/>
        <rFont val="宋体"/>
        <family val="3"/>
        <charset val="134"/>
      </rPr>
      <t>校区</t>
    </r>
    <r>
      <rPr>
        <sz val="9"/>
        <rFont val="Arial"/>
        <family val="2"/>
      </rPr>
      <t xml:space="preserve">               </t>
    </r>
    <r>
      <rPr>
        <sz val="9"/>
        <rFont val="宋体"/>
        <family val="3"/>
        <charset val="134"/>
      </rPr>
      <t>门数</t>
    </r>
    <phoneticPr fontId="4" type="noConversion"/>
  </si>
  <si>
    <t>在岗
人数</t>
    <phoneticPr fontId="4" type="noConversion"/>
  </si>
  <si>
    <t>值班
单价</t>
    <phoneticPr fontId="3" type="noConversion"/>
  </si>
  <si>
    <t>值班
金额</t>
    <phoneticPr fontId="3" type="noConversion"/>
  </si>
  <si>
    <t>叠加
门数</t>
    <phoneticPr fontId="3" type="noConversion"/>
  </si>
  <si>
    <t>叠加门次（210天）</t>
    <phoneticPr fontId="3" type="noConversion"/>
  </si>
  <si>
    <t>叠加
金额</t>
    <phoneticPr fontId="3" type="noConversion"/>
  </si>
  <si>
    <t>2021合同
金额</t>
    <phoneticPr fontId="3" type="noConversion"/>
  </si>
  <si>
    <t>叠加天数
（45天）</t>
    <phoneticPr fontId="3" type="noConversion"/>
  </si>
  <si>
    <t>叠加时间
（小时）</t>
    <phoneticPr fontId="3" type="noConversion"/>
  </si>
  <si>
    <t>叠加天数
（15天）</t>
    <phoneticPr fontId="4" type="noConversion"/>
  </si>
  <si>
    <t>叠加时间
（小时）</t>
    <phoneticPr fontId="4" type="noConversion"/>
  </si>
  <si>
    <t>2022年支付
1-3合同</t>
    <phoneticPr fontId="3" type="noConversion"/>
  </si>
  <si>
    <r>
      <rPr>
        <sz val="11"/>
        <rFont val="宋体"/>
        <family val="3"/>
        <charset val="134"/>
      </rPr>
      <t>校区</t>
    </r>
    <r>
      <rPr>
        <sz val="11"/>
        <rFont val="Arial"/>
        <family val="2"/>
      </rPr>
      <t xml:space="preserve">               </t>
    </r>
    <r>
      <rPr>
        <sz val="11"/>
        <rFont val="宋体"/>
        <family val="3"/>
        <charset val="134"/>
      </rPr>
      <t>门数</t>
    </r>
    <phoneticPr fontId="3" type="noConversion"/>
  </si>
  <si>
    <t>在岗
人数</t>
    <phoneticPr fontId="3" type="noConversion"/>
  </si>
  <si>
    <t>值班单价</t>
    <phoneticPr fontId="3" type="noConversion"/>
  </si>
  <si>
    <t>2022年4-12月合同</t>
    <phoneticPr fontId="3" type="noConversion"/>
  </si>
  <si>
    <r>
      <t>70%</t>
    </r>
    <r>
      <rPr>
        <sz val="9"/>
        <color theme="1"/>
        <rFont val="宋体"/>
        <family val="3"/>
        <charset val="134"/>
      </rPr>
      <t>下达</t>
    </r>
    <phoneticPr fontId="3" type="noConversion"/>
  </si>
  <si>
    <t>民办</t>
    <phoneticPr fontId="3" type="noConversion"/>
  </si>
  <si>
    <t>学前</t>
    <phoneticPr fontId="3" type="noConversion"/>
  </si>
  <si>
    <t>初中</t>
    <phoneticPr fontId="3" type="noConversion"/>
  </si>
  <si>
    <t>公办</t>
    <phoneticPr fontId="3" type="noConversion"/>
  </si>
  <si>
    <t>九年一贯制</t>
    <phoneticPr fontId="3" type="noConversion"/>
  </si>
  <si>
    <t>小学</t>
    <phoneticPr fontId="3" type="noConversion"/>
  </si>
  <si>
    <t>农民工小学</t>
    <phoneticPr fontId="4" type="noConversion"/>
  </si>
  <si>
    <r>
      <rPr>
        <sz val="9"/>
        <rFont val="宋体"/>
        <family val="3"/>
        <charset val="134"/>
      </rPr>
      <t>颛桥中学</t>
    </r>
    <phoneticPr fontId="4" type="noConversion"/>
  </si>
  <si>
    <r>
      <rPr>
        <sz val="9"/>
        <rFont val="宋体"/>
        <family val="3"/>
        <charset val="134"/>
      </rPr>
      <t>北桥中学</t>
    </r>
    <phoneticPr fontId="4" type="noConversion"/>
  </si>
  <si>
    <r>
      <rPr>
        <sz val="9"/>
        <rFont val="宋体"/>
        <family val="3"/>
        <charset val="134"/>
      </rPr>
      <t>北桥中心小学</t>
    </r>
    <phoneticPr fontId="4" type="noConversion"/>
  </si>
  <si>
    <r>
      <rPr>
        <sz val="9"/>
        <rFont val="宋体"/>
        <family val="3"/>
        <charset val="134"/>
      </rPr>
      <t>颛桥小学</t>
    </r>
    <phoneticPr fontId="4" type="noConversion"/>
  </si>
  <si>
    <t>田园小学金都校区</t>
    <phoneticPr fontId="4" type="noConversion"/>
  </si>
  <si>
    <t>田园小学银都校区</t>
    <phoneticPr fontId="4" type="noConversion"/>
  </si>
  <si>
    <r>
      <rPr>
        <sz val="9"/>
        <rFont val="宋体"/>
        <family val="3"/>
        <charset val="134"/>
      </rPr>
      <t>颛桥第一幼儿园</t>
    </r>
    <phoneticPr fontId="4" type="noConversion"/>
  </si>
  <si>
    <t>总园</t>
  </si>
  <si>
    <t>银桥分园</t>
    <phoneticPr fontId="3" type="noConversion"/>
  </si>
  <si>
    <t>颛桥镇幼儿园</t>
    <phoneticPr fontId="4" type="noConversion"/>
  </si>
  <si>
    <t>新闵分园</t>
    <phoneticPr fontId="3" type="noConversion"/>
  </si>
  <si>
    <t>荣顺分园</t>
    <phoneticPr fontId="3" type="noConversion"/>
  </si>
  <si>
    <t>繁盛分园</t>
    <phoneticPr fontId="3" type="noConversion"/>
  </si>
  <si>
    <t>田园都市幼儿园</t>
    <phoneticPr fontId="3" type="noConversion"/>
  </si>
  <si>
    <t>田园都市幼儿园银三园</t>
    <phoneticPr fontId="4" type="noConversion"/>
  </si>
  <si>
    <r>
      <rPr>
        <sz val="9"/>
        <rFont val="宋体"/>
        <family val="3"/>
        <charset val="134"/>
      </rPr>
      <t>君莲幼儿园</t>
    </r>
    <phoneticPr fontId="4" type="noConversion"/>
  </si>
  <si>
    <r>
      <rPr>
        <sz val="9"/>
        <rFont val="宋体"/>
        <family val="3"/>
        <charset val="134"/>
      </rPr>
      <t>君莲学校</t>
    </r>
    <phoneticPr fontId="4" type="noConversion"/>
  </si>
  <si>
    <r>
      <rPr>
        <sz val="9"/>
        <rFont val="宋体"/>
        <family val="3"/>
        <charset val="134"/>
      </rPr>
      <t>君莲学校小学部</t>
    </r>
    <phoneticPr fontId="4" type="noConversion"/>
  </si>
  <si>
    <r>
      <rPr>
        <sz val="9"/>
        <rFont val="宋体"/>
        <family val="3"/>
        <charset val="134"/>
      </rPr>
      <t>上师大实验幼儿园</t>
    </r>
    <phoneticPr fontId="4" type="noConversion"/>
  </si>
  <si>
    <t>上师大实验幼儿园翔泰分园</t>
    <phoneticPr fontId="4" type="noConversion"/>
  </si>
  <si>
    <r>
      <rPr>
        <sz val="9"/>
        <rFont val="宋体"/>
        <family val="3"/>
        <charset val="134"/>
      </rPr>
      <t>君莲幼儿园分园</t>
    </r>
    <phoneticPr fontId="4" type="noConversion"/>
  </si>
  <si>
    <t>闵行区田园第二外语实验小学</t>
    <phoneticPr fontId="3" type="noConversion"/>
  </si>
  <si>
    <t>上海市闵行区田园外国语中学</t>
    <phoneticPr fontId="3" type="noConversion"/>
  </si>
  <si>
    <t>颛桥二幼</t>
    <phoneticPr fontId="3" type="noConversion"/>
  </si>
  <si>
    <r>
      <rPr>
        <sz val="9"/>
        <color theme="1"/>
        <rFont val="宋体"/>
        <family val="3"/>
        <charset val="134"/>
      </rPr>
      <t>华星小学</t>
    </r>
    <phoneticPr fontId="3" type="noConversion"/>
  </si>
  <si>
    <r>
      <rPr>
        <sz val="9"/>
        <color theme="1"/>
        <rFont val="宋体"/>
        <family val="3"/>
        <charset val="134"/>
      </rPr>
      <t>银星小学</t>
    </r>
    <phoneticPr fontId="3" type="noConversion"/>
  </si>
  <si>
    <r>
      <rPr>
        <sz val="9"/>
        <color indexed="8"/>
        <rFont val="宋体"/>
        <family val="3"/>
        <charset val="134"/>
      </rPr>
      <t>嘟嘟幼儿园</t>
    </r>
    <phoneticPr fontId="3" type="noConversion"/>
  </si>
  <si>
    <r>
      <rPr>
        <sz val="9"/>
        <color indexed="8"/>
        <rFont val="宋体"/>
        <family val="3"/>
        <charset val="134"/>
      </rPr>
      <t>博爱满庭芳幼儿园</t>
    </r>
    <phoneticPr fontId="3" type="noConversion"/>
  </si>
  <si>
    <r>
      <rPr>
        <sz val="9"/>
        <color indexed="8"/>
        <rFont val="宋体"/>
        <family val="3"/>
        <charset val="134"/>
      </rPr>
      <t>哈哈幼儿园</t>
    </r>
    <phoneticPr fontId="3" type="noConversion"/>
  </si>
  <si>
    <r>
      <rPr>
        <sz val="9"/>
        <color indexed="8"/>
        <rFont val="宋体"/>
        <family val="3"/>
        <charset val="134"/>
      </rPr>
      <t>嘟嘟雅歌幼儿园</t>
    </r>
    <phoneticPr fontId="3" type="noConversion"/>
  </si>
  <si>
    <r>
      <rPr>
        <sz val="9"/>
        <color indexed="8"/>
        <rFont val="宋体"/>
        <family val="3"/>
        <charset val="134"/>
      </rPr>
      <t>常春藤幼儿园</t>
    </r>
    <phoneticPr fontId="3" type="noConversion"/>
  </si>
  <si>
    <t>立蒙特梭利幼儿园</t>
    <phoneticPr fontId="3" type="noConversion"/>
  </si>
  <si>
    <r>
      <rPr>
        <sz val="9"/>
        <color indexed="8"/>
        <rFont val="宋体"/>
        <family val="3"/>
        <charset val="134"/>
      </rPr>
      <t>刘诗昆音乐艺术幼儿园</t>
    </r>
    <phoneticPr fontId="3" type="noConversion"/>
  </si>
  <si>
    <r>
      <rPr>
        <sz val="9"/>
        <color indexed="8"/>
        <rFont val="宋体"/>
        <family val="3"/>
        <charset val="134"/>
      </rPr>
      <t>今明幼儿园</t>
    </r>
    <phoneticPr fontId="3" type="noConversion"/>
  </si>
  <si>
    <r>
      <rPr>
        <sz val="9"/>
        <color indexed="8"/>
        <rFont val="宋体"/>
        <family val="3"/>
        <charset val="134"/>
      </rPr>
      <t>南希幼儿园</t>
    </r>
    <phoneticPr fontId="3" type="noConversion"/>
  </si>
  <si>
    <t>颛溪八村幼儿园</t>
    <phoneticPr fontId="3" type="noConversion"/>
  </si>
  <si>
    <t>日月华庭幼儿园</t>
    <phoneticPr fontId="3" type="noConversion"/>
  </si>
  <si>
    <t>上海闵行区学乐星幼儿园</t>
    <phoneticPr fontId="3" type="noConversion"/>
  </si>
  <si>
    <r>
      <rPr>
        <sz val="9"/>
        <color indexed="8"/>
        <rFont val="宋体"/>
        <family val="3"/>
        <charset val="134"/>
      </rPr>
      <t>民办鲁冰花幼儿园</t>
    </r>
    <phoneticPr fontId="3" type="noConversion"/>
  </si>
  <si>
    <r>
      <rPr>
        <sz val="9"/>
        <color indexed="8"/>
        <rFont val="宋体"/>
        <family val="3"/>
        <charset val="134"/>
      </rPr>
      <t>民办新春幼儿园</t>
    </r>
    <phoneticPr fontId="3" type="noConversion"/>
  </si>
  <si>
    <t>金盛幼儿园</t>
    <phoneticPr fontId="3" type="noConversion"/>
  </si>
  <si>
    <t>烛光幼儿园</t>
    <phoneticPr fontId="3" type="noConversion"/>
  </si>
  <si>
    <r>
      <rPr>
        <sz val="9"/>
        <rFont val="微软雅黑"/>
        <family val="2"/>
        <charset val="134"/>
      </rPr>
      <t>星河湾学校</t>
    </r>
    <phoneticPr fontId="3" type="noConversion"/>
  </si>
  <si>
    <t>颛桥合计</t>
    <phoneticPr fontId="3" type="noConversion"/>
  </si>
  <si>
    <t>一次分配</t>
    <phoneticPr fontId="3" type="noConversion"/>
  </si>
  <si>
    <t>学校名称</t>
  </si>
  <si>
    <t>学校办别</t>
    <phoneticPr fontId="9" type="noConversion"/>
  </si>
  <si>
    <t>学校类别</t>
    <phoneticPr fontId="9" type="noConversion"/>
  </si>
  <si>
    <t>所在街镇</t>
    <phoneticPr fontId="70" type="noConversion"/>
  </si>
  <si>
    <t>合计服务数量
（不含摄像头）</t>
  </si>
  <si>
    <t>合计服务数量（含摄像头）</t>
  </si>
  <si>
    <t>总数</t>
  </si>
  <si>
    <t>单价
（不含摄像头）
元/月/路</t>
  </si>
  <si>
    <t>单价
（含摄像头）
元/月/路</t>
  </si>
  <si>
    <t>服务期
（月）</t>
  </si>
  <si>
    <t>总价</t>
  </si>
  <si>
    <t>小学</t>
  </si>
  <si>
    <t>初级中学</t>
  </si>
  <si>
    <t>九年一贯制</t>
  </si>
  <si>
    <t>幼儿园</t>
  </si>
  <si>
    <t>颛桥镇</t>
  </si>
  <si>
    <t>闵行区田园第二外语实验小学</t>
  </si>
  <si>
    <t>2022年镇级单位视频联网项目调整预算表</t>
    <phoneticPr fontId="3" type="noConversion"/>
  </si>
  <si>
    <t>公办镇管</t>
    <phoneticPr fontId="9" type="noConversion"/>
  </si>
  <si>
    <t>公办镇管</t>
    <phoneticPr fontId="9" type="noConversion"/>
  </si>
  <si>
    <t>农民工小学</t>
    <phoneticPr fontId="9" type="noConversion"/>
  </si>
  <si>
    <t>幼儿园</t>
    <phoneticPr fontId="9" type="noConversion"/>
  </si>
  <si>
    <t>小学</t>
    <phoneticPr fontId="9" type="noConversion"/>
  </si>
  <si>
    <t>上海市闵行区北桥中学</t>
    <phoneticPr fontId="9" type="noConversion"/>
  </si>
  <si>
    <t>上海市闵行区君莲学校</t>
    <phoneticPr fontId="9" type="noConversion"/>
  </si>
  <si>
    <t>上海市闵行区颛桥中学</t>
    <phoneticPr fontId="9" type="noConversion"/>
  </si>
  <si>
    <t>上海市闵行区田园外语实验小学</t>
    <phoneticPr fontId="9" type="noConversion"/>
  </si>
  <si>
    <t>闵行区北桥中心小学</t>
    <phoneticPr fontId="9" type="noConversion"/>
  </si>
  <si>
    <t>上海市闵行区田园外语实验小学金都校区</t>
    <phoneticPr fontId="9" type="noConversion"/>
  </si>
  <si>
    <t>上海市闵行区君莲学校小学部</t>
    <phoneticPr fontId="9" type="noConversion"/>
  </si>
  <si>
    <t>上海市闵行区颛桥镇幼儿园</t>
    <phoneticPr fontId="9" type="noConversion"/>
  </si>
  <si>
    <t>上海市闵行区颛桥镇幼儿园莘闵分园</t>
    <phoneticPr fontId="9" type="noConversion"/>
  </si>
  <si>
    <t>上海市闵行区颛桥镇幼儿园繁盛分园</t>
    <phoneticPr fontId="9" type="noConversion"/>
  </si>
  <si>
    <t>上海市闵行区颛桥镇第一幼儿园</t>
    <phoneticPr fontId="9" type="noConversion"/>
  </si>
  <si>
    <t>上海市闵行区颛桥镇第一幼儿园田园分园</t>
    <phoneticPr fontId="9" type="noConversion"/>
  </si>
  <si>
    <t>上海市闵行区君莲幼儿园</t>
    <phoneticPr fontId="9" type="noConversion"/>
  </si>
  <si>
    <t>上海市闵行区君莲幼儿园春都分园</t>
    <phoneticPr fontId="9" type="noConversion"/>
  </si>
  <si>
    <t>上海师范大学闵行实验幼儿园</t>
    <phoneticPr fontId="9" type="noConversion"/>
  </si>
  <si>
    <t>上海师范大学闵行实验幼儿园翔泰分园</t>
    <phoneticPr fontId="9" type="noConversion"/>
  </si>
  <si>
    <t>上海市闵行区田园外国语中学</t>
    <phoneticPr fontId="9" type="noConversion"/>
  </si>
  <si>
    <t>闵行区田园都市幼儿园银三分园</t>
    <phoneticPr fontId="70" type="noConversion"/>
  </si>
  <si>
    <t>颛桥镇第一幼儿园银桥分园</t>
    <phoneticPr fontId="70" type="noConversion"/>
  </si>
  <si>
    <t>颛桥二幼</t>
    <phoneticPr fontId="9" type="noConversion"/>
  </si>
  <si>
    <t>颛桥镇</t>
    <phoneticPr fontId="3" type="noConversion"/>
  </si>
  <si>
    <t>上海闵行区民办华星小学</t>
    <phoneticPr fontId="9" type="noConversion"/>
  </si>
  <si>
    <t>上海闵行区民办银星学校</t>
    <phoneticPr fontId="9" type="noConversion"/>
  </si>
  <si>
    <t>颛桥小计</t>
    <phoneticPr fontId="9" type="noConversion"/>
  </si>
  <si>
    <t>镇属</t>
  </si>
  <si>
    <t>一年级</t>
  </si>
  <si>
    <t>二年级</t>
  </si>
  <si>
    <t>三年级</t>
  </si>
  <si>
    <t>四年级</t>
  </si>
  <si>
    <t>五年级</t>
  </si>
  <si>
    <t>2018年下半年学生人数</t>
  </si>
  <si>
    <t>班级数</t>
  </si>
  <si>
    <t>学生数</t>
  </si>
  <si>
    <t>颛桥</t>
  </si>
  <si>
    <t>闵行区民办银星学校</t>
  </si>
  <si>
    <t>上海闵行区民办华星小学</t>
  </si>
  <si>
    <t>颛桥合计</t>
  </si>
  <si>
    <t>生均补贴小计</t>
    <phoneticPr fontId="3" type="noConversion"/>
  </si>
  <si>
    <t>消耗性材料费</t>
    <phoneticPr fontId="3" type="noConversion"/>
  </si>
  <si>
    <t>体检费</t>
    <phoneticPr fontId="3" type="noConversion"/>
  </si>
  <si>
    <t>总计</t>
    <phoneticPr fontId="3" type="noConversion"/>
  </si>
  <si>
    <t>四次分配</t>
    <phoneticPr fontId="3" type="noConversion"/>
  </si>
  <si>
    <t>2022年随迁子女学校经费调整预算表</t>
    <phoneticPr fontId="3" type="noConversion"/>
  </si>
  <si>
    <t>学生人数</t>
    <phoneticPr fontId="3" type="noConversion"/>
  </si>
  <si>
    <t>生均补贴</t>
    <phoneticPr fontId="3" type="noConversion"/>
  </si>
  <si>
    <t>消耗性材料费</t>
    <phoneticPr fontId="3" type="noConversion"/>
  </si>
  <si>
    <t>体检费</t>
    <phoneticPr fontId="3" type="noConversion"/>
  </si>
  <si>
    <t>属性</t>
  </si>
  <si>
    <t>性质</t>
  </si>
  <si>
    <t>初中</t>
  </si>
  <si>
    <t>镇管</t>
  </si>
  <si>
    <r>
      <rPr>
        <sz val="10"/>
        <rFont val="宋体"/>
        <family val="3"/>
        <charset val="134"/>
      </rPr>
      <t>上海市闵行区田园外语实验小学</t>
    </r>
  </si>
  <si>
    <t>田园二外小</t>
  </si>
  <si>
    <r>
      <rPr>
        <sz val="10"/>
        <rFont val="宋体"/>
        <family val="3"/>
        <charset val="134"/>
      </rPr>
      <t>闵行区颛桥中心小学</t>
    </r>
  </si>
  <si>
    <r>
      <rPr>
        <sz val="10"/>
        <rFont val="宋体"/>
        <family val="3"/>
        <charset val="134"/>
      </rPr>
      <t>闵行区北桥中心小学</t>
    </r>
  </si>
  <si>
    <r>
      <rPr>
        <sz val="10"/>
        <rFont val="宋体"/>
        <family val="3"/>
        <charset val="134"/>
      </rPr>
      <t>上海市闵行区北桥中学</t>
    </r>
  </si>
  <si>
    <r>
      <rPr>
        <sz val="10"/>
        <rFont val="宋体"/>
        <family val="3"/>
        <charset val="134"/>
      </rPr>
      <t>上海市闵行区颛桥中学</t>
    </r>
  </si>
  <si>
    <t>田园初中</t>
    <phoneticPr fontId="3" type="noConversion"/>
  </si>
  <si>
    <t>一次分配</t>
    <phoneticPr fontId="4" type="noConversion"/>
  </si>
  <si>
    <t>上半年书费</t>
    <phoneticPr fontId="3" type="noConversion"/>
  </si>
  <si>
    <t>上半年簿册费</t>
    <phoneticPr fontId="3" type="noConversion"/>
  </si>
  <si>
    <t>闵行区君莲学校（小学）</t>
    <phoneticPr fontId="3" type="noConversion"/>
  </si>
  <si>
    <t>闵行区君莲学校（中学）</t>
    <phoneticPr fontId="3" type="noConversion"/>
  </si>
  <si>
    <t>学生人数</t>
    <phoneticPr fontId="3" type="noConversion"/>
  </si>
  <si>
    <t>2022闵行区随迁子女学校减免书簿调整预算表</t>
    <phoneticPr fontId="3" type="noConversion"/>
  </si>
  <si>
    <t>乡镇</t>
  </si>
  <si>
    <t>隶属关系</t>
  </si>
  <si>
    <t>2022年民办学校书簿费调整预算表</t>
    <phoneticPr fontId="4" type="noConversion"/>
  </si>
  <si>
    <t>下半年书费</t>
    <phoneticPr fontId="3" type="noConversion"/>
  </si>
  <si>
    <t>下半年簿册费</t>
    <phoneticPr fontId="3" type="noConversion"/>
  </si>
  <si>
    <t>人数</t>
    <phoneticPr fontId="3" type="noConversion"/>
  </si>
  <si>
    <t>一次分配</t>
    <phoneticPr fontId="3" type="noConversion"/>
  </si>
  <si>
    <t>上半年书费</t>
    <phoneticPr fontId="3" type="noConversion"/>
  </si>
  <si>
    <t>上半年簿册费</t>
    <phoneticPr fontId="3" type="noConversion"/>
  </si>
  <si>
    <t>上海星河湾双语学校（小学）</t>
    <phoneticPr fontId="3" type="noConversion"/>
  </si>
  <si>
    <t>上海星河湾双语学校（初中）</t>
    <phoneticPr fontId="3" type="noConversion"/>
  </si>
  <si>
    <t>颛桥合计</t>
    <phoneticPr fontId="3" type="noConversion"/>
  </si>
  <si>
    <t>小学（800、1125元/学期/人）</t>
    <phoneticPr fontId="3" type="noConversion"/>
  </si>
  <si>
    <t>初中（900、1325元/学期/人）</t>
    <phoneticPr fontId="3" type="noConversion"/>
  </si>
  <si>
    <t>民办义务教育寄宿生补助（100/学期/人）</t>
    <phoneticPr fontId="3" type="noConversion"/>
  </si>
  <si>
    <t>民办高中学费补贴（650/学期）</t>
  </si>
  <si>
    <t>全年合计</t>
    <phoneticPr fontId="3" type="noConversion"/>
  </si>
  <si>
    <t>2022年上半年拨付人数</t>
  </si>
  <si>
    <t>2022上半年拨付金额</t>
  </si>
  <si>
    <t>2022下半年拨付人数</t>
  </si>
  <si>
    <t>2022下半年拨付金额</t>
  </si>
  <si>
    <t>应拨付合计</t>
  </si>
  <si>
    <t>2022年上半年人数</t>
  </si>
  <si>
    <t>2022年上半年金额</t>
  </si>
  <si>
    <t>2022年下半年人数</t>
  </si>
  <si>
    <t>2022年下半年金额</t>
  </si>
  <si>
    <t>补2017下半年拨付金额</t>
  </si>
  <si>
    <t>18年上半年
人数</t>
  </si>
  <si>
    <t xml:space="preserve">18年上半年
人数金额
</t>
  </si>
  <si>
    <t>18年下半年
人数</t>
  </si>
  <si>
    <t xml:space="preserve">18年下半年
人数金额
</t>
  </si>
  <si>
    <t>上海星河湾双语学校</t>
  </si>
  <si>
    <t>颛桥小计</t>
  </si>
  <si>
    <t>一次分配</t>
    <phoneticPr fontId="3" type="noConversion"/>
  </si>
  <si>
    <t>2022年民办学校生均经费调整表</t>
    <phoneticPr fontId="3" type="noConversion"/>
  </si>
  <si>
    <t>民办学校高中学费补贴（100/学期/人）</t>
    <phoneticPr fontId="3" type="noConversion"/>
  </si>
  <si>
    <t>教育教辅后勤应配用工人数(正常额度+临时额度）</t>
  </si>
  <si>
    <t>财政资金应配备人数</t>
  </si>
  <si>
    <t>专技岗位
应配人数</t>
  </si>
  <si>
    <t>技术岗位
应配人数</t>
  </si>
  <si>
    <t>勤杂岗位
应配人数</t>
  </si>
  <si>
    <t>管理岗位
应配人数</t>
  </si>
  <si>
    <t>工资
（1-12月）</t>
  </si>
  <si>
    <t>福利费
（1月-12月）</t>
  </si>
  <si>
    <t>伙食费
（1-12月）</t>
  </si>
  <si>
    <t>工会经费
（1-12月）</t>
  </si>
  <si>
    <t>考核
（1-12月）</t>
  </si>
  <si>
    <t>管理费
（2020年全年）</t>
  </si>
  <si>
    <t>上海师范大学闵行实验幼儿园</t>
  </si>
  <si>
    <t>闵行区君莲幼儿园</t>
  </si>
  <si>
    <t>闵行区颛桥镇第一幼儿园</t>
  </si>
  <si>
    <t>闵行区颛桥镇幼儿园</t>
  </si>
  <si>
    <t>闵行区田园外语实验小学</t>
  </si>
  <si>
    <t>闵行区北桥中学</t>
  </si>
  <si>
    <t>闵行区颛桥中学</t>
  </si>
  <si>
    <t>闵行区君莲学校</t>
  </si>
  <si>
    <t>田园外国语中学</t>
  </si>
  <si>
    <t>田园都市幼儿园</t>
  </si>
  <si>
    <t>颛桥第二幼儿园</t>
  </si>
  <si>
    <t>园部</t>
    <phoneticPr fontId="3" type="noConversion"/>
  </si>
  <si>
    <t>教育教辅后勤应配用工人数(2022人保提供）</t>
    <phoneticPr fontId="3" type="noConversion"/>
  </si>
  <si>
    <t>因故额外增加临时额度（2022人保提供）</t>
    <phoneticPr fontId="3" type="noConversion"/>
  </si>
  <si>
    <t>现有辅助用工人数（2022年人保科提供）</t>
    <phoneticPr fontId="3" type="noConversion"/>
  </si>
  <si>
    <t>2022年金额（调整预算：按中位数测算，学校实际执行按人事部门规定标准执行，严禁超标准发放）</t>
    <phoneticPr fontId="3" type="noConversion"/>
  </si>
  <si>
    <t>实际支出</t>
    <phoneticPr fontId="3" type="noConversion"/>
  </si>
  <si>
    <t>财政应配资金</t>
    <phoneticPr fontId="3" type="noConversion"/>
  </si>
  <si>
    <t>一次分配</t>
    <phoneticPr fontId="3" type="noConversion"/>
  </si>
  <si>
    <t>四次分配</t>
    <phoneticPr fontId="3" type="noConversion"/>
  </si>
  <si>
    <t>奖金</t>
    <phoneticPr fontId="3" type="noConversion"/>
  </si>
  <si>
    <t>掌勺津贴</t>
    <phoneticPr fontId="3" type="noConversion"/>
  </si>
  <si>
    <t>合计</t>
    <phoneticPr fontId="3" type="noConversion"/>
  </si>
  <si>
    <t>非义务</t>
    <phoneticPr fontId="3" type="noConversion"/>
  </si>
  <si>
    <t>义务</t>
    <phoneticPr fontId="3" type="noConversion"/>
  </si>
  <si>
    <t>乡镇</t>
    <phoneticPr fontId="4" type="noConversion"/>
  </si>
  <si>
    <t>学校</t>
    <phoneticPr fontId="4" type="noConversion"/>
  </si>
  <si>
    <t>2021年第一学期</t>
    <phoneticPr fontId="3" type="noConversion"/>
  </si>
  <si>
    <t>2022年第一学期</t>
    <phoneticPr fontId="3" type="noConversion"/>
  </si>
  <si>
    <t>金额（元）</t>
  </si>
  <si>
    <t>上海闵行区嘟嘟幼儿园</t>
  </si>
  <si>
    <t>上海闵行区博爱满庭芳幼儿园</t>
  </si>
  <si>
    <t>上海闵行区哈哈幼稚园</t>
  </si>
  <si>
    <t>上海闵行区嘟嘟雅歌幼儿园</t>
  </si>
  <si>
    <t>上海闵行区常春藤幼儿园</t>
  </si>
  <si>
    <t>上海闵行区颛桥镇颛溪幼儿园</t>
  </si>
  <si>
    <t>上海闵行区颛桥镇日月华亭幼儿园</t>
  </si>
  <si>
    <t>上海闵行区私立蒙特梭利幼儿园</t>
  </si>
  <si>
    <t>2021年第二学期</t>
    <phoneticPr fontId="3" type="noConversion"/>
  </si>
  <si>
    <t>2021年
预排</t>
    <phoneticPr fontId="3" type="noConversion"/>
  </si>
  <si>
    <t>总计</t>
    <phoneticPr fontId="3" type="noConversion"/>
  </si>
  <si>
    <t>其中：乡镇</t>
    <phoneticPr fontId="3" type="noConversion"/>
  </si>
  <si>
    <t>一次分配</t>
    <phoneticPr fontId="3" type="noConversion"/>
  </si>
  <si>
    <t>四次分配</t>
    <phoneticPr fontId="3" type="noConversion"/>
  </si>
  <si>
    <t>小区生月  平均人数</t>
    <phoneticPr fontId="3" type="noConversion"/>
  </si>
  <si>
    <t>补贴标准
元/生/半年</t>
    <phoneticPr fontId="3" type="noConversion"/>
  </si>
  <si>
    <t>2021年10月预拨</t>
    <phoneticPr fontId="3" type="noConversion"/>
  </si>
  <si>
    <t>需第二学期清算</t>
    <phoneticPr fontId="3" type="noConversion"/>
  </si>
  <si>
    <t>小区生
月平均人数</t>
    <phoneticPr fontId="3" type="noConversion"/>
  </si>
  <si>
    <t>2022年4月预拨</t>
    <phoneticPr fontId="3" type="noConversion"/>
  </si>
  <si>
    <t>小区生月平均人数</t>
    <phoneticPr fontId="3" type="noConversion"/>
  </si>
  <si>
    <t>2022年
10月预拨</t>
    <phoneticPr fontId="3" type="noConversion"/>
  </si>
  <si>
    <t>颛桥小计</t>
    <phoneticPr fontId="3" type="noConversion"/>
  </si>
  <si>
    <t>其中：中央
      专款</t>
    <phoneticPr fontId="3" type="noConversion"/>
  </si>
  <si>
    <t>2022年小区生补贴调整预算表</t>
    <phoneticPr fontId="3" type="noConversion"/>
  </si>
  <si>
    <t>四次分配</t>
    <phoneticPr fontId="3" type="noConversion"/>
  </si>
  <si>
    <t>社保公积金（35.756%）</t>
    <phoneticPr fontId="3" type="noConversion"/>
  </si>
  <si>
    <t xml:space="preserve">                                                                                                                                                                                                                                                                                                                                                                               </t>
    <phoneticPr fontId="4" type="noConversion"/>
  </si>
  <si>
    <r>
      <t xml:space="preserve"> 202</t>
    </r>
    <r>
      <rPr>
        <sz val="10.5"/>
        <color indexed="8"/>
        <rFont val="宋体"/>
        <family val="3"/>
        <charset val="134"/>
      </rPr>
      <t>2年第一学期</t>
    </r>
    <phoneticPr fontId="4" type="noConversion"/>
  </si>
  <si>
    <t>单位：元</t>
    <phoneticPr fontId="4" type="noConversion"/>
  </si>
  <si>
    <t>区级或所属街镇</t>
  </si>
  <si>
    <t>资助对象</t>
  </si>
  <si>
    <t>各资助类型人数和金额</t>
    <phoneticPr fontId="4" type="noConversion"/>
  </si>
  <si>
    <t>保育教育费</t>
  </si>
  <si>
    <t>餐费</t>
  </si>
  <si>
    <t>点心费</t>
  </si>
  <si>
    <t>生活用品</t>
  </si>
  <si>
    <t>体检费</t>
  </si>
  <si>
    <t>课程配套标准材料费</t>
  </si>
  <si>
    <t>课外教育活动费</t>
  </si>
  <si>
    <t>城镇居民基本医疗保险费</t>
  </si>
  <si>
    <t>预算补助资金</t>
    <phoneticPr fontId="4" type="noConversion"/>
  </si>
  <si>
    <t>其中：中央专款</t>
    <phoneticPr fontId="4" type="noConversion"/>
  </si>
  <si>
    <t>镇级资金</t>
    <phoneticPr fontId="4" type="noConversion"/>
  </si>
  <si>
    <t>低保家庭学生</t>
  </si>
  <si>
    <t>残疾学生</t>
  </si>
  <si>
    <t>建档立卡贫困家庭学生</t>
  </si>
  <si>
    <t>困境儿童</t>
  </si>
  <si>
    <t>上海闵行区博爱满庭芳幼儿园</t>
    <phoneticPr fontId="4" type="noConversion"/>
  </si>
  <si>
    <t>民办幼儿园</t>
  </si>
  <si>
    <t>上海闵行区民办颛桥金盛幼儿园</t>
    <phoneticPr fontId="4" type="noConversion"/>
  </si>
  <si>
    <t>上海闵行区民办鲁冰花幼儿园</t>
    <phoneticPr fontId="4" type="noConversion"/>
  </si>
  <si>
    <t>上海闵行区颛桥镇颛溪幼儿园</t>
    <phoneticPr fontId="4" type="noConversion"/>
  </si>
  <si>
    <t>上海闵行区颛桥镇日月华庭幼儿园</t>
    <phoneticPr fontId="4" type="noConversion"/>
  </si>
  <si>
    <t>上海闵行区常春藤幼儿园</t>
    <phoneticPr fontId="4" type="noConversion"/>
  </si>
  <si>
    <t>闵行区学前教育学生资助申请汇总表（民办）</t>
    <phoneticPr fontId="4" type="noConversion"/>
  </si>
  <si>
    <t>资金来源</t>
    <phoneticPr fontId="3" type="noConversion"/>
  </si>
  <si>
    <t>颛桥镇 汇总</t>
  </si>
  <si>
    <t xml:space="preserve"> 单位名称</t>
  </si>
  <si>
    <t>单位类别</t>
  </si>
  <si>
    <t>上半年金额</t>
  </si>
  <si>
    <t>下半年金额</t>
  </si>
  <si>
    <t>一次分配</t>
  </si>
  <si>
    <t>九年一贯</t>
  </si>
  <si>
    <t>君莲学校（初中）</t>
  </si>
  <si>
    <t>君莲学校（小学）</t>
  </si>
  <si>
    <t>北桥小学</t>
  </si>
  <si>
    <t>颛桥小学</t>
  </si>
  <si>
    <t>田园外小</t>
  </si>
  <si>
    <t>颛桥中学</t>
  </si>
  <si>
    <t>北桥中学</t>
  </si>
  <si>
    <t>学段</t>
    <phoneticPr fontId="3" type="noConversion"/>
  </si>
  <si>
    <t>2021年第二学期各资助类型金额</t>
    <phoneticPr fontId="3" type="noConversion"/>
  </si>
  <si>
    <t>2022年第一学期各资助类型金额</t>
    <phoneticPr fontId="3" type="noConversion"/>
  </si>
  <si>
    <t>全年</t>
    <phoneticPr fontId="3" type="noConversion"/>
  </si>
  <si>
    <t>建档立卡贫困家庭学生</t>
    <phoneticPr fontId="3" type="noConversion"/>
  </si>
  <si>
    <t>烈士家庭学生</t>
    <phoneticPr fontId="3" type="noConversion"/>
  </si>
  <si>
    <t>适龄孤儿</t>
    <phoneticPr fontId="3" type="noConversion"/>
  </si>
  <si>
    <t>低收入家庭学生</t>
  </si>
  <si>
    <t>合计</t>
    <phoneticPr fontId="3" type="noConversion"/>
  </si>
  <si>
    <t>低保家庭学生</t>
    <phoneticPr fontId="3" type="noConversion"/>
  </si>
  <si>
    <t>烈士家庭学生数</t>
  </si>
  <si>
    <t>残疾学生</t>
    <phoneticPr fontId="3" type="noConversion"/>
  </si>
  <si>
    <t>君莲学校（初中）</t>
    <phoneticPr fontId="3" type="noConversion"/>
  </si>
  <si>
    <t>四次分配</t>
    <phoneticPr fontId="3" type="noConversion"/>
  </si>
  <si>
    <t>银星学校</t>
  </si>
  <si>
    <t>华星小学</t>
  </si>
  <si>
    <t>2022年义务教育资助调整预算表（农民工学校）</t>
    <phoneticPr fontId="3" type="noConversion"/>
  </si>
  <si>
    <t>闵行区学前教育学生资助申请汇总表</t>
    <phoneticPr fontId="4" type="noConversion"/>
  </si>
  <si>
    <t xml:space="preserve">                                                                                                                                                                                                                                                                                                                                                                               </t>
    <phoneticPr fontId="4" type="noConversion"/>
  </si>
  <si>
    <t>单位：元</t>
    <phoneticPr fontId="4" type="noConversion"/>
  </si>
  <si>
    <t>各资助类型人数和金额</t>
    <phoneticPr fontId="4" type="noConversion"/>
  </si>
  <si>
    <t>资金来源</t>
    <phoneticPr fontId="3" type="noConversion"/>
  </si>
  <si>
    <t>校车费</t>
  </si>
  <si>
    <t>延时服务费</t>
  </si>
  <si>
    <t>上海市闵行区君莲幼儿园</t>
  </si>
  <si>
    <t>上海市闵行区颛桥镇幼儿园</t>
  </si>
  <si>
    <t>上海市闵行区颛桥镇第一幼儿园</t>
  </si>
  <si>
    <t>上海市闵行区颛桥镇田园都市幼儿园</t>
  </si>
  <si>
    <t>2022镇管书薄费调整预算表（义务教育）</t>
    <phoneticPr fontId="4" type="noConversion"/>
  </si>
  <si>
    <t>2022义务教育学生营养午餐补助调整表(公办学校）</t>
    <phoneticPr fontId="3" type="noConversion"/>
  </si>
  <si>
    <t>2022年义务教育资助学校调整预算表（公办学校）</t>
    <phoneticPr fontId="3" type="noConversion"/>
  </si>
  <si>
    <t>2021年第二学期学生人数</t>
    <phoneticPr fontId="3" type="noConversion"/>
  </si>
  <si>
    <t>2021年第二学期办学成本补贴</t>
    <phoneticPr fontId="3" type="noConversion"/>
  </si>
  <si>
    <t>2022年第一学期学生人数</t>
    <phoneticPr fontId="3" type="noConversion"/>
  </si>
  <si>
    <t>2022年第一学期办学成本补贴</t>
    <phoneticPr fontId="3" type="noConversion"/>
  </si>
  <si>
    <t>下半年书费</t>
    <phoneticPr fontId="3" type="noConversion"/>
  </si>
  <si>
    <t>下半年簿册费</t>
    <phoneticPr fontId="3" type="noConversion"/>
  </si>
  <si>
    <t>课后延时预估（待清算）</t>
    <phoneticPr fontId="3" type="noConversion"/>
  </si>
  <si>
    <t>2022年镇管学校补充公用经费调整预算表</t>
    <phoneticPr fontId="3" type="noConversion"/>
  </si>
  <si>
    <r>
      <t xml:space="preserve"> 202</t>
    </r>
    <r>
      <rPr>
        <sz val="9"/>
        <color indexed="8"/>
        <rFont val="宋体"/>
        <family val="3"/>
        <charset val="134"/>
      </rPr>
      <t>2年第一学期</t>
    </r>
    <phoneticPr fontId="4" type="noConversion"/>
  </si>
  <si>
    <t>其中：中央专款</t>
    <phoneticPr fontId="4" type="noConversion"/>
  </si>
  <si>
    <t>镇级资金</t>
    <phoneticPr fontId="4" type="noConversion"/>
  </si>
  <si>
    <t>颛桥镇</t>
    <phoneticPr fontId="4" type="noConversion"/>
  </si>
  <si>
    <t>预算补助
资金</t>
    <phoneticPr fontId="4" type="noConversion"/>
  </si>
  <si>
    <t>项目</t>
    <phoneticPr fontId="4" type="noConversion"/>
  </si>
  <si>
    <t>补充公用经费</t>
    <phoneticPr fontId="3" type="noConversion"/>
  </si>
  <si>
    <t>义务教育减免书簿费</t>
    <phoneticPr fontId="3" type="noConversion"/>
  </si>
  <si>
    <t>义务教育营养午餐</t>
    <phoneticPr fontId="3" type="noConversion"/>
  </si>
  <si>
    <t>义务教育学生资助</t>
    <phoneticPr fontId="3" type="noConversion"/>
  </si>
  <si>
    <t>农民工学校补贴</t>
    <phoneticPr fontId="3" type="noConversion"/>
  </si>
  <si>
    <t>农民工学校学生资助</t>
    <phoneticPr fontId="3" type="noConversion"/>
  </si>
  <si>
    <t>农民工学校减免书簿费</t>
    <phoneticPr fontId="3" type="noConversion"/>
  </si>
  <si>
    <t>民办幼儿园小区生补贴</t>
    <phoneticPr fontId="3" type="noConversion"/>
  </si>
  <si>
    <t>合计</t>
    <phoneticPr fontId="4" type="noConversion"/>
  </si>
  <si>
    <t>2022年教育费附加镇级使用部分第四次分配附表</t>
    <phoneticPr fontId="3" type="noConversion"/>
  </si>
  <si>
    <t>四次分配合计</t>
    <phoneticPr fontId="3" type="noConversion"/>
  </si>
  <si>
    <t>其中：乡镇（工业区）</t>
    <phoneticPr fontId="3" type="noConversion"/>
  </si>
  <si>
    <t>科艺体德专项</t>
    <phoneticPr fontId="3" type="noConversion"/>
  </si>
  <si>
    <t>公办幼儿园学生资助</t>
    <phoneticPr fontId="3" type="noConversion"/>
  </si>
  <si>
    <t>视频联网</t>
    <phoneticPr fontId="3" type="noConversion"/>
  </si>
  <si>
    <t>民办学校生均补贴</t>
    <phoneticPr fontId="3" type="noConversion"/>
  </si>
  <si>
    <t>民办幼儿园学生资助</t>
    <phoneticPr fontId="3" type="noConversion"/>
  </si>
  <si>
    <t>民办学校减免书簿费</t>
    <phoneticPr fontId="3" type="noConversion"/>
  </si>
  <si>
    <t>四次分配</t>
    <phoneticPr fontId="3" type="noConversion"/>
  </si>
  <si>
    <t>颛桥镇:</t>
    <phoneticPr fontId="4" type="noConversion"/>
  </si>
</sst>
</file>

<file path=xl/styles.xml><?xml version="1.0" encoding="utf-8"?>
<styleSheet xmlns="http://schemas.openxmlformats.org/spreadsheetml/2006/main">
  <numFmts count="14">
    <numFmt numFmtId="43" formatCode="_ * #,##0.00_ ;_ * \-#,##0.00_ ;_ * &quot;-&quot;??_ ;_ @_ "/>
    <numFmt numFmtId="176" formatCode="#,###,###,###"/>
    <numFmt numFmtId="177" formatCode="#,###,###,##0.00##"/>
    <numFmt numFmtId="178" formatCode="[$-F800]dddd\,\ mmmm\ dd\,\ yyyy"/>
    <numFmt numFmtId="179" formatCode="0.00_ "/>
    <numFmt numFmtId="180" formatCode="0_);[Red]\(0\)"/>
    <numFmt numFmtId="181" formatCode="0.00_);[Red]\(0.00\)"/>
    <numFmt numFmtId="182" formatCode="[$-409]d/mmm/yy;@"/>
    <numFmt numFmtId="183" formatCode="0_);\(0\)"/>
    <numFmt numFmtId="184" formatCode="#,##0.00_);[Red]\(#,##0.00\)"/>
    <numFmt numFmtId="185" formatCode="#,##0.00_ "/>
    <numFmt numFmtId="186" formatCode="0_ "/>
    <numFmt numFmtId="187" formatCode="0.00_);\(0.00\)"/>
    <numFmt numFmtId="188" formatCode="0.000_ "/>
  </numFmts>
  <fonts count="93">
    <font>
      <sz val="11"/>
      <color theme="1"/>
      <name val="宋体"/>
      <family val="2"/>
      <charset val="134"/>
      <scheme val="minor"/>
    </font>
    <font>
      <sz val="11"/>
      <color theme="1"/>
      <name val="宋体"/>
      <family val="2"/>
      <charset val="134"/>
      <scheme val="minor"/>
    </font>
    <font>
      <sz val="18"/>
      <color theme="1"/>
      <name val="宋体"/>
      <family val="2"/>
      <charset val="134"/>
      <scheme val="minor"/>
    </font>
    <font>
      <sz val="9"/>
      <name val="宋体"/>
      <family val="2"/>
      <charset val="134"/>
      <scheme val="minor"/>
    </font>
    <font>
      <sz val="9"/>
      <name val="宋体"/>
      <family val="3"/>
      <charset val="134"/>
    </font>
    <font>
      <sz val="10"/>
      <name val="宋体"/>
      <family val="3"/>
      <charset val="134"/>
    </font>
    <font>
      <sz val="9"/>
      <name val="宋体"/>
      <family val="3"/>
      <charset val="134"/>
      <scheme val="major"/>
    </font>
    <font>
      <sz val="18"/>
      <name val="宋体"/>
      <family val="3"/>
      <charset val="134"/>
      <scheme val="major"/>
    </font>
    <font>
      <sz val="9"/>
      <color theme="1"/>
      <name val="宋体"/>
      <family val="3"/>
      <charset val="134"/>
      <scheme val="minor"/>
    </font>
    <font>
      <sz val="9"/>
      <name val="宋体"/>
      <family val="3"/>
      <charset val="134"/>
      <scheme val="minor"/>
    </font>
    <font>
      <sz val="11"/>
      <color theme="1"/>
      <name val="宋体"/>
      <family val="3"/>
      <charset val="134"/>
      <scheme val="minor"/>
    </font>
    <font>
      <sz val="9"/>
      <name val="仿宋"/>
      <family val="3"/>
      <charset val="134"/>
    </font>
    <font>
      <sz val="11"/>
      <name val="宋体"/>
      <family val="3"/>
      <charset val="134"/>
      <scheme val="minor"/>
    </font>
    <font>
      <sz val="12"/>
      <name val="Times New Roman"/>
      <family val="1"/>
    </font>
    <font>
      <sz val="9"/>
      <color theme="1"/>
      <name val="宋体"/>
      <family val="3"/>
      <charset val="134"/>
    </font>
    <font>
      <sz val="9"/>
      <color rgb="FF000000"/>
      <name val="宋体"/>
      <family val="3"/>
      <charset val="134"/>
      <scheme val="minor"/>
    </font>
    <font>
      <sz val="9"/>
      <color theme="1"/>
      <name val="仿宋"/>
      <family val="3"/>
      <charset val="134"/>
    </font>
    <font>
      <sz val="9"/>
      <color theme="1"/>
      <name val="宋体"/>
      <family val="3"/>
      <charset val="134"/>
      <scheme val="major"/>
    </font>
    <font>
      <sz val="18"/>
      <name val="宋体"/>
      <family val="3"/>
      <charset val="134"/>
      <scheme val="minor"/>
    </font>
    <font>
      <b/>
      <sz val="18"/>
      <color indexed="8"/>
      <name val="宋体"/>
      <family val="3"/>
      <charset val="134"/>
    </font>
    <font>
      <sz val="18"/>
      <color theme="1"/>
      <name val="宋体"/>
      <family val="3"/>
      <charset val="134"/>
      <scheme val="minor"/>
    </font>
    <font>
      <sz val="9"/>
      <color indexed="8"/>
      <name val="宋体"/>
      <family val="3"/>
      <charset val="134"/>
      <scheme val="minor"/>
    </font>
    <font>
      <sz val="12"/>
      <color theme="1"/>
      <name val="宋体"/>
      <family val="2"/>
      <charset val="134"/>
      <scheme val="minor"/>
    </font>
    <font>
      <sz val="12"/>
      <color theme="1"/>
      <name val="宋体"/>
      <family val="3"/>
      <charset val="134"/>
      <scheme val="minor"/>
    </font>
    <font>
      <b/>
      <sz val="11"/>
      <color theme="1"/>
      <name val="宋体"/>
      <family val="2"/>
      <charset val="134"/>
      <scheme val="minor"/>
    </font>
    <font>
      <b/>
      <sz val="12"/>
      <color theme="1"/>
      <name val="Times New Roman"/>
      <family val="1"/>
    </font>
    <font>
      <b/>
      <sz val="12"/>
      <color theme="1"/>
      <name val="宋体"/>
      <family val="2"/>
      <charset val="134"/>
    </font>
    <font>
      <sz val="9"/>
      <name val="Times New Roman"/>
      <family val="1"/>
    </font>
    <font>
      <sz val="9"/>
      <color theme="1"/>
      <name val="Times New Roman"/>
      <family val="1"/>
    </font>
    <font>
      <b/>
      <sz val="9"/>
      <name val="Times New Roman"/>
      <family val="1"/>
    </font>
    <font>
      <b/>
      <sz val="9"/>
      <name val="宋体"/>
      <family val="2"/>
      <charset val="134"/>
    </font>
    <font>
      <b/>
      <sz val="9"/>
      <name val="宋体"/>
      <family val="3"/>
      <charset val="134"/>
    </font>
    <font>
      <b/>
      <sz val="9"/>
      <color theme="1"/>
      <name val="Times New Roman"/>
      <family val="1"/>
    </font>
    <font>
      <sz val="12"/>
      <name val="楷体_GB2312"/>
      <family val="3"/>
      <charset val="134"/>
    </font>
    <font>
      <b/>
      <sz val="9"/>
      <name val="宋体"/>
      <family val="3"/>
      <charset val="134"/>
      <scheme val="major"/>
    </font>
    <font>
      <sz val="10"/>
      <color theme="1"/>
      <name val="Times New Roman"/>
      <family val="1"/>
    </font>
    <font>
      <sz val="10"/>
      <color theme="1"/>
      <name val="宋体"/>
      <family val="2"/>
      <charset val="134"/>
    </font>
    <font>
      <sz val="10"/>
      <name val="Times New Roman"/>
      <family val="1"/>
    </font>
    <font>
      <sz val="11"/>
      <color theme="1"/>
      <name val="宋体"/>
      <family val="2"/>
      <scheme val="minor"/>
    </font>
    <font>
      <sz val="12"/>
      <name val="宋体"/>
      <family val="3"/>
      <charset val="134"/>
    </font>
    <font>
      <sz val="10"/>
      <color theme="1"/>
      <name val="宋体"/>
      <family val="3"/>
      <charset val="134"/>
    </font>
    <font>
      <sz val="10"/>
      <name val="Helv"/>
      <family val="2"/>
    </font>
    <font>
      <b/>
      <sz val="12"/>
      <name val="Times New Roman"/>
      <family val="1"/>
    </font>
    <font>
      <b/>
      <sz val="12"/>
      <name val="宋体"/>
      <family val="3"/>
      <charset val="134"/>
    </font>
    <font>
      <b/>
      <sz val="10"/>
      <name val="宋体"/>
      <family val="3"/>
      <charset val="134"/>
      <scheme val="minor"/>
    </font>
    <font>
      <sz val="10"/>
      <name val="宋体"/>
      <family val="3"/>
      <charset val="134"/>
      <scheme val="minor"/>
    </font>
    <font>
      <sz val="10"/>
      <color theme="1"/>
      <name val="宋体"/>
      <family val="3"/>
      <charset val="134"/>
      <scheme val="minor"/>
    </font>
    <font>
      <sz val="16"/>
      <color theme="1"/>
      <name val="宋体"/>
      <family val="2"/>
      <charset val="134"/>
      <scheme val="minor"/>
    </font>
    <font>
      <sz val="9"/>
      <color theme="1"/>
      <name val="宋体"/>
      <family val="2"/>
      <charset val="134"/>
      <scheme val="minor"/>
    </font>
    <font>
      <sz val="14"/>
      <name val="宋体"/>
      <family val="3"/>
      <charset val="134"/>
    </font>
    <font>
      <sz val="11"/>
      <color indexed="60"/>
      <name val="宋体"/>
      <family val="3"/>
      <charset val="134"/>
    </font>
    <font>
      <sz val="12"/>
      <color indexed="8"/>
      <name val="宋体"/>
      <family val="3"/>
      <charset val="134"/>
    </font>
    <font>
      <b/>
      <sz val="16"/>
      <color theme="1"/>
      <name val="宋体"/>
      <family val="3"/>
      <charset val="134"/>
      <scheme val="minor"/>
    </font>
    <font>
      <b/>
      <sz val="11"/>
      <color theme="1"/>
      <name val="宋体"/>
      <family val="3"/>
      <charset val="134"/>
      <scheme val="minor"/>
    </font>
    <font>
      <b/>
      <sz val="9"/>
      <color theme="1"/>
      <name val="宋体"/>
      <family val="3"/>
      <charset val="134"/>
      <scheme val="minor"/>
    </font>
    <font>
      <b/>
      <sz val="9"/>
      <name val="宋体"/>
      <family val="3"/>
      <charset val="134"/>
      <scheme val="minor"/>
    </font>
    <font>
      <b/>
      <sz val="14"/>
      <color theme="1"/>
      <name val="微软雅黑"/>
      <family val="2"/>
      <charset val="134"/>
    </font>
    <font>
      <sz val="14"/>
      <color theme="1"/>
      <name val="宋体"/>
      <family val="2"/>
      <charset val="134"/>
      <scheme val="minor"/>
    </font>
    <font>
      <sz val="9"/>
      <color theme="1"/>
      <name val="Arial"/>
      <family val="2"/>
    </font>
    <font>
      <sz val="9"/>
      <color theme="1"/>
      <name val="宋体"/>
      <family val="2"/>
      <charset val="134"/>
    </font>
    <font>
      <sz val="9"/>
      <name val="Arial"/>
      <family val="2"/>
    </font>
    <font>
      <sz val="9"/>
      <name val="微软雅黑"/>
      <family val="2"/>
      <charset val="134"/>
    </font>
    <font>
      <sz val="11"/>
      <name val="宋体"/>
      <family val="3"/>
      <charset val="134"/>
    </font>
    <font>
      <sz val="11"/>
      <name val="Arial"/>
      <family val="2"/>
    </font>
    <font>
      <b/>
      <sz val="9"/>
      <name val="Arial"/>
      <family val="2"/>
    </font>
    <font>
      <sz val="10"/>
      <name val="Arial"/>
      <family val="2"/>
    </font>
    <font>
      <sz val="10"/>
      <color theme="1"/>
      <name val="Arial"/>
      <family val="2"/>
    </font>
    <font>
      <b/>
      <sz val="9"/>
      <color theme="1"/>
      <name val="Arial"/>
      <family val="2"/>
    </font>
    <font>
      <sz val="9"/>
      <color indexed="8"/>
      <name val="宋体"/>
      <family val="3"/>
      <charset val="134"/>
    </font>
    <font>
      <b/>
      <sz val="9"/>
      <color indexed="81"/>
      <name val="宋体"/>
      <family val="3"/>
      <charset val="134"/>
    </font>
    <font>
      <sz val="9"/>
      <name val="宋体"/>
      <family val="2"/>
      <charset val="134"/>
    </font>
    <font>
      <sz val="9"/>
      <color indexed="8"/>
      <name val="仿宋"/>
      <family val="3"/>
      <charset val="134"/>
    </font>
    <font>
      <sz val="9"/>
      <color rgb="FF000000"/>
      <name val="仿宋"/>
      <family val="3"/>
      <charset val="134"/>
    </font>
    <font>
      <b/>
      <sz val="16"/>
      <color indexed="8"/>
      <name val="宋体"/>
      <family val="3"/>
      <charset val="134"/>
    </font>
    <font>
      <sz val="16"/>
      <color theme="1"/>
      <name val="宋体"/>
      <family val="3"/>
      <charset val="134"/>
      <scheme val="minor"/>
    </font>
    <font>
      <sz val="11"/>
      <color indexed="8"/>
      <name val="宋体"/>
      <family val="3"/>
      <charset val="134"/>
      <scheme val="minor"/>
    </font>
    <font>
      <b/>
      <sz val="14"/>
      <name val="宋体"/>
      <family val="3"/>
      <charset val="134"/>
    </font>
    <font>
      <b/>
      <sz val="10"/>
      <name val="宋体"/>
      <family val="3"/>
      <charset val="134"/>
    </font>
    <font>
      <sz val="16"/>
      <name val="宋体"/>
      <family val="3"/>
      <charset val="134"/>
    </font>
    <font>
      <sz val="9"/>
      <name val="楷体_GB2312"/>
      <family val="3"/>
      <charset val="134"/>
    </font>
    <font>
      <b/>
      <sz val="16"/>
      <color theme="1"/>
      <name val="宋体"/>
      <family val="3"/>
      <charset val="134"/>
    </font>
    <font>
      <sz val="10.5"/>
      <color theme="1"/>
      <name val="宋体"/>
      <family val="3"/>
      <charset val="134"/>
    </font>
    <font>
      <sz val="10.5"/>
      <color indexed="8"/>
      <name val="宋体"/>
      <family val="3"/>
      <charset val="134"/>
    </font>
    <font>
      <b/>
      <sz val="10"/>
      <color theme="1"/>
      <name val="宋体"/>
      <family val="3"/>
      <charset val="134"/>
      <scheme val="minor"/>
    </font>
    <font>
      <b/>
      <sz val="14"/>
      <name val="宋体"/>
      <family val="3"/>
      <charset val="134"/>
      <scheme val="minor"/>
    </font>
    <font>
      <sz val="11"/>
      <name val="宋体"/>
      <family val="2"/>
      <charset val="134"/>
      <scheme val="minor"/>
    </font>
    <font>
      <sz val="11"/>
      <name val="楷体_GB2312"/>
      <family val="3"/>
      <charset val="134"/>
    </font>
    <font>
      <sz val="14"/>
      <name val="宋体"/>
      <family val="2"/>
      <charset val="134"/>
    </font>
    <font>
      <sz val="14"/>
      <color theme="1"/>
      <name val="宋体"/>
      <family val="3"/>
      <charset val="134"/>
      <scheme val="minor"/>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3"/>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9"/>
        <bgColor indexed="64"/>
      </patternFill>
    </fill>
  </fills>
  <borders count="2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4">
    <xf numFmtId="0" fontId="0" fillId="0" borderId="0">
      <alignment vertical="center"/>
    </xf>
    <xf numFmtId="178" fontId="1" fillId="0" borderId="0">
      <alignment vertical="center"/>
    </xf>
    <xf numFmtId="43" fontId="1" fillId="0" borderId="0" applyFont="0" applyFill="0" applyBorder="0" applyAlignment="0" applyProtection="0">
      <alignment vertical="center"/>
    </xf>
    <xf numFmtId="178" fontId="1" fillId="0" borderId="0">
      <alignment vertical="center"/>
    </xf>
    <xf numFmtId="178" fontId="10" fillId="0" borderId="0">
      <alignment vertical="center"/>
    </xf>
    <xf numFmtId="178" fontId="1" fillId="0" borderId="0">
      <alignment vertical="center"/>
    </xf>
    <xf numFmtId="178" fontId="13" fillId="0" borderId="0"/>
    <xf numFmtId="178" fontId="1" fillId="0" borderId="0">
      <alignment vertical="center"/>
    </xf>
    <xf numFmtId="0" fontId="33" fillId="0" borderId="0">
      <alignment vertical="center"/>
    </xf>
    <xf numFmtId="0" fontId="38" fillId="0" borderId="0"/>
    <xf numFmtId="0" fontId="39" fillId="0" borderId="0"/>
    <xf numFmtId="0" fontId="41" fillId="0" borderId="0"/>
    <xf numFmtId="0" fontId="41" fillId="0" borderId="0"/>
    <xf numFmtId="0" fontId="39" fillId="0" borderId="0"/>
    <xf numFmtId="0" fontId="50" fillId="4" borderId="0" applyNumberFormat="0" applyBorder="0" applyAlignment="0" applyProtection="0">
      <alignment vertical="center"/>
    </xf>
    <xf numFmtId="178" fontId="5" fillId="0" borderId="0"/>
    <xf numFmtId="178" fontId="5" fillId="0" borderId="0"/>
    <xf numFmtId="0" fontId="75" fillId="0" borderId="0">
      <alignment vertical="center"/>
    </xf>
    <xf numFmtId="178" fontId="39" fillId="0" borderId="0"/>
    <xf numFmtId="178" fontId="5" fillId="0" borderId="0"/>
    <xf numFmtId="0" fontId="39" fillId="0" borderId="0"/>
    <xf numFmtId="178"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178" fontId="5" fillId="0" borderId="0"/>
    <xf numFmtId="178" fontId="10" fillId="0" borderId="0">
      <alignment vertical="center"/>
    </xf>
    <xf numFmtId="178" fontId="10" fillId="0" borderId="0">
      <alignment vertical="center"/>
    </xf>
    <xf numFmtId="178" fontId="10" fillId="0" borderId="0">
      <alignment vertical="center"/>
    </xf>
    <xf numFmtId="178" fontId="5" fillId="0" borderId="0"/>
    <xf numFmtId="0" fontId="10" fillId="0" borderId="0">
      <alignment vertical="center"/>
    </xf>
    <xf numFmtId="0" fontId="65" fillId="0" borderId="0"/>
    <xf numFmtId="0" fontId="75" fillId="0" borderId="0">
      <alignment vertical="center"/>
    </xf>
    <xf numFmtId="0" fontId="75"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0" fillId="0" borderId="0">
      <alignment vertical="center"/>
    </xf>
    <xf numFmtId="0" fontId="10" fillId="0" borderId="0">
      <alignment vertical="center"/>
    </xf>
    <xf numFmtId="43" fontId="39" fillId="0" borderId="0" applyFont="0" applyFill="0" applyBorder="0" applyAlignment="0" applyProtection="0">
      <alignment vertical="center"/>
    </xf>
    <xf numFmtId="186" fontId="39" fillId="0" borderId="0" applyFont="0" applyFill="0" applyBorder="0" applyAlignment="0" applyProtection="0">
      <alignment vertical="center"/>
    </xf>
    <xf numFmtId="188" fontId="39" fillId="0" borderId="0" applyFont="0" applyFill="0" applyBorder="0" applyAlignment="0" applyProtection="0">
      <alignment vertical="center"/>
    </xf>
    <xf numFmtId="178" fontId="1" fillId="0" borderId="0">
      <alignment vertical="center"/>
    </xf>
  </cellStyleXfs>
  <cellXfs count="505">
    <xf numFmtId="0" fontId="0" fillId="0" borderId="0" xfId="0">
      <alignment vertical="center"/>
    </xf>
    <xf numFmtId="0" fontId="0" fillId="2" borderId="0" xfId="0" applyNumberFormat="1" applyFont="1" applyFill="1" applyBorder="1" applyAlignment="1"/>
    <xf numFmtId="0"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xf>
    <xf numFmtId="177" fontId="4" fillId="2" borderId="2" xfId="0" applyNumberFormat="1" applyFont="1" applyFill="1" applyBorder="1" applyAlignment="1">
      <alignment horizontal="right" vertical="center"/>
    </xf>
    <xf numFmtId="0" fontId="5" fillId="2" borderId="0" xfId="0" applyNumberFormat="1" applyFont="1" applyFill="1" applyBorder="1" applyAlignment="1"/>
    <xf numFmtId="0" fontId="6" fillId="2" borderId="2" xfId="1" applyNumberFormat="1" applyFont="1" applyFill="1" applyBorder="1" applyAlignment="1">
      <alignment horizontal="left" vertical="center" wrapText="1"/>
    </xf>
    <xf numFmtId="0" fontId="0" fillId="2" borderId="0" xfId="0" applyNumberFormat="1" applyFont="1" applyFill="1" applyBorder="1" applyAlignment="1">
      <alignment horizontal="center" vertical="center"/>
    </xf>
    <xf numFmtId="177" fontId="0" fillId="2" borderId="0" xfId="0" applyNumberFormat="1" applyFont="1" applyFill="1" applyBorder="1" applyAlignment="1"/>
    <xf numFmtId="0" fontId="0" fillId="0" borderId="0" xfId="0" applyNumberFormat="1">
      <alignment vertical="center"/>
    </xf>
    <xf numFmtId="0" fontId="8" fillId="2" borderId="4" xfId="3" applyNumberFormat="1" applyFont="1" applyFill="1" applyBorder="1" applyAlignment="1">
      <alignment horizontal="center" vertical="center"/>
    </xf>
    <xf numFmtId="0" fontId="6" fillId="2" borderId="4" xfId="3" applyNumberFormat="1" applyFont="1" applyFill="1" applyBorder="1" applyAlignment="1">
      <alignment horizontal="center" vertical="center"/>
    </xf>
    <xf numFmtId="0" fontId="6" fillId="2" borderId="4" xfId="3" applyNumberFormat="1" applyFont="1" applyFill="1" applyBorder="1" applyAlignment="1">
      <alignment horizontal="right" vertical="center"/>
    </xf>
    <xf numFmtId="0" fontId="9" fillId="2" borderId="4" xfId="3" applyNumberFormat="1" applyFont="1" applyFill="1" applyBorder="1" applyAlignment="1">
      <alignment horizontal="center" vertical="center"/>
    </xf>
    <xf numFmtId="0" fontId="9" fillId="2" borderId="4" xfId="3" applyNumberFormat="1" applyFont="1" applyFill="1" applyBorder="1" applyAlignment="1">
      <alignment horizontal="right" vertical="center"/>
    </xf>
    <xf numFmtId="0" fontId="9" fillId="2" borderId="4" xfId="3" applyNumberFormat="1" applyFont="1" applyFill="1" applyBorder="1" applyAlignment="1" applyProtection="1">
      <alignment horizontal="center" vertical="center"/>
    </xf>
    <xf numFmtId="0" fontId="9" fillId="2" borderId="4" xfId="3" applyNumberFormat="1" applyFont="1" applyFill="1" applyBorder="1" applyAlignment="1" applyProtection="1">
      <alignment horizontal="right" vertical="center"/>
    </xf>
    <xf numFmtId="0" fontId="8" fillId="2" borderId="0" xfId="0" applyNumberFormat="1" applyFont="1" applyFill="1">
      <alignment vertical="center"/>
    </xf>
    <xf numFmtId="0" fontId="8" fillId="0" borderId="0" xfId="0" applyNumberFormat="1" applyFont="1">
      <alignment vertical="center"/>
    </xf>
    <xf numFmtId="0" fontId="9" fillId="2" borderId="4" xfId="3" applyNumberFormat="1" applyFont="1" applyFill="1" applyBorder="1" applyAlignment="1">
      <alignment horizontal="center" vertical="center" wrapText="1"/>
    </xf>
    <xf numFmtId="0" fontId="6" fillId="2" borderId="4" xfId="3"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9" fillId="0" borderId="0" xfId="0" applyNumberFormat="1" applyFont="1">
      <alignment vertical="center"/>
    </xf>
    <xf numFmtId="0" fontId="9" fillId="2" borderId="0" xfId="0" applyFont="1" applyFill="1" applyAlignment="1"/>
    <xf numFmtId="0" fontId="9" fillId="0" borderId="0" xfId="0" applyNumberFormat="1" applyFont="1" applyFill="1">
      <alignment vertical="center"/>
    </xf>
    <xf numFmtId="0" fontId="9" fillId="0" borderId="0" xfId="0" applyFont="1">
      <alignment vertical="center"/>
    </xf>
    <xf numFmtId="0" fontId="9" fillId="0" borderId="0" xfId="0" applyNumberFormat="1" applyFont="1" applyFill="1" applyAlignment="1">
      <alignment vertical="center"/>
    </xf>
    <xf numFmtId="0" fontId="12" fillId="0" borderId="0" xfId="0" applyNumberFormat="1" applyFont="1" applyAlignment="1">
      <alignment horizontal="center" vertical="center"/>
    </xf>
    <xf numFmtId="0" fontId="9"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5" xfId="5" applyNumberFormat="1" applyFont="1" applyFill="1" applyBorder="1" applyAlignment="1">
      <alignment horizontal="center" vertical="center"/>
    </xf>
    <xf numFmtId="0" fontId="14" fillId="0" borderId="5" xfId="6" applyNumberFormat="1" applyFont="1" applyFill="1" applyBorder="1" applyAlignment="1" applyProtection="1">
      <alignment horizontal="center" vertical="center" wrapText="1"/>
      <protection locked="0"/>
    </xf>
    <xf numFmtId="0" fontId="4" fillId="0" borderId="5" xfId="6" applyNumberFormat="1" applyFont="1" applyFill="1" applyBorder="1" applyAlignment="1" applyProtection="1">
      <alignment horizontal="center" vertical="center" wrapText="1"/>
      <protection locked="0"/>
    </xf>
    <xf numFmtId="0" fontId="15" fillId="0" borderId="5" xfId="0" applyFont="1" applyBorder="1" applyAlignment="1">
      <alignment horizontal="center" vertical="center" wrapText="1"/>
    </xf>
    <xf numFmtId="0" fontId="9" fillId="0" borderId="5" xfId="6" applyNumberFormat="1" applyFont="1" applyFill="1" applyBorder="1" applyAlignment="1">
      <alignment horizontal="center" vertical="center" wrapText="1"/>
    </xf>
    <xf numFmtId="0" fontId="4" fillId="2" borderId="5" xfId="2" applyNumberFormat="1" applyFont="1" applyFill="1" applyBorder="1" applyAlignment="1" applyProtection="1">
      <alignment horizontal="center" vertical="center" wrapText="1"/>
    </xf>
    <xf numFmtId="0" fontId="8" fillId="0" borderId="0" xfId="0" applyNumberFormat="1" applyFont="1" applyAlignment="1">
      <alignment horizontal="center" vertical="center"/>
    </xf>
    <xf numFmtId="0" fontId="15" fillId="0" borderId="5" xfId="0" applyFont="1" applyBorder="1" applyAlignment="1">
      <alignment horizontal="center" vertical="center"/>
    </xf>
    <xf numFmtId="0" fontId="4" fillId="0" borderId="5" xfId="2" applyNumberFormat="1" applyFont="1" applyFill="1" applyBorder="1" applyAlignment="1" applyProtection="1">
      <alignment horizontal="center" vertical="center" wrapText="1"/>
    </xf>
    <xf numFmtId="0" fontId="8" fillId="0" borderId="5" xfId="0" applyFont="1" applyBorder="1" applyAlignment="1">
      <alignment horizontal="center" vertical="center" wrapText="1"/>
    </xf>
    <xf numFmtId="0" fontId="14" fillId="3" borderId="5" xfId="0" applyFont="1" applyFill="1" applyBorder="1" applyAlignment="1">
      <alignment horizontal="center" vertical="center" wrapText="1"/>
    </xf>
    <xf numFmtId="0" fontId="6" fillId="2" borderId="4" xfId="3" applyNumberFormat="1" applyFont="1" applyFill="1" applyBorder="1" applyAlignment="1">
      <alignment horizontal="center" vertical="center" shrinkToFit="1"/>
    </xf>
    <xf numFmtId="0" fontId="6" fillId="2" borderId="4" xfId="3" applyNumberFormat="1" applyFont="1" applyFill="1" applyBorder="1" applyAlignment="1">
      <alignment horizontal="center" vertical="center" wrapText="1" shrinkToFit="1"/>
    </xf>
    <xf numFmtId="0" fontId="16" fillId="2" borderId="4" xfId="0" applyFont="1" applyFill="1" applyBorder="1" applyAlignment="1">
      <alignment horizontal="center" vertical="center"/>
    </xf>
    <xf numFmtId="0" fontId="17" fillId="2" borderId="4" xfId="0" applyNumberFormat="1" applyFont="1" applyFill="1" applyBorder="1" applyAlignment="1">
      <alignment horizontal="center" vertical="center" shrinkToFit="1"/>
    </xf>
    <xf numFmtId="0" fontId="16" fillId="2" borderId="4" xfId="0" applyNumberFormat="1" applyFont="1" applyFill="1" applyBorder="1" applyAlignment="1">
      <alignment horizontal="center" vertical="center"/>
    </xf>
    <xf numFmtId="0" fontId="9" fillId="2"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2" xfId="4"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applyNumberFormat="1" applyFont="1">
      <alignment vertical="center"/>
    </xf>
    <xf numFmtId="0" fontId="0" fillId="2" borderId="0" xfId="0" applyNumberFormat="1" applyFont="1" applyFill="1">
      <alignment vertical="center"/>
    </xf>
    <xf numFmtId="0" fontId="8" fillId="2" borderId="2" xfId="0" applyNumberFormat="1" applyFont="1" applyFill="1" applyBorder="1" applyAlignment="1">
      <alignment horizontal="center" vertical="center"/>
    </xf>
    <xf numFmtId="0" fontId="4" fillId="2" borderId="5" xfId="5" applyNumberFormat="1" applyFont="1" applyFill="1" applyBorder="1" applyAlignment="1">
      <alignment horizontal="center" vertical="center"/>
    </xf>
    <xf numFmtId="0" fontId="4" fillId="2" borderId="5" xfId="5" applyNumberFormat="1" applyFont="1" applyFill="1" applyBorder="1" applyAlignment="1">
      <alignment horizontal="center" vertical="center" shrinkToFit="1"/>
    </xf>
    <xf numFmtId="0" fontId="20" fillId="0" borderId="0" xfId="0" applyNumberFormat="1" applyFont="1">
      <alignment vertical="center"/>
    </xf>
    <xf numFmtId="0" fontId="9" fillId="0" borderId="5" xfId="7" applyNumberFormat="1" applyFont="1" applyFill="1" applyBorder="1" applyAlignment="1">
      <alignment horizontal="center" vertical="center" wrapText="1"/>
    </xf>
    <xf numFmtId="0" fontId="21" fillId="0" borderId="5" xfId="7" applyNumberFormat="1" applyFont="1" applyFill="1" applyBorder="1" applyAlignment="1" applyProtection="1">
      <alignment horizontal="left" vertical="center" wrapText="1"/>
    </xf>
    <xf numFmtId="0" fontId="9" fillId="0" borderId="5" xfId="7" applyNumberFormat="1" applyFont="1" applyFill="1" applyBorder="1" applyAlignment="1">
      <alignment horizontal="center" vertical="center"/>
    </xf>
    <xf numFmtId="0" fontId="9" fillId="0" borderId="5" xfId="2" applyNumberFormat="1" applyFont="1" applyFill="1" applyBorder="1" applyAlignment="1">
      <alignment horizontal="center" vertical="center"/>
    </xf>
    <xf numFmtId="0" fontId="9" fillId="2" borderId="5" xfId="2" applyNumberFormat="1" applyFont="1" applyFill="1" applyBorder="1" applyAlignment="1">
      <alignment horizontal="center" vertical="center"/>
    </xf>
    <xf numFmtId="0" fontId="9" fillId="2" borderId="5" xfId="7" applyNumberFormat="1" applyFont="1" applyFill="1" applyBorder="1" applyAlignment="1">
      <alignment horizontal="center" vertical="center" wrapText="1"/>
    </xf>
    <xf numFmtId="0" fontId="9" fillId="2" borderId="5" xfId="7" applyNumberFormat="1" applyFont="1" applyFill="1" applyBorder="1" applyAlignment="1">
      <alignment horizontal="center" vertical="center"/>
    </xf>
    <xf numFmtId="0" fontId="21" fillId="2" borderId="5" xfId="7" applyNumberFormat="1" applyFont="1" applyFill="1" applyBorder="1" applyAlignment="1" applyProtection="1">
      <alignment horizontal="left" vertical="center" wrapText="1"/>
    </xf>
    <xf numFmtId="179" fontId="0" fillId="0" borderId="0" xfId="0" applyNumberFormat="1">
      <alignment vertical="center"/>
    </xf>
    <xf numFmtId="0" fontId="27" fillId="2" borderId="0" xfId="0" applyNumberFormat="1" applyFont="1" applyFill="1">
      <alignment vertical="center"/>
    </xf>
    <xf numFmtId="0" fontId="28" fillId="2" borderId="0" xfId="0" applyNumberFormat="1" applyFont="1" applyFill="1">
      <alignment vertical="center"/>
    </xf>
    <xf numFmtId="0" fontId="0" fillId="2" borderId="0" xfId="0" applyNumberFormat="1" applyFill="1">
      <alignment vertical="center"/>
    </xf>
    <xf numFmtId="178" fontId="0" fillId="2" borderId="0" xfId="0" applyNumberFormat="1" applyFill="1">
      <alignment vertical="center"/>
    </xf>
    <xf numFmtId="0" fontId="29" fillId="2" borderId="0" xfId="0" applyNumberFormat="1" applyFont="1" applyFill="1" applyAlignment="1">
      <alignment horizontal="center" vertical="center"/>
    </xf>
    <xf numFmtId="0" fontId="32" fillId="2" borderId="0" xfId="0" applyNumberFormat="1" applyFont="1" applyFill="1" applyAlignment="1">
      <alignment horizontal="center" vertical="center"/>
    </xf>
    <xf numFmtId="0" fontId="24" fillId="2" borderId="0" xfId="0" applyNumberFormat="1" applyFont="1" applyFill="1" applyAlignment="1">
      <alignment horizontal="center" vertical="center"/>
    </xf>
    <xf numFmtId="178" fontId="24" fillId="2" borderId="0" xfId="0" applyNumberFormat="1" applyFont="1" applyFill="1" applyAlignment="1">
      <alignment horizontal="center" vertical="center"/>
    </xf>
    <xf numFmtId="0" fontId="6" fillId="2" borderId="5" xfId="0" applyNumberFormat="1" applyFont="1" applyFill="1" applyBorder="1" applyAlignment="1">
      <alignment horizontal="center" vertical="center" wrapText="1"/>
    </xf>
    <xf numFmtId="0" fontId="6" fillId="2" borderId="5" xfId="0" applyNumberFormat="1" applyFont="1" applyFill="1" applyBorder="1" applyAlignment="1">
      <alignment horizontal="left" vertical="center" wrapText="1"/>
    </xf>
    <xf numFmtId="180" fontId="6" fillId="2" borderId="5" xfId="0" applyNumberFormat="1" applyFont="1" applyFill="1" applyBorder="1" applyAlignment="1">
      <alignment horizontal="center" vertical="center" wrapText="1"/>
    </xf>
    <xf numFmtId="178" fontId="0" fillId="2" borderId="0" xfId="0" applyNumberFormat="1" applyFont="1" applyFill="1">
      <alignment vertical="center"/>
    </xf>
    <xf numFmtId="0" fontId="6" fillId="2" borderId="5" xfId="8" applyNumberFormat="1" applyFont="1" applyFill="1" applyBorder="1" applyAlignment="1">
      <alignment horizontal="left" vertical="center" wrapText="1"/>
    </xf>
    <xf numFmtId="0" fontId="34" fillId="2" borderId="5" xfId="8" applyNumberFormat="1" applyFont="1" applyFill="1" applyBorder="1" applyAlignment="1">
      <alignment horizontal="center" vertical="center" wrapText="1"/>
    </xf>
    <xf numFmtId="180" fontId="34" fillId="2" borderId="5" xfId="0" applyNumberFormat="1" applyFont="1" applyFill="1" applyBorder="1" applyAlignment="1">
      <alignment horizontal="center" vertical="center" wrapText="1"/>
    </xf>
    <xf numFmtId="0" fontId="35" fillId="0" borderId="5" xfId="0" applyFont="1" applyFill="1" applyBorder="1">
      <alignment vertical="center"/>
    </xf>
    <xf numFmtId="0" fontId="37" fillId="0" borderId="5" xfId="0" applyNumberFormat="1" applyFont="1" applyFill="1" applyBorder="1" applyAlignment="1">
      <alignment horizontal="left" vertical="center" wrapText="1" shrinkToFit="1"/>
    </xf>
    <xf numFmtId="0" fontId="37" fillId="0" borderId="9" xfId="0" applyNumberFormat="1" applyFont="1" applyFill="1" applyBorder="1" applyAlignment="1">
      <alignment vertical="center" shrinkToFit="1"/>
    </xf>
    <xf numFmtId="0" fontId="35" fillId="0" borderId="5" xfId="0" applyFont="1" applyFill="1" applyBorder="1" applyAlignment="1">
      <alignment horizontal="center" vertical="center" wrapText="1"/>
    </xf>
    <xf numFmtId="0" fontId="37" fillId="0" borderId="5" xfId="9" applyFont="1" applyFill="1" applyBorder="1" applyAlignment="1">
      <alignment vertical="center"/>
    </xf>
    <xf numFmtId="0" fontId="37" fillId="0" borderId="5" xfId="10" applyFont="1" applyFill="1" applyBorder="1" applyAlignment="1">
      <alignment horizontal="left" vertical="center" wrapText="1"/>
    </xf>
    <xf numFmtId="0" fontId="35" fillId="0" borderId="5" xfId="0" applyNumberFormat="1" applyFont="1" applyFill="1" applyBorder="1" applyAlignment="1">
      <alignment vertical="center" shrinkToFit="1"/>
    </xf>
    <xf numFmtId="0" fontId="5" fillId="0" borderId="7" xfId="10" applyFont="1" applyFill="1" applyBorder="1" applyAlignment="1">
      <alignment horizontal="left" vertical="center" wrapText="1"/>
    </xf>
    <xf numFmtId="0" fontId="40" fillId="0" borderId="5" xfId="0" applyFont="1" applyFill="1" applyBorder="1" applyAlignment="1">
      <alignment vertical="center" wrapText="1"/>
    </xf>
    <xf numFmtId="0" fontId="34" fillId="2" borderId="5" xfId="0" applyNumberFormat="1" applyFont="1" applyFill="1" applyBorder="1" applyAlignment="1">
      <alignment horizontal="center" vertical="center" wrapText="1"/>
    </xf>
    <xf numFmtId="0" fontId="34" fillId="2" borderId="5" xfId="0" applyNumberFormat="1" applyFont="1" applyFill="1" applyBorder="1" applyAlignment="1">
      <alignment horizontal="left" vertical="center" wrapText="1"/>
    </xf>
    <xf numFmtId="0" fontId="31" fillId="2" borderId="5" xfId="8" applyNumberFormat="1" applyFont="1" applyFill="1" applyBorder="1" applyAlignment="1">
      <alignment horizontal="center" vertical="center" wrapText="1"/>
    </xf>
    <xf numFmtId="0" fontId="34" fillId="2" borderId="5" xfId="8" applyNumberFormat="1" applyFont="1" applyFill="1" applyBorder="1" applyAlignment="1">
      <alignment horizontal="left" vertical="center" wrapText="1"/>
    </xf>
    <xf numFmtId="0" fontId="37" fillId="0" borderId="5" xfId="0" applyNumberFormat="1" applyFont="1" applyFill="1" applyBorder="1" applyAlignment="1">
      <alignment vertical="center" wrapText="1" shrinkToFit="1"/>
    </xf>
    <xf numFmtId="0" fontId="37" fillId="0" borderId="5" xfId="11" applyNumberFormat="1" applyFont="1" applyFill="1" applyBorder="1" applyAlignment="1">
      <alignment horizontal="left" vertical="center" wrapText="1"/>
    </xf>
    <xf numFmtId="0" fontId="5" fillId="0" borderId="5" xfId="11" applyNumberFormat="1" applyFont="1" applyFill="1" applyBorder="1" applyAlignment="1">
      <alignment horizontal="left" vertical="center" wrapText="1"/>
    </xf>
    <xf numFmtId="0" fontId="35" fillId="0" borderId="5" xfId="0" applyNumberFormat="1" applyFont="1" applyFill="1" applyBorder="1" applyAlignment="1">
      <alignment vertical="center" wrapText="1" shrinkToFit="1"/>
    </xf>
    <xf numFmtId="0" fontId="5" fillId="0" borderId="5" xfId="10" applyFont="1" applyFill="1" applyBorder="1" applyAlignment="1">
      <alignment horizontal="left" vertical="center" wrapText="1"/>
    </xf>
    <xf numFmtId="0" fontId="37" fillId="0" borderId="5" xfId="12" applyFont="1" applyFill="1" applyBorder="1" applyAlignment="1">
      <alignment vertical="center" wrapText="1"/>
    </xf>
    <xf numFmtId="0" fontId="31" fillId="2" borderId="5" xfId="0" applyNumberFormat="1" applyFont="1" applyFill="1" applyBorder="1" applyAlignment="1">
      <alignment horizontal="center" vertical="center" wrapText="1"/>
    </xf>
    <xf numFmtId="0" fontId="31" fillId="2" borderId="5" xfId="0" applyNumberFormat="1" applyFont="1" applyFill="1" applyBorder="1" applyAlignment="1">
      <alignment horizontal="center" vertical="center" wrapText="1" shrinkToFit="1"/>
    </xf>
    <xf numFmtId="180" fontId="31" fillId="2" borderId="5" xfId="0" applyNumberFormat="1" applyFont="1" applyFill="1" applyBorder="1" applyAlignment="1">
      <alignment horizontal="center" vertical="center" wrapText="1"/>
    </xf>
    <xf numFmtId="180" fontId="28" fillId="2" borderId="0" xfId="0" applyNumberFormat="1" applyFont="1" applyFill="1" applyAlignment="1">
      <alignment horizontal="center" vertical="center"/>
    </xf>
    <xf numFmtId="178" fontId="27" fillId="2" borderId="0" xfId="0" applyNumberFormat="1" applyFont="1" applyFill="1" applyAlignment="1">
      <alignment horizontal="left" vertical="center" wrapText="1"/>
    </xf>
    <xf numFmtId="178" fontId="27" fillId="2" borderId="0" xfId="0" applyNumberFormat="1" applyFont="1" applyFill="1" applyAlignment="1">
      <alignment horizontal="left" vertical="center"/>
    </xf>
    <xf numFmtId="181" fontId="27" fillId="2" borderId="0" xfId="0" applyNumberFormat="1" applyFont="1" applyFill="1" applyAlignment="1">
      <alignment horizontal="center" vertical="center"/>
    </xf>
    <xf numFmtId="180" fontId="27" fillId="2" borderId="0" xfId="0" applyNumberFormat="1" applyFont="1" applyFill="1" applyAlignment="1">
      <alignment horizontal="center" vertical="center"/>
    </xf>
    <xf numFmtId="0" fontId="0" fillId="0" borderId="0" xfId="0" applyNumberFormat="1" applyAlignment="1">
      <alignment vertical="center"/>
    </xf>
    <xf numFmtId="0" fontId="44" fillId="0" borderId="5" xfId="0" applyNumberFormat="1" applyFont="1" applyFill="1" applyBorder="1" applyAlignment="1">
      <alignment horizontal="center" vertical="center" wrapText="1"/>
    </xf>
    <xf numFmtId="0" fontId="44" fillId="0" borderId="5" xfId="0" applyNumberFormat="1" applyFont="1" applyFill="1" applyBorder="1" applyAlignment="1">
      <alignment horizontal="center" vertical="center" wrapText="1" shrinkToFit="1"/>
    </xf>
    <xf numFmtId="181" fontId="44" fillId="0" borderId="5" xfId="0" applyNumberFormat="1" applyFont="1" applyFill="1" applyBorder="1" applyAlignment="1">
      <alignment horizontal="center" vertical="center" wrapText="1" shrinkToFit="1"/>
    </xf>
    <xf numFmtId="182" fontId="45" fillId="0" borderId="5" xfId="0" applyNumberFormat="1" applyFont="1" applyFill="1" applyBorder="1" applyAlignment="1">
      <alignment horizontal="center" vertical="center" wrapText="1"/>
    </xf>
    <xf numFmtId="0" fontId="46" fillId="0" borderId="5" xfId="0" applyNumberFormat="1" applyFont="1" applyFill="1" applyBorder="1" applyAlignment="1">
      <alignment horizontal="center" vertical="center" wrapText="1"/>
    </xf>
    <xf numFmtId="179" fontId="45" fillId="0" borderId="5" xfId="0" applyNumberFormat="1" applyFont="1" applyFill="1" applyBorder="1" applyAlignment="1">
      <alignment horizontal="right" vertical="center" wrapText="1"/>
    </xf>
    <xf numFmtId="182" fontId="45" fillId="0" borderId="5" xfId="0" applyNumberFormat="1" applyFont="1" applyFill="1" applyBorder="1" applyAlignment="1">
      <alignment horizontal="left" vertical="center" wrapText="1"/>
    </xf>
    <xf numFmtId="0" fontId="45" fillId="0" borderId="5" xfId="0" applyNumberFormat="1" applyFont="1" applyFill="1" applyBorder="1" applyAlignment="1">
      <alignment horizontal="center" vertical="center" wrapText="1"/>
    </xf>
    <xf numFmtId="182" fontId="45" fillId="0" borderId="5" xfId="0" applyNumberFormat="1" applyFont="1" applyFill="1" applyBorder="1" applyAlignment="1">
      <alignment vertical="center" wrapText="1"/>
    </xf>
    <xf numFmtId="181" fontId="46" fillId="0" borderId="5" xfId="0" applyNumberFormat="1" applyFont="1" applyFill="1" applyBorder="1" applyAlignment="1">
      <alignment horizontal="right" vertical="center" wrapText="1"/>
    </xf>
    <xf numFmtId="0" fontId="46" fillId="0" borderId="5" xfId="0" applyNumberFormat="1" applyFont="1" applyBorder="1" applyAlignment="1">
      <alignment vertical="center" wrapText="1"/>
    </xf>
    <xf numFmtId="0" fontId="46" fillId="0" borderId="5" xfId="0" applyNumberFormat="1" applyFont="1" applyBorder="1" applyAlignment="1">
      <alignment horizontal="center" vertical="center" wrapText="1"/>
    </xf>
    <xf numFmtId="179" fontId="46" fillId="0" borderId="5" xfId="0" applyNumberFormat="1" applyFont="1" applyBorder="1" applyAlignment="1">
      <alignment vertical="center" wrapText="1"/>
    </xf>
    <xf numFmtId="0" fontId="0" fillId="0" borderId="0" xfId="0" applyNumberFormat="1" applyAlignment="1">
      <alignment vertical="center" wrapText="1"/>
    </xf>
    <xf numFmtId="0" fontId="8" fillId="0" borderId="5" xfId="0" applyFont="1" applyFill="1" applyBorder="1" applyAlignment="1">
      <alignment horizontal="center" vertical="center"/>
    </xf>
    <xf numFmtId="0" fontId="4" fillId="0" borderId="5" xfId="13" applyFont="1" applyFill="1" applyBorder="1" applyAlignment="1">
      <alignment horizontal="center" vertical="center"/>
    </xf>
    <xf numFmtId="0" fontId="4" fillId="0" borderId="5" xfId="13" applyFont="1" applyFill="1" applyBorder="1" applyAlignment="1">
      <alignment horizontal="center" vertical="center" wrapText="1"/>
    </xf>
    <xf numFmtId="0" fontId="0" fillId="0" borderId="0" xfId="0" applyAlignment="1">
      <alignment horizontal="center" vertical="center"/>
    </xf>
    <xf numFmtId="184" fontId="4" fillId="0" borderId="5" xfId="13" applyNumberFormat="1" applyFont="1" applyFill="1" applyBorder="1" applyAlignment="1">
      <alignment horizontal="center" vertical="center" wrapText="1"/>
    </xf>
    <xf numFmtId="183" fontId="14" fillId="0" borderId="5" xfId="13" applyNumberFormat="1" applyFont="1" applyFill="1" applyBorder="1" applyAlignment="1">
      <alignment horizontal="center" vertical="center"/>
    </xf>
    <xf numFmtId="183" fontId="4" fillId="0" borderId="5" xfId="13" applyNumberFormat="1" applyFont="1" applyFill="1" applyBorder="1" applyAlignment="1">
      <alignment horizontal="center" vertical="center"/>
    </xf>
    <xf numFmtId="0" fontId="4" fillId="2" borderId="5" xfId="13" applyFont="1" applyFill="1" applyBorder="1" applyAlignment="1">
      <alignment horizontal="center" vertical="center" wrapText="1"/>
    </xf>
    <xf numFmtId="0" fontId="0" fillId="0" borderId="5" xfId="0" applyBorder="1" applyAlignment="1">
      <alignment horizontal="center" vertical="center"/>
    </xf>
    <xf numFmtId="0" fontId="0" fillId="0" borderId="5" xfId="0" applyBorder="1">
      <alignment vertical="center"/>
    </xf>
    <xf numFmtId="0" fontId="0" fillId="2" borderId="5" xfId="0" applyFill="1" applyBorder="1">
      <alignment vertical="center"/>
    </xf>
    <xf numFmtId="185" fontId="0" fillId="2" borderId="5" xfId="0" applyNumberFormat="1" applyFill="1" applyBorder="1">
      <alignment vertical="center"/>
    </xf>
    <xf numFmtId="0" fontId="0" fillId="2" borderId="0" xfId="0" applyFill="1">
      <alignment vertical="center"/>
    </xf>
    <xf numFmtId="0" fontId="0" fillId="0" borderId="5" xfId="0" applyFill="1" applyBorder="1" applyAlignment="1">
      <alignment horizontal="center" vertical="center"/>
    </xf>
    <xf numFmtId="0" fontId="33" fillId="0" borderId="5" xfId="0" applyNumberFormat="1" applyFont="1" applyBorder="1">
      <alignment vertical="center"/>
    </xf>
    <xf numFmtId="179" fontId="8" fillId="0" borderId="5" xfId="0" applyNumberFormat="1" applyFont="1" applyBorder="1">
      <alignment vertical="center"/>
    </xf>
    <xf numFmtId="179" fontId="4" fillId="0" borderId="5" xfId="13" applyNumberFormat="1" applyFont="1" applyFill="1" applyBorder="1" applyAlignment="1">
      <alignment horizontal="center" vertical="center" wrapText="1"/>
    </xf>
    <xf numFmtId="0" fontId="0" fillId="0" borderId="15" xfId="0" applyBorder="1" applyAlignment="1">
      <alignment horizontal="center" vertical="center"/>
    </xf>
    <xf numFmtId="0" fontId="6" fillId="2" borderId="15" xfId="3" applyNumberFormat="1" applyFont="1" applyFill="1" applyBorder="1" applyAlignment="1">
      <alignment horizontal="center" vertical="center" shrinkToFit="1"/>
    </xf>
    <xf numFmtId="0" fontId="6" fillId="2" borderId="15" xfId="3" applyNumberFormat="1" applyFont="1" applyFill="1" applyBorder="1" applyAlignment="1">
      <alignment horizontal="center" vertical="center" wrapText="1" shrinkToFit="1"/>
    </xf>
    <xf numFmtId="0" fontId="8" fillId="2" borderId="15" xfId="3" applyNumberFormat="1" applyFont="1" applyFill="1" applyBorder="1" applyAlignment="1">
      <alignment horizontal="center" vertical="center"/>
    </xf>
    <xf numFmtId="0" fontId="16" fillId="2" borderId="15" xfId="0" applyFont="1" applyFill="1" applyBorder="1" applyAlignment="1">
      <alignment horizontal="center" vertical="center"/>
    </xf>
    <xf numFmtId="0" fontId="17" fillId="2" borderId="15" xfId="0" applyNumberFormat="1" applyFont="1" applyFill="1" applyBorder="1" applyAlignment="1">
      <alignment horizontal="center" vertical="center" shrinkToFit="1"/>
    </xf>
    <xf numFmtId="0" fontId="6" fillId="2" borderId="15" xfId="3" applyNumberFormat="1" applyFont="1" applyFill="1" applyBorder="1" applyAlignment="1">
      <alignment horizontal="center" vertical="center"/>
    </xf>
    <xf numFmtId="0" fontId="9" fillId="2" borderId="15" xfId="3" applyNumberFormat="1" applyFont="1" applyFill="1" applyBorder="1" applyAlignment="1">
      <alignment horizontal="center" vertical="center"/>
    </xf>
    <xf numFmtId="0" fontId="16" fillId="2" borderId="15" xfId="0" applyNumberFormat="1" applyFont="1" applyFill="1" applyBorder="1" applyAlignment="1">
      <alignment horizontal="center" vertical="center"/>
    </xf>
    <xf numFmtId="0" fontId="6" fillId="2" borderId="15" xfId="3" applyNumberFormat="1" applyFont="1" applyFill="1" applyBorder="1" applyAlignment="1">
      <alignment horizontal="center" vertical="center" wrapText="1"/>
    </xf>
    <xf numFmtId="0" fontId="55" fillId="2" borderId="15" xfId="3" applyNumberFormat="1" applyFont="1" applyFill="1" applyBorder="1" applyAlignment="1">
      <alignment horizontal="center" vertical="center"/>
    </xf>
    <xf numFmtId="0" fontId="8" fillId="0" borderId="2" xfId="0" applyNumberFormat="1" applyFont="1" applyBorder="1">
      <alignment vertical="center"/>
    </xf>
    <xf numFmtId="0" fontId="9" fillId="2" borderId="2" xfId="0" applyFont="1" applyFill="1" applyBorder="1" applyAlignment="1">
      <alignment horizontal="center" vertical="center"/>
    </xf>
    <xf numFmtId="0" fontId="9" fillId="0" borderId="2" xfId="0" applyNumberFormat="1" applyFont="1" applyBorder="1" applyAlignment="1">
      <alignment horizontal="center" vertical="center"/>
    </xf>
    <xf numFmtId="0" fontId="8" fillId="0" borderId="2" xfId="0" applyNumberFormat="1" applyFont="1" applyBorder="1" applyAlignment="1">
      <alignment horizontal="center" vertical="center"/>
    </xf>
    <xf numFmtId="0" fontId="9" fillId="0" borderId="2" xfId="0" applyNumberFormat="1" applyFont="1" applyBorder="1">
      <alignment vertical="center"/>
    </xf>
    <xf numFmtId="0" fontId="9" fillId="2" borderId="2" xfId="0" applyFont="1" applyFill="1" applyBorder="1" applyAlignment="1"/>
    <xf numFmtId="0" fontId="55" fillId="0" borderId="2" xfId="0" applyFont="1" applyFill="1" applyBorder="1" applyAlignment="1">
      <alignment horizontal="center" vertical="center" wrapText="1"/>
    </xf>
    <xf numFmtId="0" fontId="0" fillId="2" borderId="15" xfId="0" applyNumberFormat="1" applyFont="1" applyFill="1" applyBorder="1" applyAlignment="1">
      <alignment horizontal="center" vertical="center"/>
    </xf>
    <xf numFmtId="0" fontId="48" fillId="2" borderId="15"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0" fillId="0" borderId="15" xfId="0" applyNumberFormat="1" applyFont="1" applyBorder="1" applyAlignment="1">
      <alignment horizontal="center" vertical="center"/>
    </xf>
    <xf numFmtId="0" fontId="58" fillId="2" borderId="0" xfId="0" applyNumberFormat="1" applyFont="1" applyFill="1" applyAlignment="1">
      <alignment horizontal="center" vertical="center"/>
    </xf>
    <xf numFmtId="0" fontId="48" fillId="5" borderId="15" xfId="0" applyNumberFormat="1" applyFont="1" applyFill="1" applyBorder="1" applyAlignment="1">
      <alignment horizontal="center" vertical="center"/>
    </xf>
    <xf numFmtId="0" fontId="59" fillId="5" borderId="15" xfId="0" applyNumberFormat="1" applyFont="1" applyFill="1" applyBorder="1" applyAlignment="1">
      <alignment horizontal="center" vertical="center"/>
    </xf>
    <xf numFmtId="0" fontId="60" fillId="5" borderId="15" xfId="0" applyNumberFormat="1" applyFont="1" applyFill="1" applyBorder="1" applyAlignment="1">
      <alignment horizontal="center" vertical="center" wrapText="1"/>
    </xf>
    <xf numFmtId="0" fontId="4" fillId="5" borderId="15" xfId="0" applyNumberFormat="1" applyFont="1" applyFill="1" applyBorder="1" applyAlignment="1">
      <alignment horizontal="center" vertical="center" wrapText="1"/>
    </xf>
    <xf numFmtId="0" fontId="9" fillId="5" borderId="15" xfId="2" applyNumberFormat="1" applyFont="1" applyFill="1" applyBorder="1" applyAlignment="1">
      <alignment horizontal="center" vertical="center" wrapText="1"/>
    </xf>
    <xf numFmtId="0" fontId="9" fillId="5" borderId="15" xfId="0" applyNumberFormat="1" applyFont="1" applyFill="1" applyBorder="1" applyAlignment="1">
      <alignment horizontal="center" vertical="center" wrapText="1"/>
    </xf>
    <xf numFmtId="0" fontId="61" fillId="5" borderId="15" xfId="0" applyNumberFormat="1" applyFont="1" applyFill="1" applyBorder="1" applyAlignment="1">
      <alignment horizontal="center" vertical="center" wrapText="1"/>
    </xf>
    <xf numFmtId="0" fontId="62" fillId="5" borderId="15" xfId="0" applyNumberFormat="1" applyFont="1" applyFill="1" applyBorder="1" applyAlignment="1">
      <alignment horizontal="center" vertical="center" wrapText="1"/>
    </xf>
    <xf numFmtId="0" fontId="14" fillId="5" borderId="15" xfId="0" applyNumberFormat="1" applyFont="1" applyFill="1" applyBorder="1" applyAlignment="1">
      <alignment horizontal="center" vertical="center"/>
    </xf>
    <xf numFmtId="0" fontId="58" fillId="5" borderId="15"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14" fillId="2" borderId="15" xfId="0" applyNumberFormat="1" applyFont="1" applyFill="1" applyBorder="1" applyAlignment="1">
      <alignment horizontal="center" vertical="center"/>
    </xf>
    <xf numFmtId="0" fontId="65" fillId="2" borderId="15" xfId="0" applyNumberFormat="1" applyFont="1" applyFill="1" applyBorder="1" applyAlignment="1">
      <alignment horizontal="center" vertical="center"/>
    </xf>
    <xf numFmtId="0" fontId="65" fillId="2" borderId="15" xfId="2" applyNumberFormat="1" applyFont="1" applyFill="1" applyBorder="1" applyAlignment="1">
      <alignment horizontal="center" vertical="center"/>
    </xf>
    <xf numFmtId="0" fontId="58" fillId="2" borderId="15" xfId="0" applyNumberFormat="1" applyFont="1" applyFill="1" applyBorder="1" applyAlignment="1">
      <alignment horizontal="center" vertical="center"/>
    </xf>
    <xf numFmtId="0" fontId="65" fillId="0" borderId="15" xfId="0" applyNumberFormat="1" applyFont="1" applyFill="1" applyBorder="1" applyAlignment="1">
      <alignment horizontal="center" vertical="center"/>
    </xf>
    <xf numFmtId="0" fontId="65" fillId="0" borderId="15" xfId="0" applyNumberFormat="1" applyFont="1" applyFill="1" applyBorder="1" applyAlignment="1">
      <alignment horizontal="center" vertical="center" wrapText="1"/>
    </xf>
    <xf numFmtId="0" fontId="65" fillId="0" borderId="15" xfId="0" applyNumberFormat="1" applyFont="1" applyBorder="1" applyAlignment="1">
      <alignment horizontal="center" vertical="center"/>
    </xf>
    <xf numFmtId="0" fontId="65" fillId="2" borderId="15" xfId="0" applyNumberFormat="1" applyFont="1" applyFill="1" applyBorder="1" applyAlignment="1">
      <alignment horizontal="center" vertical="center" wrapText="1"/>
    </xf>
    <xf numFmtId="0" fontId="66" fillId="2" borderId="15" xfId="0" applyNumberFormat="1" applyFont="1" applyFill="1" applyBorder="1" applyAlignment="1">
      <alignment horizontal="center" vertical="center"/>
    </xf>
    <xf numFmtId="0" fontId="65" fillId="2" borderId="15" xfId="0" applyNumberFormat="1" applyFont="1" applyFill="1" applyBorder="1" applyAlignment="1">
      <alignment horizontal="right" vertical="center"/>
    </xf>
    <xf numFmtId="0" fontId="65" fillId="0" borderId="15" xfId="0" applyNumberFormat="1" applyFont="1" applyBorder="1" applyAlignment="1">
      <alignment horizontal="center" vertical="center" wrapText="1"/>
    </xf>
    <xf numFmtId="0" fontId="65" fillId="0" borderId="15" xfId="0" applyNumberFormat="1" applyFont="1" applyBorder="1" applyAlignment="1">
      <alignment horizontal="right" vertical="center" wrapText="1"/>
    </xf>
    <xf numFmtId="0" fontId="64" fillId="6" borderId="15" xfId="0" applyNumberFormat="1" applyFont="1" applyFill="1" applyBorder="1" applyAlignment="1">
      <alignment horizontal="center" vertical="center"/>
    </xf>
    <xf numFmtId="0" fontId="67" fillId="2" borderId="0" xfId="0" applyNumberFormat="1" applyFont="1" applyFill="1" applyAlignment="1">
      <alignment horizontal="center" vertical="center"/>
    </xf>
    <xf numFmtId="0" fontId="60" fillId="2" borderId="15" xfId="0" applyNumberFormat="1" applyFont="1" applyFill="1" applyBorder="1" applyAlignment="1">
      <alignment horizontal="center" vertical="center"/>
    </xf>
    <xf numFmtId="0" fontId="65" fillId="0" borderId="15" xfId="0" applyNumberFormat="1" applyFont="1" applyBorder="1" applyAlignment="1">
      <alignment horizontal="right" vertical="center"/>
    </xf>
    <xf numFmtId="0" fontId="65" fillId="2" borderId="15" xfId="2" applyNumberFormat="1" applyFont="1" applyFill="1" applyBorder="1" applyAlignment="1">
      <alignment horizontal="right" vertical="center"/>
    </xf>
    <xf numFmtId="0" fontId="4" fillId="2" borderId="15" xfId="0" applyNumberFormat="1" applyFont="1" applyFill="1" applyBorder="1" applyAlignment="1">
      <alignment horizontal="center" vertical="center" wrapText="1"/>
    </xf>
    <xf numFmtId="0" fontId="60" fillId="0" borderId="15"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0" fillId="0" borderId="0" xfId="0" applyNumberFormat="1" applyAlignment="1">
      <alignment horizontal="center" vertical="center"/>
    </xf>
    <xf numFmtId="0" fontId="71" fillId="5" borderId="16" xfId="0" applyNumberFormat="1" applyFont="1" applyFill="1" applyBorder="1" applyAlignment="1">
      <alignment horizontal="center" vertical="center" wrapText="1"/>
    </xf>
    <xf numFmtId="0" fontId="11" fillId="5" borderId="16" xfId="0" applyNumberFormat="1" applyFont="1" applyFill="1" applyBorder="1" applyAlignment="1">
      <alignment horizontal="center" vertical="center" wrapText="1"/>
    </xf>
    <xf numFmtId="0" fontId="71" fillId="5" borderId="16"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71" fillId="0" borderId="16" xfId="0" applyNumberFormat="1" applyFont="1" applyFill="1" applyBorder="1" applyAlignment="1">
      <alignment horizontal="center" vertical="center" wrapText="1"/>
    </xf>
    <xf numFmtId="0" fontId="71" fillId="0" borderId="16"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16" xfId="0" applyFont="1" applyFill="1" applyBorder="1" applyAlignment="1">
      <alignment horizontal="center" vertical="center"/>
    </xf>
    <xf numFmtId="0" fontId="71" fillId="0" borderId="16" xfId="0" applyFont="1" applyFill="1" applyBorder="1" applyAlignment="1">
      <alignment horizontal="center" vertical="center" wrapText="1"/>
    </xf>
    <xf numFmtId="0" fontId="16" fillId="0" borderId="16" xfId="0" applyNumberFormat="1" applyFont="1" applyBorder="1" applyAlignment="1">
      <alignment horizontal="center" vertical="center"/>
    </xf>
    <xf numFmtId="0" fontId="71" fillId="5" borderId="16" xfId="0" applyNumberFormat="1" applyFont="1" applyFill="1" applyBorder="1" applyAlignment="1">
      <alignment horizontal="center" vertical="center"/>
    </xf>
    <xf numFmtId="0" fontId="11" fillId="5" borderId="16" xfId="0" applyNumberFormat="1" applyFont="1" applyFill="1" applyBorder="1" applyAlignment="1">
      <alignment horizontal="center" vertical="center"/>
    </xf>
    <xf numFmtId="0" fontId="16" fillId="5" borderId="16" xfId="0" applyNumberFormat="1" applyFont="1" applyFill="1" applyBorder="1" applyAlignment="1">
      <alignment horizontal="center" vertical="center"/>
    </xf>
    <xf numFmtId="0" fontId="72" fillId="0" borderId="16" xfId="0" applyFont="1" applyFill="1" applyBorder="1" applyAlignment="1">
      <alignment horizontal="center" vertical="center"/>
    </xf>
    <xf numFmtId="0" fontId="31" fillId="5" borderId="16" xfId="0" applyNumberFormat="1" applyFont="1" applyFill="1" applyBorder="1" applyAlignment="1">
      <alignment horizontal="center" vertical="center"/>
    </xf>
    <xf numFmtId="0" fontId="8" fillId="0" borderId="0" xfId="0" applyNumberFormat="1" applyFont="1" applyAlignment="1">
      <alignment vertical="center"/>
    </xf>
    <xf numFmtId="0" fontId="4" fillId="0" borderId="16" xfId="0" applyNumberFormat="1" applyFont="1" applyBorder="1" applyAlignment="1">
      <alignment horizontal="center" vertical="center"/>
    </xf>
    <xf numFmtId="0" fontId="4" fillId="7" borderId="16" xfId="0" applyNumberFormat="1" applyFont="1" applyFill="1" applyBorder="1" applyAlignment="1">
      <alignment horizontal="center" vertical="center"/>
    </xf>
    <xf numFmtId="0" fontId="21" fillId="2" borderId="16" xfId="15" applyNumberFormat="1" applyFont="1" applyFill="1" applyBorder="1" applyAlignment="1">
      <alignment horizontal="center" vertical="center"/>
    </xf>
    <xf numFmtId="0" fontId="8" fillId="0" borderId="16" xfId="0" applyNumberFormat="1" applyFont="1" applyBorder="1" applyAlignment="1">
      <alignment horizontal="center" vertical="center"/>
    </xf>
    <xf numFmtId="0" fontId="4" fillId="5" borderId="16" xfId="0" applyNumberFormat="1" applyFont="1" applyFill="1" applyBorder="1" applyAlignment="1">
      <alignment horizontal="center" vertical="center"/>
    </xf>
    <xf numFmtId="0" fontId="21" fillId="2" borderId="16" xfId="16" applyNumberFormat="1" applyFont="1" applyFill="1" applyBorder="1" applyAlignment="1">
      <alignment horizontal="center" vertical="center"/>
    </xf>
    <xf numFmtId="0" fontId="8" fillId="0" borderId="16" xfId="0" applyNumberFormat="1" applyFont="1" applyBorder="1" applyAlignment="1">
      <alignment vertical="center"/>
    </xf>
    <xf numFmtId="186" fontId="8" fillId="0" borderId="16" xfId="0" applyNumberFormat="1" applyFont="1" applyBorder="1" applyAlignment="1">
      <alignment vertical="center"/>
    </xf>
    <xf numFmtId="0" fontId="21" fillId="2" borderId="16" xfId="17" applyNumberFormat="1" applyFont="1" applyFill="1" applyBorder="1" applyAlignment="1">
      <alignment horizontal="center" vertical="center"/>
    </xf>
    <xf numFmtId="0" fontId="4" fillId="0" borderId="16" xfId="0" applyFont="1" applyBorder="1" applyAlignment="1">
      <alignment horizontal="center" vertical="center"/>
    </xf>
    <xf numFmtId="186" fontId="4" fillId="0" borderId="16" xfId="0" applyNumberFormat="1" applyFont="1" applyBorder="1" applyAlignment="1">
      <alignment horizontal="center" vertical="center"/>
    </xf>
    <xf numFmtId="0" fontId="0" fillId="0" borderId="0" xfId="0" applyNumberFormat="1" applyAlignment="1"/>
    <xf numFmtId="0" fontId="5" fillId="6" borderId="16" xfId="0" applyNumberFormat="1" applyFont="1" applyFill="1" applyBorder="1" applyAlignment="1">
      <alignment horizontal="center" vertical="center"/>
    </xf>
    <xf numFmtId="0" fontId="5" fillId="0" borderId="16" xfId="0" applyNumberFormat="1" applyFont="1" applyBorder="1" applyAlignment="1"/>
    <xf numFmtId="0" fontId="46" fillId="0" borderId="16" xfId="0" applyNumberFormat="1" applyFont="1" applyBorder="1" applyAlignment="1"/>
    <xf numFmtId="0" fontId="46" fillId="6" borderId="16" xfId="0" applyNumberFormat="1" applyFont="1" applyFill="1" applyBorder="1" applyAlignment="1"/>
    <xf numFmtId="0" fontId="46" fillId="6" borderId="16" xfId="0" applyNumberFormat="1" applyFont="1" applyFill="1" applyBorder="1" applyAlignment="1">
      <alignment horizontal="center"/>
    </xf>
    <xf numFmtId="0" fontId="46" fillId="0" borderId="0" xfId="0" applyNumberFormat="1" applyFont="1" applyAlignment="1"/>
    <xf numFmtId="0" fontId="5" fillId="6" borderId="16" xfId="0" applyNumberFormat="1" applyFont="1" applyFill="1" applyBorder="1" applyAlignment="1">
      <alignment horizontal="center" vertical="center" wrapText="1"/>
    </xf>
    <xf numFmtId="0" fontId="31" fillId="5" borderId="17" xfId="0" applyNumberFormat="1" applyFont="1" applyFill="1" applyBorder="1" applyAlignment="1">
      <alignment horizontal="center" vertical="center" wrapText="1"/>
    </xf>
    <xf numFmtId="0" fontId="31" fillId="5" borderId="17" xfId="18" applyNumberFormat="1" applyFont="1" applyFill="1" applyBorder="1" applyAlignment="1">
      <alignment horizontal="center" vertical="center"/>
    </xf>
    <xf numFmtId="0" fontId="4" fillId="0" borderId="17" xfId="18" applyNumberFormat="1" applyFont="1" applyFill="1" applyBorder="1" applyAlignment="1">
      <alignment horizontal="center" vertical="center"/>
    </xf>
    <xf numFmtId="0" fontId="4" fillId="0" borderId="17" xfId="18" applyNumberFormat="1" applyFont="1" applyFill="1" applyBorder="1" applyAlignment="1">
      <alignment horizontal="center" vertical="center" wrapText="1"/>
    </xf>
    <xf numFmtId="0" fontId="4" fillId="5" borderId="17" xfId="18" applyNumberFormat="1" applyFont="1" applyFill="1" applyBorder="1" applyAlignment="1">
      <alignment horizontal="center" vertical="center"/>
    </xf>
    <xf numFmtId="0" fontId="4" fillId="5" borderId="17" xfId="18" applyNumberFormat="1" applyFont="1" applyFill="1" applyBorder="1" applyAlignment="1">
      <alignment horizontal="center" vertical="center" wrapText="1"/>
    </xf>
    <xf numFmtId="0" fontId="31" fillId="5" borderId="17" xfId="0" applyNumberFormat="1" applyFont="1" applyFill="1" applyBorder="1" applyAlignment="1">
      <alignment horizontal="center" vertical="center"/>
    </xf>
    <xf numFmtId="0" fontId="4" fillId="0" borderId="17" xfId="0" applyNumberFormat="1" applyFont="1" applyBorder="1" applyAlignment="1">
      <alignment horizontal="center" vertical="center"/>
    </xf>
    <xf numFmtId="0" fontId="4" fillId="7" borderId="17" xfId="0" applyNumberFormat="1" applyFont="1" applyFill="1" applyBorder="1" applyAlignment="1">
      <alignment horizontal="center" vertical="center"/>
    </xf>
    <xf numFmtId="0" fontId="21" fillId="2" borderId="17" xfId="15" applyNumberFormat="1" applyFont="1" applyFill="1" applyBorder="1" applyAlignment="1">
      <alignment horizontal="center" vertical="center"/>
    </xf>
    <xf numFmtId="0" fontId="8" fillId="0" borderId="17" xfId="0" applyNumberFormat="1" applyFont="1" applyBorder="1" applyAlignment="1">
      <alignment vertical="center"/>
    </xf>
    <xf numFmtId="0" fontId="4" fillId="5" borderId="17" xfId="0" applyNumberFormat="1" applyFont="1" applyFill="1" applyBorder="1" applyAlignment="1">
      <alignment horizontal="center" vertical="center"/>
    </xf>
    <xf numFmtId="0" fontId="8" fillId="0" borderId="17" xfId="0" applyNumberFormat="1" applyFont="1" applyBorder="1" applyAlignment="1">
      <alignment horizontal="center" vertical="center"/>
    </xf>
    <xf numFmtId="0" fontId="77" fillId="5" borderId="17" xfId="18" applyNumberFormat="1" applyFont="1" applyFill="1" applyBorder="1" applyAlignment="1">
      <alignment horizontal="center" vertical="center"/>
    </xf>
    <xf numFmtId="0" fontId="77" fillId="5" borderId="17" xfId="0" applyNumberFormat="1" applyFont="1" applyFill="1" applyBorder="1" applyAlignment="1">
      <alignment horizontal="center" vertical="center" wrapText="1"/>
    </xf>
    <xf numFmtId="0" fontId="5" fillId="0" borderId="17" xfId="18" applyNumberFormat="1" applyFont="1" applyFill="1" applyBorder="1" applyAlignment="1">
      <alignment horizontal="center" vertical="center" wrapText="1"/>
    </xf>
    <xf numFmtId="0" fontId="5" fillId="5" borderId="17" xfId="18" applyNumberFormat="1" applyFont="1" applyFill="1" applyBorder="1" applyAlignment="1">
      <alignment horizontal="center" vertical="center" wrapText="1"/>
    </xf>
    <xf numFmtId="0" fontId="5" fillId="5" borderId="17" xfId="18" applyNumberFormat="1" applyFont="1" applyFill="1" applyBorder="1" applyAlignment="1">
      <alignment horizontal="center" vertical="center"/>
    </xf>
    <xf numFmtId="0" fontId="46" fillId="0" borderId="17" xfId="0" applyNumberFormat="1" applyFont="1" applyBorder="1" applyAlignment="1">
      <alignment horizontal="center" vertical="center"/>
    </xf>
    <xf numFmtId="0" fontId="5" fillId="2" borderId="17" xfId="19" applyNumberFormat="1" applyFont="1" applyFill="1" applyBorder="1" applyAlignment="1">
      <alignment horizontal="center" vertical="center"/>
    </xf>
    <xf numFmtId="186" fontId="8" fillId="0" borderId="16" xfId="0" applyNumberFormat="1" applyFont="1" applyBorder="1" applyAlignment="1">
      <alignment horizontal="center" vertical="center"/>
    </xf>
    <xf numFmtId="0" fontId="39" fillId="7" borderId="0" xfId="13" applyFont="1" applyFill="1" applyAlignment="1">
      <alignment vertical="center"/>
    </xf>
    <xf numFmtId="183" fontId="4" fillId="7" borderId="17" xfId="13" applyNumberFormat="1" applyFont="1" applyFill="1" applyBorder="1" applyAlignment="1">
      <alignment horizontal="center" vertical="center" wrapText="1"/>
    </xf>
    <xf numFmtId="187" fontId="4" fillId="7" borderId="17" xfId="13" applyNumberFormat="1" applyFont="1" applyFill="1" applyBorder="1" applyAlignment="1">
      <alignment vertical="center"/>
    </xf>
    <xf numFmtId="0" fontId="4" fillId="7" borderId="17" xfId="13" applyFont="1" applyFill="1" applyBorder="1" applyAlignment="1">
      <alignment horizontal="center" vertical="center"/>
    </xf>
    <xf numFmtId="0" fontId="4" fillId="7" borderId="17" xfId="13" applyFont="1" applyFill="1" applyBorder="1" applyAlignment="1">
      <alignment horizontal="center" vertical="center" wrapText="1"/>
    </xf>
    <xf numFmtId="0" fontId="4" fillId="7" borderId="17" xfId="13" applyFont="1" applyFill="1" applyBorder="1" applyAlignment="1">
      <alignment horizontal="left" vertical="center" wrapText="1"/>
    </xf>
    <xf numFmtId="183" fontId="14" fillId="0" borderId="17" xfId="19" applyNumberFormat="1" applyFont="1" applyBorder="1" applyAlignment="1">
      <alignment vertical="center"/>
    </xf>
    <xf numFmtId="183" fontId="14" fillId="7" borderId="17" xfId="13" applyNumberFormat="1" applyFont="1" applyFill="1" applyBorder="1" applyAlignment="1">
      <alignment horizontal="center" vertical="center"/>
    </xf>
    <xf numFmtId="183" fontId="4" fillId="7" borderId="17" xfId="13" applyNumberFormat="1" applyFont="1" applyFill="1" applyBorder="1" applyAlignment="1">
      <alignment horizontal="center" vertical="center"/>
    </xf>
    <xf numFmtId="0" fontId="14" fillId="0" borderId="17" xfId="19" applyNumberFormat="1" applyFont="1" applyBorder="1" applyAlignment="1">
      <alignment vertical="center"/>
    </xf>
    <xf numFmtId="0" fontId="14" fillId="7" borderId="17" xfId="13" applyFont="1" applyFill="1" applyBorder="1" applyAlignment="1">
      <alignment horizontal="center" vertical="center"/>
    </xf>
    <xf numFmtId="0" fontId="39" fillId="7" borderId="0" xfId="13" applyFont="1" applyFill="1" applyAlignment="1">
      <alignment horizontal="center" vertical="center"/>
    </xf>
    <xf numFmtId="0" fontId="0" fillId="7" borderId="0" xfId="0" applyFill="1" applyAlignment="1"/>
    <xf numFmtId="0" fontId="4" fillId="5" borderId="17" xfId="13" applyFont="1" applyFill="1" applyBorder="1" applyAlignment="1">
      <alignment horizontal="center" vertical="center"/>
    </xf>
    <xf numFmtId="0" fontId="4" fillId="5" borderId="17" xfId="13" applyFont="1" applyFill="1" applyBorder="1" applyAlignment="1">
      <alignment horizontal="center" vertical="center" wrapText="1"/>
    </xf>
    <xf numFmtId="183" fontId="14" fillId="5" borderId="17" xfId="13" applyNumberFormat="1" applyFont="1" applyFill="1" applyBorder="1" applyAlignment="1">
      <alignment horizontal="center" vertical="center"/>
    </xf>
    <xf numFmtId="183" fontId="4" fillId="5" borderId="17" xfId="13" applyNumberFormat="1" applyFont="1" applyFill="1" applyBorder="1" applyAlignment="1">
      <alignment horizontal="center" vertical="center"/>
    </xf>
    <xf numFmtId="179" fontId="4" fillId="7" borderId="17" xfId="13" applyNumberFormat="1" applyFont="1" applyFill="1" applyBorder="1" applyAlignment="1">
      <alignment horizontal="center" vertical="center"/>
    </xf>
    <xf numFmtId="179" fontId="4" fillId="5" borderId="17" xfId="13" applyNumberFormat="1" applyFont="1" applyFill="1" applyBorder="1" applyAlignment="1">
      <alignment horizontal="center" vertical="center"/>
    </xf>
    <xf numFmtId="0" fontId="4" fillId="7" borderId="18" xfId="13" applyFont="1" applyFill="1" applyBorder="1" applyAlignment="1">
      <alignment horizontal="center" vertical="center"/>
    </xf>
    <xf numFmtId="0" fontId="4" fillId="5" borderId="18" xfId="0" applyNumberFormat="1" applyFont="1" applyFill="1" applyBorder="1" applyAlignment="1">
      <alignment horizontal="center" vertical="center" wrapText="1"/>
    </xf>
    <xf numFmtId="0" fontId="9" fillId="2" borderId="18" xfId="0" applyNumberFormat="1" applyFont="1" applyFill="1" applyBorder="1" applyAlignment="1">
      <alignment horizontal="center" vertical="center"/>
    </xf>
    <xf numFmtId="0" fontId="4" fillId="2" borderId="18" xfId="0" applyNumberFormat="1" applyFont="1" applyFill="1" applyBorder="1" applyAlignment="1">
      <alignment horizontal="center" vertical="center"/>
    </xf>
    <xf numFmtId="179" fontId="9" fillId="2" borderId="18" xfId="0" applyNumberFormat="1" applyFont="1" applyFill="1" applyBorder="1" applyAlignment="1">
      <alignment horizontal="center" vertical="center"/>
    </xf>
    <xf numFmtId="179" fontId="8" fillId="2" borderId="18" xfId="0" applyNumberFormat="1" applyFont="1" applyFill="1" applyBorder="1">
      <alignment vertical="center"/>
    </xf>
    <xf numFmtId="179" fontId="9" fillId="5" borderId="18" xfId="0" applyNumberFormat="1" applyFont="1" applyFill="1" applyBorder="1" applyAlignment="1">
      <alignment horizontal="center" vertical="center"/>
    </xf>
    <xf numFmtId="179" fontId="8" fillId="2" borderId="0" xfId="0" applyNumberFormat="1" applyFont="1" applyFill="1">
      <alignment vertical="center"/>
    </xf>
    <xf numFmtId="0" fontId="8" fillId="5" borderId="19" xfId="0" applyNumberFormat="1" applyFont="1" applyFill="1" applyBorder="1" applyAlignment="1">
      <alignment horizontal="center" vertical="center"/>
    </xf>
    <xf numFmtId="57" fontId="8" fillId="5" borderId="19" xfId="0" applyNumberFormat="1" applyFont="1" applyFill="1" applyBorder="1" applyAlignment="1">
      <alignment horizontal="center" vertical="center"/>
    </xf>
    <xf numFmtId="0" fontId="8" fillId="5" borderId="19" xfId="0" applyNumberFormat="1" applyFont="1" applyFill="1" applyBorder="1" applyAlignment="1">
      <alignment horizontal="center" vertical="center" wrapText="1"/>
    </xf>
    <xf numFmtId="0" fontId="8" fillId="2" borderId="19" xfId="0" applyNumberFormat="1" applyFont="1" applyFill="1" applyBorder="1" applyAlignment="1">
      <alignment horizontal="right" vertical="center"/>
    </xf>
    <xf numFmtId="0" fontId="48" fillId="2" borderId="22" xfId="0" applyNumberFormat="1" applyFont="1" applyFill="1" applyBorder="1">
      <alignment vertical="center"/>
    </xf>
    <xf numFmtId="0" fontId="48" fillId="2" borderId="0" xfId="0" applyNumberFormat="1" applyFont="1" applyFill="1">
      <alignment vertical="center"/>
    </xf>
    <xf numFmtId="0" fontId="9" fillId="5" borderId="19" xfId="0" applyNumberFormat="1" applyFont="1" applyFill="1" applyBorder="1" applyAlignment="1">
      <alignment horizontal="center" vertical="center" wrapText="1"/>
    </xf>
    <xf numFmtId="0" fontId="9" fillId="2" borderId="19" xfId="0" applyNumberFormat="1" applyFont="1" applyFill="1" applyBorder="1" applyAlignment="1">
      <alignment horizontal="center" vertical="center" wrapText="1"/>
    </xf>
    <xf numFmtId="0" fontId="61" fillId="2" borderId="19" xfId="0" applyNumberFormat="1" applyFont="1" applyFill="1" applyBorder="1" applyAlignment="1">
      <alignment vertical="center" wrapText="1"/>
    </xf>
    <xf numFmtId="0" fontId="9" fillId="2" borderId="19" xfId="0" applyNumberFormat="1" applyFont="1" applyFill="1" applyBorder="1" applyAlignment="1">
      <alignment horizontal="right" vertical="center"/>
    </xf>
    <xf numFmtId="0" fontId="9" fillId="2" borderId="19" xfId="0" applyFont="1" applyFill="1" applyBorder="1" applyAlignment="1">
      <alignment horizontal="right" vertical="center"/>
    </xf>
    <xf numFmtId="0" fontId="9" fillId="2" borderId="19" xfId="0" applyFont="1" applyFill="1" applyBorder="1" applyAlignment="1">
      <alignment horizontal="center" vertical="center"/>
    </xf>
    <xf numFmtId="0" fontId="9" fillId="2" borderId="19" xfId="0" applyFont="1" applyFill="1" applyBorder="1" applyAlignment="1">
      <alignment vertical="center"/>
    </xf>
    <xf numFmtId="0" fontId="9" fillId="2" borderId="19" xfId="0" applyNumberFormat="1" applyFont="1" applyFill="1" applyBorder="1" applyAlignment="1">
      <alignment vertical="center"/>
    </xf>
    <xf numFmtId="0" fontId="8" fillId="2" borderId="19" xfId="0" applyNumberFormat="1" applyFont="1" applyFill="1" applyBorder="1" applyAlignment="1">
      <alignment vertical="center"/>
    </xf>
    <xf numFmtId="0" fontId="61" fillId="5" borderId="19" xfId="0" applyNumberFormat="1" applyFont="1" applyFill="1" applyBorder="1" applyAlignment="1">
      <alignment horizontal="center" vertical="center" wrapText="1"/>
    </xf>
    <xf numFmtId="0" fontId="9" fillId="5" borderId="19" xfId="0" applyNumberFormat="1" applyFont="1" applyFill="1" applyBorder="1" applyAlignment="1">
      <alignment horizontal="right" vertical="center" wrapText="1"/>
    </xf>
    <xf numFmtId="0" fontId="9" fillId="5" borderId="19" xfId="0" applyNumberFormat="1" applyFont="1" applyFill="1" applyBorder="1" applyAlignment="1">
      <alignment horizontal="right" vertical="center"/>
    </xf>
    <xf numFmtId="179" fontId="4" fillId="2" borderId="18" xfId="0" applyNumberFormat="1" applyFont="1" applyFill="1" applyBorder="1" applyAlignment="1">
      <alignment horizontal="center" vertical="center"/>
    </xf>
    <xf numFmtId="179" fontId="4" fillId="2" borderId="18" xfId="0" applyNumberFormat="1" applyFont="1" applyFill="1" applyBorder="1" applyAlignment="1">
      <alignment horizontal="center" vertical="center" wrapText="1"/>
    </xf>
    <xf numFmtId="0" fontId="0" fillId="0" borderId="0" xfId="0" applyAlignment="1">
      <alignment horizontal="center" vertical="center"/>
    </xf>
    <xf numFmtId="0" fontId="81" fillId="0" borderId="0" xfId="22" applyFont="1" applyBorder="1" applyAlignment="1">
      <alignment vertical="center"/>
    </xf>
    <xf numFmtId="0" fontId="81" fillId="0" borderId="0" xfId="22" applyFont="1" applyBorder="1" applyAlignment="1">
      <alignment horizontal="center" vertical="center"/>
    </xf>
    <xf numFmtId="0" fontId="40" fillId="0" borderId="22" xfId="0" applyFont="1" applyBorder="1" applyAlignment="1">
      <alignment horizontal="center" vertical="center" wrapText="1"/>
    </xf>
    <xf numFmtId="0" fontId="46" fillId="0" borderId="22" xfId="23" applyFont="1" applyBorder="1" applyAlignment="1">
      <alignment horizontal="center" vertical="center" shrinkToFit="1"/>
    </xf>
    <xf numFmtId="0" fontId="40" fillId="0" borderId="22" xfId="22" applyFont="1" applyBorder="1" applyAlignment="1">
      <alignment horizontal="center" vertical="center" wrapText="1"/>
    </xf>
    <xf numFmtId="0" fontId="46" fillId="0" borderId="22" xfId="24" applyFont="1" applyBorder="1" applyAlignment="1">
      <alignment horizontal="center" vertical="center"/>
    </xf>
    <xf numFmtId="0" fontId="40" fillId="2" borderId="22" xfId="0" applyFont="1" applyFill="1" applyBorder="1" applyAlignment="1">
      <alignment horizontal="center" vertical="center" wrapText="1"/>
    </xf>
    <xf numFmtId="0" fontId="40" fillId="0" borderId="22" xfId="24" applyFont="1" applyBorder="1" applyAlignment="1">
      <alignment horizontal="center" vertical="center" shrinkToFit="1"/>
    </xf>
    <xf numFmtId="0" fontId="46" fillId="2" borderId="22" xfId="0" applyFont="1" applyFill="1" applyBorder="1">
      <alignment vertical="center"/>
    </xf>
    <xf numFmtId="0" fontId="40" fillId="5" borderId="22" xfId="0" applyFont="1" applyFill="1" applyBorder="1" applyAlignment="1">
      <alignment horizontal="center" vertical="center" wrapText="1"/>
    </xf>
    <xf numFmtId="0" fontId="46" fillId="5" borderId="22" xfId="23" applyFont="1" applyFill="1" applyBorder="1" applyAlignment="1">
      <alignment horizontal="center" vertical="center" shrinkToFit="1"/>
    </xf>
    <xf numFmtId="0" fontId="83" fillId="5" borderId="22" xfId="24" applyFont="1" applyFill="1" applyBorder="1" applyAlignment="1">
      <alignment horizontal="center" vertical="center"/>
    </xf>
    <xf numFmtId="0" fontId="46" fillId="5" borderId="22" xfId="24" applyFont="1" applyFill="1" applyBorder="1" applyAlignment="1">
      <alignment horizontal="center" vertical="center"/>
    </xf>
    <xf numFmtId="0" fontId="40" fillId="5" borderId="22" xfId="22" applyFont="1" applyFill="1" applyBorder="1" applyAlignment="1">
      <alignment horizontal="center" vertical="center" wrapText="1"/>
    </xf>
    <xf numFmtId="0" fontId="46" fillId="5" borderId="22" xfId="0" applyFont="1" applyFill="1" applyBorder="1">
      <alignment vertical="center"/>
    </xf>
    <xf numFmtId="0" fontId="81" fillId="5" borderId="22" xfId="22" applyFont="1" applyFill="1" applyBorder="1" applyAlignment="1">
      <alignment horizontal="center" vertical="center" wrapText="1"/>
    </xf>
    <xf numFmtId="0" fontId="81" fillId="5" borderId="22" xfId="13" applyFont="1" applyFill="1" applyBorder="1" applyAlignment="1">
      <alignment horizontal="center" vertical="center" wrapText="1"/>
    </xf>
    <xf numFmtId="179" fontId="46" fillId="2" borderId="22" xfId="0" applyNumberFormat="1" applyFont="1" applyFill="1" applyBorder="1">
      <alignment vertical="center"/>
    </xf>
    <xf numFmtId="179" fontId="46" fillId="5" borderId="22" xfId="0" applyNumberFormat="1" applyFont="1" applyFill="1" applyBorder="1">
      <alignment vertical="center"/>
    </xf>
    <xf numFmtId="179" fontId="9" fillId="2" borderId="18" xfId="0" applyNumberFormat="1" applyFont="1" applyFill="1" applyBorder="1" applyAlignment="1">
      <alignment horizontal="center"/>
    </xf>
    <xf numFmtId="0" fontId="0" fillId="0" borderId="0" xfId="0" applyAlignment="1">
      <alignment horizontal="center" vertical="center"/>
    </xf>
    <xf numFmtId="0" fontId="4" fillId="5" borderId="18" xfId="0" applyNumberFormat="1" applyFont="1" applyFill="1" applyBorder="1" applyAlignment="1">
      <alignment horizontal="center" vertical="center"/>
    </xf>
    <xf numFmtId="0" fontId="9" fillId="5" borderId="18" xfId="0" applyNumberFormat="1" applyFont="1" applyFill="1" applyBorder="1" applyAlignment="1">
      <alignment horizontal="center" vertical="center"/>
    </xf>
    <xf numFmtId="179" fontId="3" fillId="0" borderId="22" xfId="0" applyNumberFormat="1" applyFont="1" applyBorder="1">
      <alignment vertical="center"/>
    </xf>
    <xf numFmtId="0" fontId="0" fillId="0" borderId="0" xfId="0">
      <alignment vertical="center"/>
    </xf>
    <xf numFmtId="0" fontId="5" fillId="5" borderId="22" xfId="26" applyNumberFormat="1" applyFont="1" applyFill="1" applyBorder="1" applyAlignment="1">
      <alignment horizontal="center" vertical="center"/>
    </xf>
    <xf numFmtId="0" fontId="45" fillId="5" borderId="22" xfId="25" applyNumberFormat="1" applyFont="1" applyFill="1" applyBorder="1" applyAlignment="1">
      <alignment horizontal="center" vertical="center"/>
    </xf>
    <xf numFmtId="0" fontId="4" fillId="2" borderId="22" xfId="26" applyNumberFormat="1" applyFont="1" applyFill="1" applyBorder="1" applyAlignment="1">
      <alignment horizontal="center" vertical="center" wrapText="1"/>
    </xf>
    <xf numFmtId="0" fontId="4" fillId="2" borderId="22" xfId="26" applyNumberFormat="1" applyFont="1" applyFill="1" applyBorder="1" applyAlignment="1">
      <alignment vertical="center" wrapText="1"/>
    </xf>
    <xf numFmtId="0" fontId="9" fillId="2" borderId="22" xfId="25" applyNumberFormat="1" applyFont="1" applyFill="1" applyBorder="1">
      <alignment vertical="center"/>
    </xf>
    <xf numFmtId="0" fontId="4" fillId="5" borderId="22" xfId="26" applyNumberFormat="1" applyFont="1" applyFill="1" applyBorder="1" applyAlignment="1">
      <alignment horizontal="center" vertical="center" wrapText="1"/>
    </xf>
    <xf numFmtId="0" fontId="4" fillId="5" borderId="22" xfId="26" applyNumberFormat="1" applyFont="1" applyFill="1" applyBorder="1" applyAlignment="1">
      <alignment vertical="center"/>
    </xf>
    <xf numFmtId="0" fontId="4" fillId="5" borderId="22" xfId="26" applyNumberFormat="1" applyFont="1" applyFill="1" applyBorder="1" applyAlignment="1">
      <alignment vertical="center" wrapText="1"/>
    </xf>
    <xf numFmtId="0" fontId="9" fillId="5" borderId="22" xfId="25" applyNumberFormat="1" applyFont="1" applyFill="1" applyBorder="1">
      <alignment vertical="center"/>
    </xf>
    <xf numFmtId="0" fontId="9" fillId="2" borderId="22" xfId="28" applyNumberFormat="1" applyFont="1" applyFill="1" applyBorder="1" applyAlignment="1">
      <alignment horizontal="left" vertical="center"/>
    </xf>
    <xf numFmtId="0" fontId="9" fillId="2" borderId="23" xfId="25" applyNumberFormat="1" applyFont="1" applyFill="1" applyBorder="1">
      <alignment vertical="center"/>
    </xf>
    <xf numFmtId="0" fontId="46" fillId="2" borderId="22" xfId="24" applyFont="1" applyFill="1" applyBorder="1" applyAlignment="1">
      <alignment horizontal="center" vertical="center"/>
    </xf>
    <xf numFmtId="0" fontId="86" fillId="5" borderId="22" xfId="3" applyNumberFormat="1" applyFont="1" applyFill="1" applyBorder="1" applyAlignment="1">
      <alignment horizontal="center" vertical="center" wrapText="1"/>
    </xf>
    <xf numFmtId="0" fontId="85" fillId="0" borderId="0" xfId="0" applyNumberFormat="1" applyFont="1">
      <alignment vertical="center"/>
    </xf>
    <xf numFmtId="0" fontId="85" fillId="0" borderId="0" xfId="0" applyNumberFormat="1" applyFont="1" applyAlignment="1">
      <alignment horizontal="center" vertical="center"/>
    </xf>
    <xf numFmtId="0" fontId="40" fillId="0" borderId="22" xfId="44" applyFont="1" applyBorder="1" applyAlignment="1">
      <alignment horizontal="center" vertical="center"/>
    </xf>
    <xf numFmtId="179" fontId="3" fillId="5" borderId="22" xfId="0" applyNumberFormat="1" applyFont="1" applyFill="1" applyBorder="1">
      <alignment vertical="center"/>
    </xf>
    <xf numFmtId="0" fontId="4" fillId="7" borderId="22" xfId="26" applyNumberFormat="1" applyFont="1" applyFill="1" applyBorder="1" applyAlignment="1">
      <alignment horizontal="center" vertical="center" wrapText="1"/>
    </xf>
    <xf numFmtId="0" fontId="62" fillId="5" borderId="22" xfId="3" applyNumberFormat="1" applyFont="1" applyFill="1" applyBorder="1" applyAlignment="1">
      <alignment horizontal="center" vertical="center" wrapText="1"/>
    </xf>
    <xf numFmtId="178" fontId="85" fillId="0" borderId="0" xfId="0" applyNumberFormat="1" applyFont="1">
      <alignment vertical="center"/>
    </xf>
    <xf numFmtId="0" fontId="45" fillId="5" borderId="22" xfId="25" applyNumberFormat="1" applyFont="1" applyFill="1" applyBorder="1" applyAlignment="1">
      <alignment horizontal="center" vertical="center"/>
    </xf>
    <xf numFmtId="0" fontId="4" fillId="2" borderId="22" xfId="26" applyNumberFormat="1" applyFont="1" applyFill="1" applyBorder="1" applyAlignment="1">
      <alignment vertical="center" wrapText="1"/>
    </xf>
    <xf numFmtId="0" fontId="4" fillId="5" borderId="22" xfId="26" applyNumberFormat="1" applyFont="1" applyFill="1" applyBorder="1" applyAlignment="1">
      <alignment horizontal="center" vertical="center" wrapText="1"/>
    </xf>
    <xf numFmtId="0" fontId="4" fillId="5" borderId="22" xfId="26" applyNumberFormat="1" applyFont="1" applyFill="1" applyBorder="1" applyAlignment="1">
      <alignment vertical="center"/>
    </xf>
    <xf numFmtId="0" fontId="4" fillId="5" borderId="22" xfId="26" applyNumberFormat="1" applyFont="1" applyFill="1" applyBorder="1" applyAlignment="1">
      <alignment vertical="center" wrapText="1"/>
    </xf>
    <xf numFmtId="0" fontId="9" fillId="2" borderId="22" xfId="28" applyNumberFormat="1" applyFont="1" applyFill="1" applyBorder="1" applyAlignment="1">
      <alignment horizontal="left" vertical="center"/>
    </xf>
    <xf numFmtId="0" fontId="46" fillId="2" borderId="22" xfId="24" applyFont="1" applyFill="1" applyBorder="1" applyAlignment="1">
      <alignment horizontal="center" vertical="center"/>
    </xf>
    <xf numFmtId="179" fontId="46" fillId="0" borderId="16" xfId="0" applyNumberFormat="1" applyFont="1" applyBorder="1" applyAlignment="1"/>
    <xf numFmtId="179" fontId="46" fillId="6" borderId="16" xfId="0" applyNumberFormat="1" applyFont="1" applyFill="1" applyBorder="1" applyAlignment="1"/>
    <xf numFmtId="179" fontId="9" fillId="2" borderId="22" xfId="25" applyNumberFormat="1" applyFont="1" applyFill="1" applyBorder="1">
      <alignment vertical="center"/>
    </xf>
    <xf numFmtId="179" fontId="9" fillId="5" borderId="22" xfId="25" applyNumberFormat="1" applyFont="1" applyFill="1" applyBorder="1">
      <alignment vertical="center"/>
    </xf>
    <xf numFmtId="179" fontId="48" fillId="2" borderId="22" xfId="0" applyNumberFormat="1" applyFont="1" applyFill="1" applyBorder="1">
      <alignment vertical="center"/>
    </xf>
    <xf numFmtId="179" fontId="9" fillId="5" borderId="19" xfId="0" applyNumberFormat="1" applyFont="1" applyFill="1" applyBorder="1" applyAlignment="1">
      <alignment horizontal="right" vertical="center"/>
    </xf>
    <xf numFmtId="179" fontId="8" fillId="2" borderId="25" xfId="0" applyNumberFormat="1" applyFont="1" applyFill="1" applyBorder="1">
      <alignment vertical="center"/>
    </xf>
    <xf numFmtId="0" fontId="87" fillId="2" borderId="8" xfId="0" applyNumberFormat="1" applyFont="1" applyFill="1" applyBorder="1" applyAlignment="1">
      <alignment horizontal="center"/>
    </xf>
    <xf numFmtId="0" fontId="49" fillId="2" borderId="8" xfId="0" applyNumberFormat="1" applyFont="1" applyFill="1" applyBorder="1" applyAlignment="1">
      <alignment horizontal="center"/>
    </xf>
    <xf numFmtId="178" fontId="88" fillId="2" borderId="8" xfId="0" applyNumberFormat="1" applyFont="1" applyFill="1" applyBorder="1" applyAlignment="1">
      <alignment vertical="center"/>
    </xf>
    <xf numFmtId="0" fontId="14" fillId="0" borderId="0" xfId="22" applyFont="1" applyBorder="1" applyAlignment="1">
      <alignment horizontal="center" vertical="center"/>
    </xf>
    <xf numFmtId="0" fontId="14" fillId="0" borderId="0" xfId="22" applyFont="1" applyBorder="1" applyAlignment="1">
      <alignment vertical="center"/>
    </xf>
    <xf numFmtId="0" fontId="8" fillId="0" borderId="0" xfId="0" applyFont="1">
      <alignment vertical="center"/>
    </xf>
    <xf numFmtId="0" fontId="14" fillId="0" borderId="22" xfId="22" applyFont="1" applyBorder="1" applyAlignment="1">
      <alignment horizontal="center" vertical="center" wrapText="1"/>
    </xf>
    <xf numFmtId="0" fontId="14" fillId="0" borderId="22" xfId="13" applyFont="1" applyBorder="1" applyAlignment="1">
      <alignment horizontal="center" vertical="center" wrapText="1"/>
    </xf>
    <xf numFmtId="0" fontId="14" fillId="2" borderId="22" xfId="22" applyFont="1" applyFill="1" applyBorder="1" applyAlignment="1">
      <alignment horizontal="center" vertical="center" wrapText="1"/>
    </xf>
    <xf numFmtId="0" fontId="8" fillId="0" borderId="22" xfId="9" applyFont="1" applyBorder="1" applyAlignment="1">
      <alignment horizontal="center" vertical="center" shrinkToFit="1"/>
    </xf>
    <xf numFmtId="0" fontId="8" fillId="0" borderId="22" xfId="24" applyFont="1" applyBorder="1" applyAlignment="1">
      <alignment horizontal="center" vertical="center"/>
    </xf>
    <xf numFmtId="0" fontId="8" fillId="0" borderId="22" xfId="0" applyFont="1" applyBorder="1">
      <alignment vertical="center"/>
    </xf>
    <xf numFmtId="179" fontId="8" fillId="0" borderId="22" xfId="0" applyNumberFormat="1" applyFont="1" applyBorder="1">
      <alignment vertical="center"/>
    </xf>
    <xf numFmtId="0" fontId="8" fillId="5" borderId="22" xfId="9" applyFont="1" applyFill="1" applyBorder="1" applyAlignment="1">
      <alignment horizontal="center" vertical="center" shrinkToFit="1"/>
    </xf>
    <xf numFmtId="0" fontId="54" fillId="5" borderId="22" xfId="9" applyFont="1" applyFill="1" applyBorder="1" applyAlignment="1">
      <alignment horizontal="center" vertical="center"/>
    </xf>
    <xf numFmtId="0" fontId="8" fillId="5" borderId="22" xfId="9" applyFont="1" applyFill="1" applyBorder="1" applyAlignment="1">
      <alignment horizontal="center" vertical="center"/>
    </xf>
    <xf numFmtId="0" fontId="14" fillId="5" borderId="22" xfId="22" applyFont="1" applyFill="1" applyBorder="1" applyAlignment="1">
      <alignment horizontal="center" vertical="center" wrapText="1"/>
    </xf>
    <xf numFmtId="0" fontId="8" fillId="5" borderId="22" xfId="24" applyFont="1" applyFill="1" applyBorder="1" applyAlignment="1">
      <alignment horizontal="center" vertical="center"/>
    </xf>
    <xf numFmtId="0" fontId="8" fillId="5" borderId="22" xfId="0" applyFont="1" applyFill="1" applyBorder="1">
      <alignment vertical="center"/>
    </xf>
    <xf numFmtId="179" fontId="8" fillId="5" borderId="22" xfId="0" applyNumberFormat="1" applyFont="1" applyFill="1" applyBorder="1">
      <alignment vertical="center"/>
    </xf>
    <xf numFmtId="0" fontId="8" fillId="2" borderId="22" xfId="9" applyFont="1" applyFill="1" applyBorder="1" applyAlignment="1">
      <alignment horizontal="center" vertical="center"/>
    </xf>
    <xf numFmtId="0" fontId="8" fillId="2" borderId="22" xfId="9" applyFont="1" applyFill="1" applyBorder="1" applyAlignment="1">
      <alignment horizontal="center" vertical="center" shrinkToFit="1"/>
    </xf>
    <xf numFmtId="0" fontId="90" fillId="0" borderId="0" xfId="0" applyNumberFormat="1" applyFont="1" applyBorder="1" applyAlignment="1">
      <alignment horizontal="right" vertical="center"/>
    </xf>
    <xf numFmtId="0" fontId="91" fillId="0" borderId="26" xfId="0" applyNumberFormat="1" applyFont="1" applyBorder="1" applyAlignment="1">
      <alignment horizontal="center" vertical="center"/>
    </xf>
    <xf numFmtId="0" fontId="91" fillId="0" borderId="26" xfId="0" applyNumberFormat="1" applyFont="1" applyFill="1" applyBorder="1" applyAlignment="1">
      <alignment horizontal="center" vertical="center"/>
    </xf>
    <xf numFmtId="179" fontId="91" fillId="0" borderId="26" xfId="0" applyNumberFormat="1" applyFont="1" applyFill="1" applyBorder="1" applyAlignment="1">
      <alignment horizontal="right" vertical="center"/>
    </xf>
    <xf numFmtId="0" fontId="91" fillId="0" borderId="26" xfId="0" applyNumberFormat="1" applyFont="1" applyBorder="1" applyAlignment="1">
      <alignment horizontal="center" vertical="center" wrapText="1"/>
    </xf>
    <xf numFmtId="179" fontId="92" fillId="0" borderId="26" xfId="0" applyNumberFormat="1" applyFont="1" applyBorder="1" applyAlignment="1">
      <alignment horizontal="right" vertical="center"/>
    </xf>
    <xf numFmtId="179" fontId="0" fillId="0" borderId="26" xfId="0" applyNumberFormat="1" applyBorder="1" applyAlignment="1">
      <alignment horizontal="right" vertical="center"/>
    </xf>
    <xf numFmtId="179" fontId="91" fillId="0" borderId="26" xfId="0" applyNumberFormat="1" applyFont="1" applyBorder="1" applyAlignment="1">
      <alignment horizontal="right" vertical="center"/>
    </xf>
    <xf numFmtId="0" fontId="7" fillId="0" borderId="3" xfId="3" applyNumberFormat="1" applyFont="1" applyFill="1" applyBorder="1" applyAlignment="1" applyProtection="1">
      <alignment horizontal="center" vertical="center"/>
    </xf>
    <xf numFmtId="0" fontId="0" fillId="0" borderId="3" xfId="0" applyFont="1" applyBorder="1" applyAlignment="1">
      <alignment horizontal="center" vertical="center"/>
    </xf>
    <xf numFmtId="0" fontId="18" fillId="0" borderId="0" xfId="4" applyNumberFormat="1" applyFont="1" applyFill="1" applyAlignment="1">
      <alignment horizontal="center" vertical="center"/>
    </xf>
    <xf numFmtId="0" fontId="2" fillId="2" borderId="1" xfId="0" applyNumberFormat="1" applyFont="1" applyFill="1" applyBorder="1" applyAlignment="1">
      <alignment horizontal="center" vertical="center" wrapText="1"/>
    </xf>
    <xf numFmtId="0" fontId="0" fillId="0" borderId="1" xfId="0" applyBorder="1" applyAlignment="1">
      <alignment vertical="center"/>
    </xf>
    <xf numFmtId="0" fontId="18" fillId="0" borderId="0" xfId="5" applyNumberFormat="1" applyFont="1" applyFill="1" applyBorder="1" applyAlignment="1">
      <alignment horizontal="center" vertical="center"/>
    </xf>
    <xf numFmtId="0" fontId="19" fillId="0" borderId="3" xfId="7" applyNumberFormat="1" applyFont="1" applyBorder="1" applyAlignment="1">
      <alignment horizontal="center" vertical="center"/>
    </xf>
    <xf numFmtId="180" fontId="29" fillId="2" borderId="7" xfId="0" applyNumberFormat="1" applyFont="1" applyFill="1" applyBorder="1" applyAlignment="1">
      <alignment horizontal="center" vertical="center"/>
    </xf>
    <xf numFmtId="180" fontId="29" fillId="2" borderId="6" xfId="0" applyNumberFormat="1" applyFont="1" applyFill="1" applyBorder="1" applyAlignment="1">
      <alignment horizontal="center" vertical="center"/>
    </xf>
    <xf numFmtId="178" fontId="25" fillId="2" borderId="8"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xf>
    <xf numFmtId="178" fontId="29" fillId="2" borderId="6" xfId="0" applyNumberFormat="1" applyFont="1" applyFill="1" applyBorder="1" applyAlignment="1">
      <alignment horizontal="center" vertical="center"/>
    </xf>
    <xf numFmtId="178" fontId="29" fillId="2" borderId="7" xfId="0" applyNumberFormat="1" applyFont="1" applyFill="1" applyBorder="1" applyAlignment="1">
      <alignment horizontal="center" vertical="center" wrapText="1"/>
    </xf>
    <xf numFmtId="178" fontId="29" fillId="2" borderId="6" xfId="0" applyNumberFormat="1" applyFont="1" applyFill="1" applyBorder="1" applyAlignment="1">
      <alignment horizontal="center" vertical="center" wrapText="1"/>
    </xf>
    <xf numFmtId="181" fontId="29" fillId="2" borderId="7" xfId="0" applyNumberFormat="1" applyFont="1" applyFill="1" applyBorder="1" applyAlignment="1">
      <alignment horizontal="center" vertical="center"/>
    </xf>
    <xf numFmtId="181" fontId="29" fillId="2" borderId="6" xfId="0" applyNumberFormat="1" applyFont="1" applyFill="1" applyBorder="1" applyAlignment="1">
      <alignment horizontal="center" vertical="center"/>
    </xf>
    <xf numFmtId="182" fontId="42" fillId="0" borderId="8" xfId="0" applyNumberFormat="1" applyFont="1" applyFill="1" applyBorder="1" applyAlignment="1">
      <alignment horizontal="center" vertical="center" wrapText="1"/>
    </xf>
    <xf numFmtId="0" fontId="0" fillId="0" borderId="8" xfId="0" applyBorder="1" applyAlignment="1">
      <alignment vertical="center" wrapText="1"/>
    </xf>
    <xf numFmtId="0" fontId="45" fillId="0" borderId="5" xfId="0"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wrapText="1"/>
    </xf>
    <xf numFmtId="183" fontId="4" fillId="0" borderId="5" xfId="13" applyNumberFormat="1" applyFont="1" applyFill="1" applyBorder="1" applyAlignment="1">
      <alignment horizontal="center" vertical="center"/>
    </xf>
    <xf numFmtId="0" fontId="47" fillId="0" borderId="3" xfId="0" applyFont="1" applyBorder="1" applyAlignment="1">
      <alignment horizontal="center" vertical="center"/>
    </xf>
    <xf numFmtId="0" fontId="0" fillId="0" borderId="3" xfId="0" applyBorder="1" applyAlignment="1">
      <alignment vertical="center"/>
    </xf>
    <xf numFmtId="0" fontId="8" fillId="0" borderId="5" xfId="0" applyFont="1" applyFill="1" applyBorder="1" applyAlignment="1">
      <alignment horizontal="center" vertical="center"/>
    </xf>
    <xf numFmtId="183" fontId="4" fillId="0" borderId="7" xfId="13" applyNumberFormat="1" applyFont="1" applyFill="1" applyBorder="1" applyAlignment="1">
      <alignment horizontal="center" vertical="center"/>
    </xf>
    <xf numFmtId="183" fontId="4" fillId="0" borderId="6" xfId="13" applyNumberFormat="1" applyFont="1" applyFill="1" applyBorder="1" applyAlignment="1">
      <alignment horizontal="center" vertical="center"/>
    </xf>
    <xf numFmtId="0" fontId="4" fillId="0" borderId="5" xfId="13" applyFont="1" applyFill="1" applyBorder="1" applyAlignment="1">
      <alignment horizontal="center" vertical="center"/>
    </xf>
    <xf numFmtId="0" fontId="48" fillId="0" borderId="5" xfId="0" applyFont="1" applyFill="1" applyBorder="1" applyAlignment="1">
      <alignment horizontal="center" vertical="center"/>
    </xf>
    <xf numFmtId="0" fontId="4" fillId="0" borderId="10" xfId="13" applyFont="1" applyFill="1" applyBorder="1" applyAlignment="1">
      <alignment horizontal="center" vertical="center"/>
    </xf>
    <xf numFmtId="0" fontId="4" fillId="0" borderId="11" xfId="13" applyFont="1" applyFill="1" applyBorder="1" applyAlignment="1">
      <alignment horizontal="center" vertical="center"/>
    </xf>
    <xf numFmtId="0" fontId="4" fillId="0" borderId="12" xfId="13" applyFont="1" applyFill="1" applyBorder="1" applyAlignment="1">
      <alignment horizontal="center" vertical="center"/>
    </xf>
    <xf numFmtId="185" fontId="0" fillId="2" borderId="5" xfId="0" applyNumberFormat="1" applyFill="1" applyBorder="1" applyAlignment="1">
      <alignment vertical="center"/>
    </xf>
    <xf numFmtId="0" fontId="0" fillId="2" borderId="5" xfId="0" applyFill="1" applyBorder="1" applyAlignment="1">
      <alignment vertical="center"/>
    </xf>
    <xf numFmtId="0" fontId="49" fillId="0" borderId="8" xfId="0" applyFont="1" applyBorder="1" applyAlignment="1">
      <alignment horizontal="center" vertical="center"/>
    </xf>
    <xf numFmtId="0" fontId="0" fillId="0" borderId="8" xfId="0" applyBorder="1" applyAlignment="1">
      <alignment vertical="center"/>
    </xf>
    <xf numFmtId="0" fontId="51" fillId="2" borderId="7" xfId="14" applyFont="1" applyFill="1" applyBorder="1" applyAlignment="1">
      <alignment horizontal="center" vertical="center"/>
    </xf>
    <xf numFmtId="0" fontId="51" fillId="2" borderId="13" xfId="14" applyFont="1" applyFill="1" applyBorder="1" applyAlignment="1">
      <alignment horizontal="center" vertical="center"/>
    </xf>
    <xf numFmtId="0" fontId="51" fillId="2" borderId="7" xfId="14" applyFont="1" applyFill="1" applyBorder="1" applyAlignment="1">
      <alignment horizontal="left" vertical="center"/>
    </xf>
    <xf numFmtId="0" fontId="51" fillId="2" borderId="13" xfId="14"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center" vertical="center"/>
    </xf>
    <xf numFmtId="0" fontId="22" fillId="0" borderId="8" xfId="0" applyFont="1" applyBorder="1" applyAlignment="1">
      <alignment horizontal="left" vertical="center" wrapText="1"/>
    </xf>
    <xf numFmtId="0" fontId="23" fillId="0" borderId="8" xfId="0" applyFont="1" applyBorder="1" applyAlignment="1">
      <alignment horizontal="left" vertical="center" wrapText="1"/>
    </xf>
    <xf numFmtId="0" fontId="52" fillId="0" borderId="0" xfId="0" applyFont="1" applyBorder="1" applyAlignment="1">
      <alignment horizontal="center" vertical="center"/>
    </xf>
    <xf numFmtId="0" fontId="0" fillId="0" borderId="0" xfId="0" applyAlignment="1">
      <alignment horizontal="center" vertical="center"/>
    </xf>
    <xf numFmtId="0" fontId="89" fillId="0" borderId="0" xfId="0" applyNumberFormat="1" applyFont="1" applyBorder="1" applyAlignment="1">
      <alignment horizontal="center" vertical="center"/>
    </xf>
    <xf numFmtId="178" fontId="0" fillId="0" borderId="0" xfId="0" applyNumberFormat="1" applyAlignment="1">
      <alignment vertical="center"/>
    </xf>
    <xf numFmtId="0" fontId="90" fillId="0" borderId="8" xfId="0" applyNumberFormat="1" applyFont="1" applyBorder="1" applyAlignment="1">
      <alignment vertical="center"/>
    </xf>
    <xf numFmtId="178" fontId="0" fillId="0" borderId="8" xfId="0" applyNumberFormat="1" applyBorder="1" applyAlignment="1">
      <alignment vertical="center"/>
    </xf>
    <xf numFmtId="0" fontId="8" fillId="5" borderId="18" xfId="0" applyNumberFormat="1" applyFont="1" applyFill="1" applyBorder="1" applyAlignment="1">
      <alignment horizontal="center" vertical="center"/>
    </xf>
    <xf numFmtId="0" fontId="9" fillId="2" borderId="7" xfId="0" applyNumberFormat="1" applyFont="1" applyFill="1" applyBorder="1" applyAlignment="1">
      <alignment horizontal="center" vertical="center"/>
    </xf>
    <xf numFmtId="0" fontId="9" fillId="2" borderId="6" xfId="0" applyNumberFormat="1" applyFont="1" applyFill="1" applyBorder="1" applyAlignment="1">
      <alignment horizontal="center" vertical="center"/>
    </xf>
    <xf numFmtId="0" fontId="4" fillId="5" borderId="18" xfId="0" applyNumberFormat="1" applyFont="1" applyFill="1" applyBorder="1" applyAlignment="1">
      <alignment horizontal="center" vertical="center"/>
    </xf>
    <xf numFmtId="0" fontId="9" fillId="5" borderId="18" xfId="0" applyNumberFormat="1" applyFont="1" applyFill="1" applyBorder="1" applyAlignment="1">
      <alignment horizontal="center" vertical="center"/>
    </xf>
    <xf numFmtId="0" fontId="76" fillId="0" borderId="8" xfId="0" applyNumberFormat="1" applyFont="1" applyBorder="1" applyAlignment="1">
      <alignment horizontal="center" vertical="center"/>
    </xf>
    <xf numFmtId="0" fontId="0" fillId="0" borderId="8" xfId="0" applyBorder="1" applyAlignment="1">
      <alignment horizontal="center" vertical="center"/>
    </xf>
    <xf numFmtId="0" fontId="84" fillId="2" borderId="8" xfId="25" applyNumberFormat="1" applyFont="1" applyFill="1" applyBorder="1" applyAlignment="1">
      <alignment horizontal="center" vertical="center"/>
    </xf>
    <xf numFmtId="0" fontId="84" fillId="2" borderId="8" xfId="25" applyNumberFormat="1" applyFont="1" applyFill="1" applyBorder="1" applyAlignment="1">
      <alignment vertical="center"/>
    </xf>
    <xf numFmtId="178" fontId="84" fillId="0" borderId="8" xfId="0" applyNumberFormat="1" applyFont="1" applyBorder="1" applyAlignment="1">
      <alignment horizontal="center" vertical="center"/>
    </xf>
    <xf numFmtId="0" fontId="62" fillId="5" borderId="22" xfId="26" applyNumberFormat="1" applyFont="1" applyFill="1" applyBorder="1" applyAlignment="1">
      <alignment horizontal="center" vertical="center"/>
    </xf>
    <xf numFmtId="0" fontId="85" fillId="0" borderId="22" xfId="3" applyNumberFormat="1" applyFont="1" applyBorder="1" applyAlignment="1">
      <alignment horizontal="center" vertical="center"/>
    </xf>
    <xf numFmtId="0" fontId="62" fillId="5" borderId="22" xfId="3" applyNumberFormat="1" applyFont="1" applyFill="1" applyBorder="1" applyAlignment="1">
      <alignment horizontal="center" vertical="center" wrapText="1"/>
    </xf>
    <xf numFmtId="178" fontId="85" fillId="5" borderId="7" xfId="0" applyNumberFormat="1" applyFont="1" applyFill="1" applyBorder="1" applyAlignment="1">
      <alignment horizontal="center" vertical="center"/>
    </xf>
    <xf numFmtId="178" fontId="85" fillId="5" borderId="13" xfId="0" applyNumberFormat="1" applyFont="1" applyFill="1" applyBorder="1" applyAlignment="1">
      <alignment horizontal="center" vertical="center"/>
    </xf>
    <xf numFmtId="178" fontId="85" fillId="5" borderId="6" xfId="0" applyNumberFormat="1" applyFont="1" applyFill="1" applyBorder="1" applyAlignment="1">
      <alignment horizontal="center" vertical="center"/>
    </xf>
    <xf numFmtId="0" fontId="7" fillId="0" borderId="8" xfId="3" applyNumberFormat="1" applyFont="1" applyFill="1" applyBorder="1" applyAlignment="1" applyProtection="1">
      <alignment horizontal="center" vertical="center"/>
    </xf>
    <xf numFmtId="0" fontId="0" fillId="0" borderId="8" xfId="0" applyFont="1" applyBorder="1" applyAlignment="1">
      <alignment horizontal="center" vertical="center"/>
    </xf>
    <xf numFmtId="0" fontId="18" fillId="0" borderId="1" xfId="4" applyNumberFormat="1" applyFont="1" applyFill="1" applyBorder="1" applyAlignment="1">
      <alignment horizontal="center" vertical="center"/>
    </xf>
    <xf numFmtId="0" fontId="80" fillId="0" borderId="0" xfId="0" applyFont="1" applyAlignment="1">
      <alignment horizontal="center" vertical="center"/>
    </xf>
    <xf numFmtId="0" fontId="0" fillId="0" borderId="0" xfId="0" applyAlignment="1">
      <alignment vertical="center"/>
    </xf>
    <xf numFmtId="0" fontId="81" fillId="0" borderId="22" xfId="22" applyFont="1" applyBorder="1" applyAlignment="1">
      <alignment horizontal="center" vertical="center" wrapText="1"/>
    </xf>
    <xf numFmtId="0" fontId="14" fillId="0" borderId="22" xfId="22" applyFont="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56" fillId="2" borderId="8" xfId="0" applyNumberFormat="1" applyFont="1" applyFill="1" applyBorder="1" applyAlignment="1">
      <alignment horizontal="center" vertical="center"/>
    </xf>
    <xf numFmtId="0" fontId="57" fillId="0" borderId="8" xfId="0" applyNumberFormat="1" applyFont="1" applyBorder="1" applyAlignment="1">
      <alignment horizontal="center" vertical="center"/>
    </xf>
    <xf numFmtId="0" fontId="0" fillId="0" borderId="8" xfId="0" applyNumberFormat="1" applyBorder="1" applyAlignment="1">
      <alignment horizontal="center" vertical="center"/>
    </xf>
    <xf numFmtId="0" fontId="4" fillId="2" borderId="15" xfId="0" applyNumberFormat="1" applyFont="1" applyFill="1" applyBorder="1" applyAlignment="1">
      <alignment horizontal="center" vertical="center" wrapText="1"/>
    </xf>
    <xf numFmtId="0" fontId="31" fillId="6" borderId="15" xfId="0" applyNumberFormat="1" applyFont="1" applyFill="1" applyBorder="1" applyAlignment="1">
      <alignment horizontal="center" vertical="center"/>
    </xf>
    <xf numFmtId="0" fontId="64" fillId="6" borderId="15"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60" fillId="2" borderId="15" xfId="0" applyNumberFormat="1" applyFont="1" applyFill="1" applyBorder="1" applyAlignment="1">
      <alignment horizontal="center" vertical="center" wrapText="1"/>
    </xf>
    <xf numFmtId="0" fontId="48" fillId="5" borderId="15" xfId="0" applyNumberFormat="1" applyFont="1" applyFill="1" applyBorder="1" applyAlignment="1">
      <alignment horizontal="center" vertical="center"/>
    </xf>
    <xf numFmtId="0" fontId="60" fillId="2" borderId="15" xfId="0" applyNumberFormat="1" applyFont="1" applyFill="1" applyBorder="1" applyAlignment="1">
      <alignment horizontal="center" vertical="center"/>
    </xf>
    <xf numFmtId="0" fontId="52" fillId="0" borderId="8" xfId="0" applyNumberFormat="1" applyFont="1" applyBorder="1" applyAlignment="1">
      <alignment horizontal="center" vertical="center"/>
    </xf>
    <xf numFmtId="0" fontId="4" fillId="5" borderId="16" xfId="0" applyFont="1" applyFill="1" applyBorder="1" applyAlignment="1">
      <alignment horizontal="center" vertical="center"/>
    </xf>
    <xf numFmtId="0" fontId="73" fillId="0" borderId="8" xfId="0" applyNumberFormat="1" applyFont="1" applyBorder="1" applyAlignment="1">
      <alignment horizontal="center" vertical="center"/>
    </xf>
    <xf numFmtId="0" fontId="74" fillId="0" borderId="8" xfId="0" applyNumberFormat="1" applyFont="1" applyBorder="1" applyAlignment="1">
      <alignment vertical="center"/>
    </xf>
    <xf numFmtId="0" fontId="4" fillId="5" borderId="16" xfId="0" applyFont="1" applyFill="1" applyBorder="1" applyAlignment="1">
      <alignment horizontal="center" vertical="center" wrapText="1"/>
    </xf>
    <xf numFmtId="0" fontId="31" fillId="5" borderId="16" xfId="0" applyNumberFormat="1" applyFont="1" applyFill="1" applyBorder="1" applyAlignment="1">
      <alignment horizontal="center" vertical="center" wrapText="1"/>
    </xf>
    <xf numFmtId="0" fontId="31" fillId="5" borderId="16" xfId="0" applyNumberFormat="1" applyFont="1" applyFill="1" applyBorder="1" applyAlignment="1">
      <alignment horizontal="center" vertical="center"/>
    </xf>
    <xf numFmtId="178" fontId="85" fillId="5" borderId="24" xfId="0" applyNumberFormat="1" applyFont="1" applyFill="1" applyBorder="1" applyAlignment="1">
      <alignment horizontal="center" vertical="center"/>
    </xf>
    <xf numFmtId="0" fontId="31" fillId="5" borderId="17" xfId="0" applyNumberFormat="1" applyFont="1" applyFill="1" applyBorder="1" applyAlignment="1">
      <alignment horizontal="center" vertical="center"/>
    </xf>
    <xf numFmtId="0" fontId="74" fillId="2" borderId="8" xfId="0" applyNumberFormat="1" applyFont="1" applyFill="1" applyBorder="1" applyAlignment="1">
      <alignment horizontal="center" vertical="center"/>
    </xf>
    <xf numFmtId="0" fontId="48" fillId="5" borderId="19" xfId="0" applyNumberFormat="1" applyFont="1" applyFill="1" applyBorder="1" applyAlignment="1">
      <alignment horizontal="center" vertical="center" wrapText="1"/>
    </xf>
    <xf numFmtId="0" fontId="48" fillId="5" borderId="19" xfId="0" applyNumberFormat="1" applyFont="1" applyFill="1" applyBorder="1" applyAlignment="1">
      <alignment horizontal="center" vertical="center"/>
    </xf>
    <xf numFmtId="0" fontId="4" fillId="5" borderId="19" xfId="19" applyNumberFormat="1" applyFont="1" applyFill="1" applyBorder="1" applyAlignment="1">
      <alignment horizontal="center" vertical="center"/>
    </xf>
    <xf numFmtId="0" fontId="8" fillId="5" borderId="19" xfId="0" applyNumberFormat="1" applyFont="1" applyFill="1" applyBorder="1" applyAlignment="1">
      <alignment horizontal="center" vertical="center"/>
    </xf>
    <xf numFmtId="0" fontId="8" fillId="7" borderId="7" xfId="13" applyFont="1" applyFill="1" applyBorder="1" applyAlignment="1">
      <alignment horizontal="center" vertical="center" wrapText="1"/>
    </xf>
    <xf numFmtId="0" fontId="8" fillId="7" borderId="6" xfId="13" applyFont="1" applyFill="1" applyBorder="1" applyAlignment="1">
      <alignment horizontal="center" vertical="center" wrapText="1"/>
    </xf>
    <xf numFmtId="0" fontId="78" fillId="7" borderId="8" xfId="13" applyFont="1" applyFill="1" applyBorder="1" applyAlignment="1">
      <alignment horizontal="center" vertical="center"/>
    </xf>
    <xf numFmtId="0" fontId="4" fillId="7" borderId="17" xfId="13" applyFont="1" applyFill="1" applyBorder="1" applyAlignment="1">
      <alignment horizontal="center" vertical="center" textRotation="255"/>
    </xf>
    <xf numFmtId="0" fontId="4" fillId="7" borderId="17" xfId="13" applyFont="1" applyFill="1" applyBorder="1" applyAlignment="1">
      <alignment vertical="center" textRotation="255"/>
    </xf>
    <xf numFmtId="0" fontId="79" fillId="7" borderId="17" xfId="13" applyFont="1" applyFill="1" applyBorder="1" applyAlignment="1">
      <alignment horizontal="center" vertical="center" wrapText="1"/>
    </xf>
    <xf numFmtId="187" fontId="4" fillId="7" borderId="17" xfId="13" applyNumberFormat="1" applyFont="1" applyFill="1" applyBorder="1" applyAlignment="1">
      <alignment horizontal="center" vertical="center"/>
    </xf>
    <xf numFmtId="0" fontId="48" fillId="7" borderId="7" xfId="13" applyFont="1" applyFill="1" applyBorder="1" applyAlignment="1">
      <alignment horizontal="center" vertical="center" wrapText="1"/>
    </xf>
    <xf numFmtId="0" fontId="53" fillId="0" borderId="8" xfId="0" applyNumberFormat="1" applyFont="1" applyBorder="1" applyAlignment="1">
      <alignment vertical="center"/>
    </xf>
    <xf numFmtId="0" fontId="81" fillId="5" borderId="22" xfId="22" applyFont="1" applyFill="1" applyBorder="1" applyAlignment="1">
      <alignment horizontal="center" vertical="center" wrapText="1"/>
    </xf>
    <xf numFmtId="0" fontId="46" fillId="5" borderId="10" xfId="0" applyFont="1" applyFill="1" applyBorder="1" applyAlignment="1">
      <alignment horizontal="center" vertical="center"/>
    </xf>
    <xf numFmtId="0" fontId="46" fillId="5" borderId="20" xfId="0" applyFont="1" applyFill="1" applyBorder="1" applyAlignment="1">
      <alignment horizontal="center" vertical="center"/>
    </xf>
    <xf numFmtId="0" fontId="46" fillId="5" borderId="21" xfId="0" applyFont="1" applyFill="1" applyBorder="1" applyAlignment="1">
      <alignment horizontal="center" vertical="center"/>
    </xf>
    <xf numFmtId="0" fontId="81" fillId="5" borderId="7" xfId="22" applyFont="1" applyFill="1" applyBorder="1" applyAlignment="1">
      <alignment horizontal="center" vertical="center" wrapText="1"/>
    </xf>
    <xf numFmtId="0" fontId="81" fillId="5" borderId="6" xfId="22" applyFont="1" applyFill="1" applyBorder="1" applyAlignment="1">
      <alignment horizontal="center" vertical="center" wrapText="1"/>
    </xf>
  </cellXfs>
  <cellStyles count="54">
    <cellStyle name="常规" xfId="0" builtinId="0"/>
    <cellStyle name="常规 10" xfId="26"/>
    <cellStyle name="常规 107" xfId="21"/>
    <cellStyle name="常规 11" xfId="30"/>
    <cellStyle name="常规 11 9" xfId="27"/>
    <cellStyle name="常规 12" xfId="31"/>
    <cellStyle name="常规 2" xfId="9"/>
    <cellStyle name="常规 2 2" xfId="33"/>
    <cellStyle name="常规 2 2 2" xfId="34"/>
    <cellStyle name="常规 2 24" xfId="28"/>
    <cellStyle name="常规 2 3" xfId="24"/>
    <cellStyle name="常规 2 4" xfId="35"/>
    <cellStyle name="常规 292" xfId="5"/>
    <cellStyle name="常规 292 2" xfId="25"/>
    <cellStyle name="常规 293" xfId="3"/>
    <cellStyle name="常规 294" xfId="4"/>
    <cellStyle name="常规 295" xfId="1"/>
    <cellStyle name="常规 296" xfId="7"/>
    <cellStyle name="常规 297" xfId="53"/>
    <cellStyle name="常规 3" xfId="23"/>
    <cellStyle name="常规 3 2" xfId="36"/>
    <cellStyle name="常规 3 2 2" xfId="37"/>
    <cellStyle name="常规 3 3" xfId="38"/>
    <cellStyle name="常规 3 4" xfId="39"/>
    <cellStyle name="常规 3 4 9" xfId="29"/>
    <cellStyle name="常规 4" xfId="16"/>
    <cellStyle name="常规 4 2" xfId="32"/>
    <cellStyle name="常规 5" xfId="15"/>
    <cellStyle name="常规 5 2" xfId="41"/>
    <cellStyle name="常规 5 3" xfId="42"/>
    <cellStyle name="常规 5 4" xfId="40"/>
    <cellStyle name="常规 6" xfId="17"/>
    <cellStyle name="常规 6 2" xfId="44"/>
    <cellStyle name="常规 6 2 2" xfId="45"/>
    <cellStyle name="常规 6 2 3" xfId="46"/>
    <cellStyle name="常规 6 3" xfId="47"/>
    <cellStyle name="常规 6 4" xfId="43"/>
    <cellStyle name="常规 7" xfId="22"/>
    <cellStyle name="常规 8" xfId="13"/>
    <cellStyle name="常规 8 2" xfId="19"/>
    <cellStyle name="常规 8 2 2" xfId="20"/>
    <cellStyle name="常规 8 2 7" xfId="18"/>
    <cellStyle name="常规 8 3" xfId="48"/>
    <cellStyle name="常规 9" xfId="49"/>
    <cellStyle name="常规_Sheet1_1" xfId="8"/>
    <cellStyle name="常规_合1（初中预算）" xfId="12"/>
    <cellStyle name="常规_合1(高中预算)" xfId="11"/>
    <cellStyle name="常规_闵行区教育局中、小学装备标准(2014年新版）" xfId="10"/>
    <cellStyle name="常规_项目申报表" xfId="6"/>
    <cellStyle name="千位分隔" xfId="2" builtinId="3"/>
    <cellStyle name="千位分隔 2" xfId="50"/>
    <cellStyle name="千位分隔[0] 2" xfId="51"/>
    <cellStyle name="千位分隔[0] 3" xfId="52"/>
    <cellStyle name="适中 2" xfId="1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69"/>
  <sheetViews>
    <sheetView topLeftCell="A52" workbookViewId="0">
      <selection activeCell="B26" sqref="B26"/>
    </sheetView>
  </sheetViews>
  <sheetFormatPr defaultRowHeight="13.5" outlineLevelRow="2"/>
  <cols>
    <col min="1" max="1" width="10.25" style="52" customWidth="1"/>
    <col min="2" max="2" width="24.875" style="52" customWidth="1"/>
    <col min="3" max="3" width="9.5" style="52" customWidth="1"/>
    <col min="4" max="4" width="15.125" style="53" customWidth="1"/>
    <col min="5" max="5" width="23.375" style="53" customWidth="1"/>
    <col min="6" max="6" width="28.5" style="53" customWidth="1"/>
    <col min="7" max="8" width="8.125" style="53" customWidth="1"/>
    <col min="9" max="9" width="10.125" style="53" customWidth="1"/>
    <col min="10" max="16384" width="9" style="53"/>
  </cols>
  <sheetData>
    <row r="1" spans="1:9" s="52" customFormat="1" ht="30" customHeight="1">
      <c r="A1" s="391" t="s">
        <v>158</v>
      </c>
      <c r="B1" s="392"/>
      <c r="C1" s="392"/>
      <c r="D1" s="392"/>
      <c r="E1" s="392"/>
      <c r="F1" s="392"/>
      <c r="G1" s="392"/>
      <c r="H1" s="392"/>
      <c r="I1" s="392"/>
    </row>
    <row r="2" spans="1:9" ht="24.95" customHeight="1">
      <c r="A2" s="43" t="s">
        <v>279</v>
      </c>
      <c r="B2" s="43" t="s">
        <v>1</v>
      </c>
      <c r="C2" s="43" t="s">
        <v>311</v>
      </c>
      <c r="D2" s="44" t="s">
        <v>2</v>
      </c>
      <c r="E2" s="44" t="s">
        <v>3</v>
      </c>
      <c r="F2" s="44" t="s">
        <v>4</v>
      </c>
      <c r="G2" s="43" t="s">
        <v>160</v>
      </c>
      <c r="H2" s="43" t="s">
        <v>161</v>
      </c>
      <c r="I2" s="43" t="s">
        <v>162</v>
      </c>
    </row>
    <row r="3" spans="1:9" s="54" customFormat="1" ht="24.95" customHeight="1" outlineLevel="2">
      <c r="A3" s="12" t="s">
        <v>280</v>
      </c>
      <c r="B3" s="45" t="s">
        <v>164</v>
      </c>
      <c r="C3" s="12" t="s">
        <v>312</v>
      </c>
      <c r="D3" s="46" t="s">
        <v>313</v>
      </c>
      <c r="E3" s="46" t="s">
        <v>314</v>
      </c>
      <c r="F3" s="46" t="s">
        <v>315</v>
      </c>
      <c r="G3" s="13">
        <v>1</v>
      </c>
      <c r="H3" s="14">
        <v>100000</v>
      </c>
      <c r="I3" s="14">
        <f t="shared" ref="I3:I10" si="0">G3*H3</f>
        <v>100000</v>
      </c>
    </row>
    <row r="4" spans="1:9" s="54" customFormat="1" ht="24.95" customHeight="1" outlineLevel="2">
      <c r="A4" s="12" t="s">
        <v>280</v>
      </c>
      <c r="B4" s="45" t="s">
        <v>165</v>
      </c>
      <c r="C4" s="12" t="s">
        <v>312</v>
      </c>
      <c r="D4" s="46" t="s">
        <v>313</v>
      </c>
      <c r="E4" s="46" t="s">
        <v>314</v>
      </c>
      <c r="F4" s="46" t="s">
        <v>315</v>
      </c>
      <c r="G4" s="13">
        <v>1</v>
      </c>
      <c r="H4" s="14">
        <v>100000</v>
      </c>
      <c r="I4" s="14">
        <f t="shared" si="0"/>
        <v>100000</v>
      </c>
    </row>
    <row r="5" spans="1:9" s="54" customFormat="1" ht="24.95" customHeight="1" outlineLevel="2">
      <c r="A5" s="15" t="s">
        <v>280</v>
      </c>
      <c r="B5" s="45" t="s">
        <v>166</v>
      </c>
      <c r="C5" s="15" t="s">
        <v>316</v>
      </c>
      <c r="D5" s="46" t="s">
        <v>313</v>
      </c>
      <c r="E5" s="46" t="s">
        <v>317</v>
      </c>
      <c r="F5" s="46" t="s">
        <v>318</v>
      </c>
      <c r="G5" s="15">
        <v>1</v>
      </c>
      <c r="H5" s="16">
        <v>150000</v>
      </c>
      <c r="I5" s="16">
        <f t="shared" si="0"/>
        <v>150000</v>
      </c>
    </row>
    <row r="6" spans="1:9" s="54" customFormat="1" ht="24.95" customHeight="1" outlineLevel="2">
      <c r="A6" s="12" t="s">
        <v>280</v>
      </c>
      <c r="B6" s="45" t="s">
        <v>167</v>
      </c>
      <c r="C6" s="15" t="s">
        <v>316</v>
      </c>
      <c r="D6" s="46" t="s">
        <v>313</v>
      </c>
      <c r="E6" s="46" t="s">
        <v>317</v>
      </c>
      <c r="F6" s="46" t="s">
        <v>318</v>
      </c>
      <c r="G6" s="15">
        <v>1</v>
      </c>
      <c r="H6" s="16">
        <v>150000</v>
      </c>
      <c r="I6" s="16">
        <f t="shared" si="0"/>
        <v>150000</v>
      </c>
    </row>
    <row r="7" spans="1:9" s="54" customFormat="1" ht="24.95" customHeight="1" outlineLevel="2">
      <c r="A7" s="17" t="s">
        <v>280</v>
      </c>
      <c r="B7" s="45" t="s">
        <v>168</v>
      </c>
      <c r="C7" s="12" t="s">
        <v>312</v>
      </c>
      <c r="D7" s="46" t="s">
        <v>319</v>
      </c>
      <c r="E7" s="46" t="s">
        <v>320</v>
      </c>
      <c r="F7" s="46" t="s">
        <v>321</v>
      </c>
      <c r="G7" s="17">
        <v>1</v>
      </c>
      <c r="H7" s="18">
        <v>100000</v>
      </c>
      <c r="I7" s="18">
        <f t="shared" si="0"/>
        <v>100000</v>
      </c>
    </row>
    <row r="8" spans="1:9" s="54" customFormat="1" ht="24.95" customHeight="1" outlineLevel="2">
      <c r="A8" s="15" t="s">
        <v>280</v>
      </c>
      <c r="B8" s="45" t="s">
        <v>169</v>
      </c>
      <c r="C8" s="12" t="s">
        <v>312</v>
      </c>
      <c r="D8" s="46" t="s">
        <v>319</v>
      </c>
      <c r="E8" s="46" t="s">
        <v>320</v>
      </c>
      <c r="F8" s="46" t="s">
        <v>321</v>
      </c>
      <c r="G8" s="15">
        <v>1</v>
      </c>
      <c r="H8" s="16">
        <v>100000</v>
      </c>
      <c r="I8" s="16">
        <f t="shared" si="0"/>
        <v>100000</v>
      </c>
    </row>
    <row r="9" spans="1:9" s="54" customFormat="1" ht="24.95" customHeight="1" outlineLevel="2">
      <c r="A9" s="15" t="s">
        <v>280</v>
      </c>
      <c r="B9" s="45" t="s">
        <v>170</v>
      </c>
      <c r="C9" s="15" t="s">
        <v>316</v>
      </c>
      <c r="D9" s="46" t="s">
        <v>322</v>
      </c>
      <c r="E9" s="46" t="s">
        <v>323</v>
      </c>
      <c r="F9" s="46" t="s">
        <v>324</v>
      </c>
      <c r="G9" s="15">
        <v>1</v>
      </c>
      <c r="H9" s="16">
        <v>60000</v>
      </c>
      <c r="I9" s="16">
        <f t="shared" si="0"/>
        <v>60000</v>
      </c>
    </row>
    <row r="10" spans="1:9" s="54" customFormat="1" ht="24.95" customHeight="1" outlineLevel="2">
      <c r="A10" s="12" t="s">
        <v>280</v>
      </c>
      <c r="B10" s="45" t="s">
        <v>164</v>
      </c>
      <c r="C10" s="12" t="s">
        <v>312</v>
      </c>
      <c r="D10" s="46" t="s">
        <v>322</v>
      </c>
      <c r="E10" s="46" t="s">
        <v>323</v>
      </c>
      <c r="F10" s="46" t="s">
        <v>324</v>
      </c>
      <c r="G10" s="15">
        <v>1</v>
      </c>
      <c r="H10" s="16">
        <v>60000</v>
      </c>
      <c r="I10" s="16">
        <f t="shared" si="0"/>
        <v>60000</v>
      </c>
    </row>
    <row r="11" spans="1:9" s="54" customFormat="1" ht="24.95" customHeight="1" outlineLevel="1">
      <c r="A11" s="12" t="s">
        <v>156</v>
      </c>
      <c r="B11" s="45"/>
      <c r="C11" s="12"/>
      <c r="D11" s="46"/>
      <c r="E11" s="46"/>
      <c r="F11" s="46"/>
      <c r="G11" s="15"/>
      <c r="H11" s="16"/>
      <c r="I11" s="16">
        <f>SUBTOTAL(9,I3:I10)</f>
        <v>820000</v>
      </c>
    </row>
    <row r="12" spans="1:9" s="54" customFormat="1" ht="24.95" customHeight="1" outlineLevel="2">
      <c r="A12" s="12" t="s">
        <v>281</v>
      </c>
      <c r="B12" s="45" t="s">
        <v>172</v>
      </c>
      <c r="C12" s="15" t="s">
        <v>316</v>
      </c>
      <c r="D12" s="46" t="s">
        <v>313</v>
      </c>
      <c r="E12" s="46" t="s">
        <v>317</v>
      </c>
      <c r="F12" s="46" t="s">
        <v>318</v>
      </c>
      <c r="G12" s="15">
        <v>1</v>
      </c>
      <c r="H12" s="16">
        <v>150000</v>
      </c>
      <c r="I12" s="16">
        <f>G12*H12</f>
        <v>150000</v>
      </c>
    </row>
    <row r="13" spans="1:9" s="54" customFormat="1" ht="24.95" customHeight="1" outlineLevel="2">
      <c r="A13" s="15" t="s">
        <v>281</v>
      </c>
      <c r="B13" s="45" t="s">
        <v>173</v>
      </c>
      <c r="C13" s="15" t="s">
        <v>316</v>
      </c>
      <c r="D13" s="46" t="s">
        <v>322</v>
      </c>
      <c r="E13" s="46" t="s">
        <v>323</v>
      </c>
      <c r="F13" s="46" t="s">
        <v>324</v>
      </c>
      <c r="G13" s="15">
        <v>1</v>
      </c>
      <c r="H13" s="16">
        <v>60000</v>
      </c>
      <c r="I13" s="16">
        <f>G13*H13</f>
        <v>60000</v>
      </c>
    </row>
    <row r="14" spans="1:9" s="54" customFormat="1" ht="24.95" customHeight="1" outlineLevel="1">
      <c r="A14" s="15" t="s">
        <v>133</v>
      </c>
      <c r="B14" s="45"/>
      <c r="C14" s="15"/>
      <c r="D14" s="46"/>
      <c r="E14" s="46"/>
      <c r="F14" s="46"/>
      <c r="G14" s="15"/>
      <c r="H14" s="16"/>
      <c r="I14" s="16">
        <f>SUBTOTAL(9,I12:I13)</f>
        <v>210000</v>
      </c>
    </row>
    <row r="15" spans="1:9" s="54" customFormat="1" ht="24.95" customHeight="1" outlineLevel="2">
      <c r="A15" s="13" t="s">
        <v>282</v>
      </c>
      <c r="B15" s="45" t="s">
        <v>325</v>
      </c>
      <c r="C15" s="13" t="s">
        <v>316</v>
      </c>
      <c r="D15" s="46" t="s">
        <v>313</v>
      </c>
      <c r="E15" s="46" t="s">
        <v>314</v>
      </c>
      <c r="F15" s="46" t="s">
        <v>315</v>
      </c>
      <c r="G15" s="13">
        <v>1</v>
      </c>
      <c r="H15" s="14">
        <v>100000</v>
      </c>
      <c r="I15" s="14">
        <f>G15*H15</f>
        <v>100000</v>
      </c>
    </row>
    <row r="16" spans="1:9" s="54" customFormat="1" ht="24.95" customHeight="1" outlineLevel="2">
      <c r="A16" s="13" t="s">
        <v>282</v>
      </c>
      <c r="B16" s="45" t="s">
        <v>175</v>
      </c>
      <c r="C16" s="13" t="s">
        <v>316</v>
      </c>
      <c r="D16" s="46" t="s">
        <v>313</v>
      </c>
      <c r="E16" s="46" t="s">
        <v>314</v>
      </c>
      <c r="F16" s="46" t="s">
        <v>315</v>
      </c>
      <c r="G16" s="13">
        <v>1</v>
      </c>
      <c r="H16" s="14">
        <v>100000</v>
      </c>
      <c r="I16" s="14">
        <f>G16*H16</f>
        <v>100000</v>
      </c>
    </row>
    <row r="17" spans="1:10" s="54" customFormat="1" ht="24.95" customHeight="1" outlineLevel="2">
      <c r="A17" s="13" t="s">
        <v>282</v>
      </c>
      <c r="B17" s="45" t="s">
        <v>176</v>
      </c>
      <c r="C17" s="13" t="s">
        <v>316</v>
      </c>
      <c r="D17" s="46" t="s">
        <v>313</v>
      </c>
      <c r="E17" s="46" t="s">
        <v>314</v>
      </c>
      <c r="F17" s="46" t="s">
        <v>326</v>
      </c>
      <c r="G17" s="13">
        <v>1</v>
      </c>
      <c r="H17" s="14">
        <v>50000</v>
      </c>
      <c r="I17" s="14">
        <f>G17*H17</f>
        <v>50000</v>
      </c>
    </row>
    <row r="18" spans="1:10" s="54" customFormat="1" ht="24.95" customHeight="1" outlineLevel="2">
      <c r="A18" s="15" t="s">
        <v>282</v>
      </c>
      <c r="B18" s="45" t="s">
        <v>176</v>
      </c>
      <c r="C18" s="15" t="s">
        <v>316</v>
      </c>
      <c r="D18" s="46" t="s">
        <v>322</v>
      </c>
      <c r="E18" s="46" t="s">
        <v>323</v>
      </c>
      <c r="F18" s="46" t="s">
        <v>324</v>
      </c>
      <c r="G18" s="15">
        <v>1</v>
      </c>
      <c r="H18" s="16">
        <v>60000</v>
      </c>
      <c r="I18" s="16">
        <f>G18*H18</f>
        <v>60000</v>
      </c>
    </row>
    <row r="19" spans="1:10" s="54" customFormat="1" ht="24.95" customHeight="1" outlineLevel="1">
      <c r="A19" s="15" t="s">
        <v>107</v>
      </c>
      <c r="B19" s="45"/>
      <c r="C19" s="15"/>
      <c r="D19" s="46"/>
      <c r="E19" s="46"/>
      <c r="F19" s="46"/>
      <c r="G19" s="15"/>
      <c r="H19" s="16"/>
      <c r="I19" s="16">
        <f>SUBTOTAL(9,I15:I18)</f>
        <v>310000</v>
      </c>
    </row>
    <row r="20" spans="1:10" s="54" customFormat="1" ht="24.95" customHeight="1" outlineLevel="2">
      <c r="A20" s="13" t="s">
        <v>283</v>
      </c>
      <c r="B20" s="45" t="s">
        <v>178</v>
      </c>
      <c r="C20" s="13" t="s">
        <v>316</v>
      </c>
      <c r="D20" s="46" t="s">
        <v>313</v>
      </c>
      <c r="E20" s="46" t="s">
        <v>314</v>
      </c>
      <c r="F20" s="46" t="s">
        <v>315</v>
      </c>
      <c r="G20" s="13">
        <v>1</v>
      </c>
      <c r="H20" s="14">
        <v>100000</v>
      </c>
      <c r="I20" s="14">
        <f t="shared" ref="I20:I26" si="1">G20*H20</f>
        <v>100000</v>
      </c>
    </row>
    <row r="21" spans="1:10" s="54" customFormat="1" ht="24.95" customHeight="1" outlineLevel="2">
      <c r="A21" s="12" t="s">
        <v>283</v>
      </c>
      <c r="B21" s="45" t="s">
        <v>179</v>
      </c>
      <c r="C21" s="12" t="s">
        <v>312</v>
      </c>
      <c r="D21" s="46" t="s">
        <v>313</v>
      </c>
      <c r="E21" s="46" t="s">
        <v>314</v>
      </c>
      <c r="F21" s="46" t="s">
        <v>315</v>
      </c>
      <c r="G21" s="13">
        <v>1</v>
      </c>
      <c r="H21" s="14">
        <v>100000</v>
      </c>
      <c r="I21" s="14">
        <f t="shared" si="1"/>
        <v>100000</v>
      </c>
    </row>
    <row r="22" spans="1:10" s="54" customFormat="1" ht="24.95" customHeight="1" outlineLevel="2">
      <c r="A22" s="13" t="s">
        <v>283</v>
      </c>
      <c r="B22" s="45" t="s">
        <v>180</v>
      </c>
      <c r="C22" s="13" t="s">
        <v>316</v>
      </c>
      <c r="D22" s="46" t="s">
        <v>313</v>
      </c>
      <c r="E22" s="46" t="s">
        <v>314</v>
      </c>
      <c r="F22" s="46" t="s">
        <v>326</v>
      </c>
      <c r="G22" s="13">
        <v>1</v>
      </c>
      <c r="H22" s="14">
        <v>50000</v>
      </c>
      <c r="I22" s="14">
        <f t="shared" si="1"/>
        <v>50000</v>
      </c>
    </row>
    <row r="23" spans="1:10" s="54" customFormat="1" ht="24.95" customHeight="1" outlineLevel="2">
      <c r="A23" s="15" t="s">
        <v>283</v>
      </c>
      <c r="B23" s="45" t="s">
        <v>327</v>
      </c>
      <c r="C23" s="12" t="s">
        <v>312</v>
      </c>
      <c r="D23" s="46" t="s">
        <v>319</v>
      </c>
      <c r="E23" s="46" t="s">
        <v>320</v>
      </c>
      <c r="F23" s="46" t="s">
        <v>321</v>
      </c>
      <c r="G23" s="15">
        <v>1</v>
      </c>
      <c r="H23" s="16">
        <v>100000</v>
      </c>
      <c r="I23" s="16">
        <f t="shared" si="1"/>
        <v>100000</v>
      </c>
    </row>
    <row r="24" spans="1:10" s="54" customFormat="1" ht="24.95" customHeight="1" outlineLevel="2">
      <c r="A24" s="15" t="s">
        <v>283</v>
      </c>
      <c r="B24" s="45" t="s">
        <v>178</v>
      </c>
      <c r="C24" s="15" t="s">
        <v>316</v>
      </c>
      <c r="D24" s="46" t="s">
        <v>322</v>
      </c>
      <c r="E24" s="46" t="s">
        <v>323</v>
      </c>
      <c r="F24" s="46" t="s">
        <v>324</v>
      </c>
      <c r="G24" s="15">
        <v>1</v>
      </c>
      <c r="H24" s="16">
        <v>60000</v>
      </c>
      <c r="I24" s="16">
        <f t="shared" si="1"/>
        <v>60000</v>
      </c>
    </row>
    <row r="25" spans="1:10" s="54" customFormat="1" ht="24.95" customHeight="1" outlineLevel="2">
      <c r="A25" s="17" t="s">
        <v>283</v>
      </c>
      <c r="B25" s="45" t="s">
        <v>181</v>
      </c>
      <c r="C25" s="15" t="s">
        <v>316</v>
      </c>
      <c r="D25" s="46" t="s">
        <v>322</v>
      </c>
      <c r="E25" s="46" t="s">
        <v>323</v>
      </c>
      <c r="F25" s="46" t="s">
        <v>324</v>
      </c>
      <c r="G25" s="17">
        <v>1</v>
      </c>
      <c r="H25" s="18">
        <v>60000</v>
      </c>
      <c r="I25" s="18">
        <f t="shared" si="1"/>
        <v>60000</v>
      </c>
    </row>
    <row r="26" spans="1:10" s="54" customFormat="1" ht="24.95" customHeight="1" outlineLevel="2">
      <c r="A26" s="15" t="s">
        <v>283</v>
      </c>
      <c r="B26" s="45" t="s">
        <v>182</v>
      </c>
      <c r="C26" s="15" t="s">
        <v>316</v>
      </c>
      <c r="D26" s="46" t="s">
        <v>322</v>
      </c>
      <c r="E26" s="46" t="s">
        <v>323</v>
      </c>
      <c r="F26" s="46" t="s">
        <v>324</v>
      </c>
      <c r="G26" s="15">
        <v>1</v>
      </c>
      <c r="H26" s="16">
        <v>60000</v>
      </c>
      <c r="I26" s="16">
        <f t="shared" si="1"/>
        <v>60000</v>
      </c>
      <c r="J26" s="19"/>
    </row>
    <row r="27" spans="1:10" s="54" customFormat="1" ht="24.95" customHeight="1" outlineLevel="1">
      <c r="A27" s="15" t="s">
        <v>96</v>
      </c>
      <c r="B27" s="45"/>
      <c r="C27" s="15"/>
      <c r="D27" s="46"/>
      <c r="E27" s="46"/>
      <c r="F27" s="46"/>
      <c r="G27" s="15"/>
      <c r="H27" s="16"/>
      <c r="I27" s="16">
        <f>SUBTOTAL(9,I20:I26)</f>
        <v>530000</v>
      </c>
      <c r="J27" s="19"/>
    </row>
    <row r="28" spans="1:10" s="54" customFormat="1" ht="24.95" customHeight="1" outlineLevel="2">
      <c r="A28" s="13" t="s">
        <v>284</v>
      </c>
      <c r="B28" s="45" t="s">
        <v>184</v>
      </c>
      <c r="C28" s="13" t="s">
        <v>316</v>
      </c>
      <c r="D28" s="46" t="s">
        <v>313</v>
      </c>
      <c r="E28" s="46" t="s">
        <v>314</v>
      </c>
      <c r="F28" s="46" t="s">
        <v>315</v>
      </c>
      <c r="G28" s="13">
        <v>1</v>
      </c>
      <c r="H28" s="14">
        <v>100000</v>
      </c>
      <c r="I28" s="14">
        <f t="shared" ref="I28:I37" si="2">G28*H28</f>
        <v>100000</v>
      </c>
      <c r="J28" s="19"/>
    </row>
    <row r="29" spans="1:10" s="54" customFormat="1" ht="24.95" customHeight="1" outlineLevel="2">
      <c r="A29" s="13" t="s">
        <v>284</v>
      </c>
      <c r="B29" s="45" t="s">
        <v>185</v>
      </c>
      <c r="C29" s="13" t="s">
        <v>316</v>
      </c>
      <c r="D29" s="46" t="s">
        <v>313</v>
      </c>
      <c r="E29" s="46" t="s">
        <v>314</v>
      </c>
      <c r="F29" s="46" t="s">
        <v>326</v>
      </c>
      <c r="G29" s="13">
        <v>1</v>
      </c>
      <c r="H29" s="14">
        <v>50000</v>
      </c>
      <c r="I29" s="14">
        <f t="shared" si="2"/>
        <v>50000</v>
      </c>
      <c r="J29" s="19"/>
    </row>
    <row r="30" spans="1:10" s="54" customFormat="1" ht="24.95" customHeight="1" outlineLevel="2">
      <c r="A30" s="13" t="s">
        <v>284</v>
      </c>
      <c r="B30" s="45" t="s">
        <v>186</v>
      </c>
      <c r="C30" s="13" t="s">
        <v>316</v>
      </c>
      <c r="D30" s="46" t="s">
        <v>313</v>
      </c>
      <c r="E30" s="46" t="s">
        <v>314</v>
      </c>
      <c r="F30" s="46" t="s">
        <v>326</v>
      </c>
      <c r="G30" s="13">
        <v>1</v>
      </c>
      <c r="H30" s="14">
        <v>50000</v>
      </c>
      <c r="I30" s="14">
        <f t="shared" si="2"/>
        <v>50000</v>
      </c>
      <c r="J30" s="19"/>
    </row>
    <row r="31" spans="1:10" s="54" customFormat="1" ht="24.95" customHeight="1" outlineLevel="2">
      <c r="A31" s="15" t="s">
        <v>284</v>
      </c>
      <c r="B31" s="45" t="s">
        <v>187</v>
      </c>
      <c r="C31" s="13" t="s">
        <v>316</v>
      </c>
      <c r="D31" s="46" t="s">
        <v>313</v>
      </c>
      <c r="E31" s="46" t="s">
        <v>314</v>
      </c>
      <c r="F31" s="46" t="s">
        <v>326</v>
      </c>
      <c r="G31" s="15">
        <v>1</v>
      </c>
      <c r="H31" s="16">
        <v>50000</v>
      </c>
      <c r="I31" s="16">
        <f t="shared" si="2"/>
        <v>50000</v>
      </c>
      <c r="J31" s="19"/>
    </row>
    <row r="32" spans="1:10" s="54" customFormat="1" ht="24.95" customHeight="1" outlineLevel="2">
      <c r="A32" s="15" t="s">
        <v>284</v>
      </c>
      <c r="B32" s="45" t="s">
        <v>188</v>
      </c>
      <c r="C32" s="13" t="s">
        <v>316</v>
      </c>
      <c r="D32" s="46" t="s">
        <v>313</v>
      </c>
      <c r="E32" s="46" t="s">
        <v>314</v>
      </c>
      <c r="F32" s="46" t="s">
        <v>326</v>
      </c>
      <c r="G32" s="15">
        <v>1</v>
      </c>
      <c r="H32" s="16">
        <v>50000</v>
      </c>
      <c r="I32" s="16">
        <f t="shared" si="2"/>
        <v>50000</v>
      </c>
      <c r="J32" s="19"/>
    </row>
    <row r="33" spans="1:10" s="54" customFormat="1" ht="24.95" customHeight="1" outlineLevel="2">
      <c r="A33" s="15" t="s">
        <v>284</v>
      </c>
      <c r="B33" s="45" t="s">
        <v>189</v>
      </c>
      <c r="C33" s="15" t="s">
        <v>316</v>
      </c>
      <c r="D33" s="46" t="s">
        <v>313</v>
      </c>
      <c r="E33" s="46" t="s">
        <v>317</v>
      </c>
      <c r="F33" s="46" t="s">
        <v>318</v>
      </c>
      <c r="G33" s="15">
        <v>1</v>
      </c>
      <c r="H33" s="16">
        <v>150000</v>
      </c>
      <c r="I33" s="16">
        <f t="shared" si="2"/>
        <v>150000</v>
      </c>
      <c r="J33" s="19"/>
    </row>
    <row r="34" spans="1:10" s="54" customFormat="1" ht="24.95" customHeight="1" outlineLevel="2">
      <c r="A34" s="15" t="s">
        <v>284</v>
      </c>
      <c r="B34" s="45" t="s">
        <v>190</v>
      </c>
      <c r="C34" s="12" t="s">
        <v>312</v>
      </c>
      <c r="D34" s="46" t="s">
        <v>319</v>
      </c>
      <c r="E34" s="46" t="s">
        <v>320</v>
      </c>
      <c r="F34" s="46" t="s">
        <v>321</v>
      </c>
      <c r="G34" s="15">
        <v>1</v>
      </c>
      <c r="H34" s="16">
        <v>100000</v>
      </c>
      <c r="I34" s="16">
        <f t="shared" si="2"/>
        <v>100000</v>
      </c>
      <c r="J34" s="19"/>
    </row>
    <row r="35" spans="1:10" s="54" customFormat="1" ht="24.95" customHeight="1" outlineLevel="2">
      <c r="A35" s="15" t="s">
        <v>284</v>
      </c>
      <c r="B35" s="45" t="s">
        <v>189</v>
      </c>
      <c r="C35" s="15" t="s">
        <v>316</v>
      </c>
      <c r="D35" s="46" t="s">
        <v>322</v>
      </c>
      <c r="E35" s="46" t="s">
        <v>323</v>
      </c>
      <c r="F35" s="46" t="s">
        <v>324</v>
      </c>
      <c r="G35" s="15">
        <v>1</v>
      </c>
      <c r="H35" s="16">
        <v>60000</v>
      </c>
      <c r="I35" s="16">
        <f t="shared" si="2"/>
        <v>60000</v>
      </c>
      <c r="J35" s="19"/>
    </row>
    <row r="36" spans="1:10" s="54" customFormat="1" ht="24.95" customHeight="1" outlineLevel="2">
      <c r="A36" s="15" t="s">
        <v>284</v>
      </c>
      <c r="B36" s="45" t="s">
        <v>191</v>
      </c>
      <c r="C36" s="15" t="s">
        <v>316</v>
      </c>
      <c r="D36" s="46" t="s">
        <v>322</v>
      </c>
      <c r="E36" s="46" t="s">
        <v>323</v>
      </c>
      <c r="F36" s="46" t="s">
        <v>324</v>
      </c>
      <c r="G36" s="15">
        <v>1</v>
      </c>
      <c r="H36" s="16">
        <v>60000</v>
      </c>
      <c r="I36" s="16">
        <f t="shared" si="2"/>
        <v>60000</v>
      </c>
      <c r="J36" s="19"/>
    </row>
    <row r="37" spans="1:10" s="54" customFormat="1" ht="24.95" customHeight="1" outlineLevel="2">
      <c r="A37" s="15" t="s">
        <v>284</v>
      </c>
      <c r="B37" s="45" t="s">
        <v>192</v>
      </c>
      <c r="C37" s="12" t="s">
        <v>312</v>
      </c>
      <c r="D37" s="46" t="s">
        <v>322</v>
      </c>
      <c r="E37" s="46" t="s">
        <v>323</v>
      </c>
      <c r="F37" s="46" t="s">
        <v>324</v>
      </c>
      <c r="G37" s="15">
        <v>1</v>
      </c>
      <c r="H37" s="16">
        <v>60000</v>
      </c>
      <c r="I37" s="16">
        <f t="shared" si="2"/>
        <v>60000</v>
      </c>
      <c r="J37" s="19"/>
    </row>
    <row r="38" spans="1:10" s="54" customFormat="1" ht="24.95" customHeight="1" outlineLevel="1">
      <c r="A38" s="15" t="s">
        <v>78</v>
      </c>
      <c r="B38" s="45"/>
      <c r="C38" s="12"/>
      <c r="D38" s="46"/>
      <c r="E38" s="46"/>
      <c r="F38" s="46"/>
      <c r="G38" s="15"/>
      <c r="H38" s="16"/>
      <c r="I38" s="16">
        <f>SUBTOTAL(9,I28:I37)</f>
        <v>730000</v>
      </c>
      <c r="J38" s="19"/>
    </row>
    <row r="39" spans="1:10" s="54" customFormat="1" ht="24.95" customHeight="1" outlineLevel="2">
      <c r="A39" s="13" t="s">
        <v>285</v>
      </c>
      <c r="B39" s="45" t="s">
        <v>328</v>
      </c>
      <c r="C39" s="13" t="s">
        <v>316</v>
      </c>
      <c r="D39" s="46" t="s">
        <v>313</v>
      </c>
      <c r="E39" s="46" t="s">
        <v>314</v>
      </c>
      <c r="F39" s="46" t="s">
        <v>329</v>
      </c>
      <c r="G39" s="13">
        <v>1</v>
      </c>
      <c r="H39" s="14">
        <v>200000</v>
      </c>
      <c r="I39" s="14">
        <f t="shared" ref="I39:I46" si="3">G39*H39</f>
        <v>200000</v>
      </c>
      <c r="J39" s="19"/>
    </row>
    <row r="40" spans="1:10" s="54" customFormat="1" ht="24.95" customHeight="1" outlineLevel="2">
      <c r="A40" s="13" t="s">
        <v>285</v>
      </c>
      <c r="B40" s="45" t="s">
        <v>194</v>
      </c>
      <c r="C40" s="13" t="s">
        <v>316</v>
      </c>
      <c r="D40" s="46" t="s">
        <v>313</v>
      </c>
      <c r="E40" s="46" t="s">
        <v>314</v>
      </c>
      <c r="F40" s="46" t="s">
        <v>315</v>
      </c>
      <c r="G40" s="13">
        <v>1</v>
      </c>
      <c r="H40" s="14">
        <v>100000</v>
      </c>
      <c r="I40" s="14">
        <f t="shared" si="3"/>
        <v>100000</v>
      </c>
      <c r="J40" s="19"/>
    </row>
    <row r="41" spans="1:10" s="54" customFormat="1" ht="24.95" customHeight="1" outlineLevel="2">
      <c r="A41" s="13" t="s">
        <v>285</v>
      </c>
      <c r="B41" s="45" t="s">
        <v>195</v>
      </c>
      <c r="C41" s="13" t="s">
        <v>316</v>
      </c>
      <c r="D41" s="46" t="s">
        <v>313</v>
      </c>
      <c r="E41" s="46" t="s">
        <v>314</v>
      </c>
      <c r="F41" s="46" t="s">
        <v>326</v>
      </c>
      <c r="G41" s="13">
        <v>1</v>
      </c>
      <c r="H41" s="14">
        <v>50000</v>
      </c>
      <c r="I41" s="14">
        <f t="shared" si="3"/>
        <v>50000</v>
      </c>
      <c r="J41" s="19"/>
    </row>
    <row r="42" spans="1:10" s="54" customFormat="1" ht="24.95" customHeight="1" outlineLevel="2">
      <c r="A42" s="15" t="s">
        <v>285</v>
      </c>
      <c r="B42" s="45" t="s">
        <v>328</v>
      </c>
      <c r="C42" s="15" t="s">
        <v>316</v>
      </c>
      <c r="D42" s="46" t="s">
        <v>313</v>
      </c>
      <c r="E42" s="46" t="s">
        <v>317</v>
      </c>
      <c r="F42" s="46" t="s">
        <v>318</v>
      </c>
      <c r="G42" s="15">
        <v>1</v>
      </c>
      <c r="H42" s="16">
        <v>150000</v>
      </c>
      <c r="I42" s="16">
        <f t="shared" si="3"/>
        <v>150000</v>
      </c>
      <c r="J42" s="19"/>
    </row>
    <row r="43" spans="1:10" s="54" customFormat="1" ht="24.95" customHeight="1" outlineLevel="2">
      <c r="A43" s="12" t="s">
        <v>285</v>
      </c>
      <c r="B43" s="45" t="s">
        <v>196</v>
      </c>
      <c r="C43" s="12" t="s">
        <v>312</v>
      </c>
      <c r="D43" s="46" t="s">
        <v>313</v>
      </c>
      <c r="E43" s="46" t="s">
        <v>317</v>
      </c>
      <c r="F43" s="46" t="s">
        <v>318</v>
      </c>
      <c r="G43" s="15">
        <v>1</v>
      </c>
      <c r="H43" s="16">
        <v>150000</v>
      </c>
      <c r="I43" s="16">
        <f t="shared" si="3"/>
        <v>150000</v>
      </c>
      <c r="J43" s="19"/>
    </row>
    <row r="44" spans="1:10" s="54" customFormat="1" ht="24.95" customHeight="1" outlineLevel="2">
      <c r="A44" s="17" t="s">
        <v>285</v>
      </c>
      <c r="B44" s="45" t="s">
        <v>197</v>
      </c>
      <c r="C44" s="15" t="s">
        <v>316</v>
      </c>
      <c r="D44" s="46" t="s">
        <v>322</v>
      </c>
      <c r="E44" s="46" t="s">
        <v>323</v>
      </c>
      <c r="F44" s="46" t="s">
        <v>324</v>
      </c>
      <c r="G44" s="17">
        <v>1</v>
      </c>
      <c r="H44" s="18">
        <v>60000</v>
      </c>
      <c r="I44" s="18">
        <f t="shared" si="3"/>
        <v>60000</v>
      </c>
      <c r="J44" s="19"/>
    </row>
    <row r="45" spans="1:10" s="54" customFormat="1" ht="24.95" customHeight="1" outlineLevel="2">
      <c r="A45" s="15" t="s">
        <v>285</v>
      </c>
      <c r="B45" s="45" t="s">
        <v>198</v>
      </c>
      <c r="C45" s="15" t="s">
        <v>316</v>
      </c>
      <c r="D45" s="46" t="s">
        <v>322</v>
      </c>
      <c r="E45" s="46" t="s">
        <v>323</v>
      </c>
      <c r="F45" s="46" t="s">
        <v>324</v>
      </c>
      <c r="G45" s="15">
        <v>1</v>
      </c>
      <c r="H45" s="16">
        <v>60000</v>
      </c>
      <c r="I45" s="16">
        <f t="shared" si="3"/>
        <v>60000</v>
      </c>
      <c r="J45" s="19"/>
    </row>
    <row r="46" spans="1:10" ht="24.95" customHeight="1" outlineLevel="2">
      <c r="A46" s="15" t="s">
        <v>285</v>
      </c>
      <c r="B46" s="47" t="s">
        <v>330</v>
      </c>
      <c r="C46" s="12" t="s">
        <v>316</v>
      </c>
      <c r="D46" s="21" t="s">
        <v>199</v>
      </c>
      <c r="E46" s="21" t="s">
        <v>200</v>
      </c>
      <c r="F46" s="21" t="s">
        <v>200</v>
      </c>
      <c r="G46" s="15">
        <v>1</v>
      </c>
      <c r="H46" s="16">
        <v>600000</v>
      </c>
      <c r="I46" s="16">
        <f t="shared" si="3"/>
        <v>600000</v>
      </c>
      <c r="J46" s="20"/>
    </row>
    <row r="47" spans="1:10" ht="24.95" customHeight="1" outlineLevel="1">
      <c r="A47" s="15" t="s">
        <v>59</v>
      </c>
      <c r="B47" s="47"/>
      <c r="C47" s="12"/>
      <c r="D47" s="21"/>
      <c r="E47" s="21"/>
      <c r="F47" s="21"/>
      <c r="G47" s="15"/>
      <c r="H47" s="16"/>
      <c r="I47" s="16">
        <f>SUBTOTAL(9,I39:I46)</f>
        <v>1370000</v>
      </c>
      <c r="J47" s="20"/>
    </row>
    <row r="48" spans="1:10" s="54" customFormat="1" ht="24.95" customHeight="1" outlineLevel="2">
      <c r="A48" s="13" t="s">
        <v>287</v>
      </c>
      <c r="B48" s="45" t="s">
        <v>202</v>
      </c>
      <c r="C48" s="13" t="s">
        <v>316</v>
      </c>
      <c r="D48" s="46" t="s">
        <v>313</v>
      </c>
      <c r="E48" s="46" t="s">
        <v>314</v>
      </c>
      <c r="F48" s="46" t="s">
        <v>315</v>
      </c>
      <c r="G48" s="13">
        <v>1</v>
      </c>
      <c r="H48" s="14">
        <v>100000</v>
      </c>
      <c r="I48" s="14">
        <f t="shared" ref="I48:I57" si="4">G48*H48</f>
        <v>100000</v>
      </c>
      <c r="J48" s="19"/>
    </row>
    <row r="49" spans="1:10" s="54" customFormat="1" ht="24.95" customHeight="1" outlineLevel="2">
      <c r="A49" s="13" t="s">
        <v>287</v>
      </c>
      <c r="B49" s="45" t="s">
        <v>203</v>
      </c>
      <c r="C49" s="12" t="s">
        <v>312</v>
      </c>
      <c r="D49" s="46" t="s">
        <v>313</v>
      </c>
      <c r="E49" s="46" t="s">
        <v>314</v>
      </c>
      <c r="F49" s="46" t="s">
        <v>315</v>
      </c>
      <c r="G49" s="13">
        <v>1</v>
      </c>
      <c r="H49" s="14">
        <v>100000</v>
      </c>
      <c r="I49" s="14">
        <f t="shared" si="4"/>
        <v>100000</v>
      </c>
      <c r="J49" s="19"/>
    </row>
    <row r="50" spans="1:10" s="54" customFormat="1" ht="24.95" customHeight="1" outlineLevel="2">
      <c r="A50" s="12" t="s">
        <v>287</v>
      </c>
      <c r="B50" s="45" t="s">
        <v>204</v>
      </c>
      <c r="C50" s="13" t="s">
        <v>316</v>
      </c>
      <c r="D50" s="46" t="s">
        <v>313</v>
      </c>
      <c r="E50" s="46" t="s">
        <v>314</v>
      </c>
      <c r="F50" s="46" t="s">
        <v>326</v>
      </c>
      <c r="G50" s="13">
        <v>1</v>
      </c>
      <c r="H50" s="14">
        <v>50000</v>
      </c>
      <c r="I50" s="14">
        <f t="shared" si="4"/>
        <v>50000</v>
      </c>
      <c r="J50" s="19"/>
    </row>
    <row r="51" spans="1:10" s="54" customFormat="1" ht="24.95" customHeight="1" outlineLevel="2">
      <c r="A51" s="12" t="s">
        <v>287</v>
      </c>
      <c r="B51" s="45" t="s">
        <v>205</v>
      </c>
      <c r="C51" s="15" t="s">
        <v>316</v>
      </c>
      <c r="D51" s="46" t="s">
        <v>313</v>
      </c>
      <c r="E51" s="46" t="s">
        <v>317</v>
      </c>
      <c r="F51" s="46" t="s">
        <v>318</v>
      </c>
      <c r="G51" s="17">
        <v>1</v>
      </c>
      <c r="H51" s="18">
        <v>150000</v>
      </c>
      <c r="I51" s="18">
        <f t="shared" si="4"/>
        <v>150000</v>
      </c>
      <c r="J51" s="19"/>
    </row>
    <row r="52" spans="1:10" s="54" customFormat="1" ht="24.95" customHeight="1" outlineLevel="2">
      <c r="A52" s="17" t="s">
        <v>287</v>
      </c>
      <c r="B52" s="45" t="s">
        <v>206</v>
      </c>
      <c r="C52" s="12" t="s">
        <v>312</v>
      </c>
      <c r="D52" s="46" t="s">
        <v>313</v>
      </c>
      <c r="E52" s="46" t="s">
        <v>317</v>
      </c>
      <c r="F52" s="46" t="s">
        <v>318</v>
      </c>
      <c r="G52" s="17">
        <v>1</v>
      </c>
      <c r="H52" s="18">
        <v>150000</v>
      </c>
      <c r="I52" s="18">
        <f t="shared" si="4"/>
        <v>150000</v>
      </c>
      <c r="J52" s="19"/>
    </row>
    <row r="53" spans="1:10" s="54" customFormat="1" ht="24.95" customHeight="1" outlineLevel="2">
      <c r="A53" s="12" t="s">
        <v>287</v>
      </c>
      <c r="B53" s="45" t="s">
        <v>207</v>
      </c>
      <c r="C53" s="12" t="s">
        <v>312</v>
      </c>
      <c r="D53" s="46" t="s">
        <v>319</v>
      </c>
      <c r="E53" s="46" t="s">
        <v>320</v>
      </c>
      <c r="F53" s="46" t="s">
        <v>321</v>
      </c>
      <c r="G53" s="17">
        <v>1</v>
      </c>
      <c r="H53" s="18">
        <v>100000</v>
      </c>
      <c r="I53" s="18">
        <f t="shared" si="4"/>
        <v>100000</v>
      </c>
      <c r="J53" s="19"/>
    </row>
    <row r="54" spans="1:10" s="54" customFormat="1" ht="24.95" customHeight="1" outlineLevel="2">
      <c r="A54" s="15" t="s">
        <v>287</v>
      </c>
      <c r="B54" s="45" t="s">
        <v>208</v>
      </c>
      <c r="C54" s="12" t="s">
        <v>312</v>
      </c>
      <c r="D54" s="46" t="s">
        <v>319</v>
      </c>
      <c r="E54" s="46" t="s">
        <v>320</v>
      </c>
      <c r="F54" s="46" t="s">
        <v>321</v>
      </c>
      <c r="G54" s="15">
        <v>1</v>
      </c>
      <c r="H54" s="16">
        <v>100000</v>
      </c>
      <c r="I54" s="16">
        <f t="shared" si="4"/>
        <v>100000</v>
      </c>
      <c r="J54" s="19"/>
    </row>
    <row r="55" spans="1:10" s="54" customFormat="1" ht="24.95" customHeight="1" outlineLevel="2">
      <c r="A55" s="15" t="s">
        <v>287</v>
      </c>
      <c r="B55" s="45" t="s">
        <v>209</v>
      </c>
      <c r="C55" s="12" t="s">
        <v>312</v>
      </c>
      <c r="D55" s="46" t="s">
        <v>319</v>
      </c>
      <c r="E55" s="46" t="s">
        <v>320</v>
      </c>
      <c r="F55" s="46" t="s">
        <v>321</v>
      </c>
      <c r="G55" s="15">
        <v>1</v>
      </c>
      <c r="H55" s="16">
        <v>100000</v>
      </c>
      <c r="I55" s="16">
        <f t="shared" si="4"/>
        <v>100000</v>
      </c>
      <c r="J55" s="19"/>
    </row>
    <row r="56" spans="1:10" s="54" customFormat="1" ht="24.95" customHeight="1" outlineLevel="2">
      <c r="A56" s="17" t="s">
        <v>287</v>
      </c>
      <c r="B56" s="45" t="s">
        <v>202</v>
      </c>
      <c r="C56" s="15" t="s">
        <v>316</v>
      </c>
      <c r="D56" s="46" t="s">
        <v>322</v>
      </c>
      <c r="E56" s="46" t="s">
        <v>323</v>
      </c>
      <c r="F56" s="46" t="s">
        <v>324</v>
      </c>
      <c r="G56" s="17">
        <v>1</v>
      </c>
      <c r="H56" s="18">
        <v>60000</v>
      </c>
      <c r="I56" s="18">
        <f t="shared" si="4"/>
        <v>60000</v>
      </c>
      <c r="J56" s="19"/>
    </row>
    <row r="57" spans="1:10" s="54" customFormat="1" ht="24.95" customHeight="1" outlineLevel="2">
      <c r="A57" s="15" t="s">
        <v>287</v>
      </c>
      <c r="B57" s="45" t="s">
        <v>210</v>
      </c>
      <c r="C57" s="12" t="s">
        <v>312</v>
      </c>
      <c r="D57" s="46" t="s">
        <v>322</v>
      </c>
      <c r="E57" s="46" t="s">
        <v>323</v>
      </c>
      <c r="F57" s="46" t="s">
        <v>324</v>
      </c>
      <c r="G57" s="15">
        <v>1</v>
      </c>
      <c r="H57" s="16">
        <v>60000</v>
      </c>
      <c r="I57" s="16">
        <f t="shared" si="4"/>
        <v>60000</v>
      </c>
      <c r="J57" s="19"/>
    </row>
    <row r="58" spans="1:10" s="54" customFormat="1" ht="24.95" customHeight="1" outlineLevel="1">
      <c r="A58" s="15" t="s">
        <v>24</v>
      </c>
      <c r="B58" s="45"/>
      <c r="C58" s="12"/>
      <c r="D58" s="46"/>
      <c r="E58" s="46"/>
      <c r="F58" s="46"/>
      <c r="G58" s="15"/>
      <c r="H58" s="16"/>
      <c r="I58" s="16">
        <f>SUBTOTAL(9,I48:I57)</f>
        <v>970000</v>
      </c>
      <c r="J58" s="19"/>
    </row>
    <row r="59" spans="1:10" s="54" customFormat="1" ht="24.95" customHeight="1" outlineLevel="2">
      <c r="A59" s="12" t="s">
        <v>286</v>
      </c>
      <c r="B59" s="45" t="s">
        <v>212</v>
      </c>
      <c r="C59" s="15" t="s">
        <v>316</v>
      </c>
      <c r="D59" s="46" t="s">
        <v>322</v>
      </c>
      <c r="E59" s="46" t="s">
        <v>323</v>
      </c>
      <c r="F59" s="46" t="s">
        <v>324</v>
      </c>
      <c r="G59" s="15">
        <v>1</v>
      </c>
      <c r="H59" s="16">
        <v>60000</v>
      </c>
      <c r="I59" s="16">
        <f>G59*H59</f>
        <v>60000</v>
      </c>
      <c r="J59" s="19"/>
    </row>
    <row r="60" spans="1:10" s="54" customFormat="1" ht="24.95" customHeight="1" outlineLevel="1">
      <c r="A60" s="12" t="s">
        <v>40</v>
      </c>
      <c r="B60" s="45"/>
      <c r="C60" s="15"/>
      <c r="D60" s="46"/>
      <c r="E60" s="46"/>
      <c r="F60" s="46"/>
      <c r="G60" s="15"/>
      <c r="H60" s="16"/>
      <c r="I60" s="16">
        <f>SUBTOTAL(9,I59:I59)</f>
        <v>60000</v>
      </c>
      <c r="J60" s="19"/>
    </row>
    <row r="61" spans="1:10" s="54" customFormat="1" ht="24.95" customHeight="1" outlineLevel="2">
      <c r="A61" s="13" t="s">
        <v>288</v>
      </c>
      <c r="B61" s="45" t="s">
        <v>214</v>
      </c>
      <c r="C61" s="13" t="s">
        <v>316</v>
      </c>
      <c r="D61" s="46" t="s">
        <v>313</v>
      </c>
      <c r="E61" s="46" t="s">
        <v>314</v>
      </c>
      <c r="F61" s="46" t="s">
        <v>315</v>
      </c>
      <c r="G61" s="13">
        <v>1</v>
      </c>
      <c r="H61" s="14">
        <v>100000</v>
      </c>
      <c r="I61" s="14">
        <f t="shared" ref="I61:I67" si="5">G61*H61</f>
        <v>100000</v>
      </c>
      <c r="J61" s="19"/>
    </row>
    <row r="62" spans="1:10" s="54" customFormat="1" ht="24.95" customHeight="1" outlineLevel="2">
      <c r="A62" s="13" t="s">
        <v>288</v>
      </c>
      <c r="B62" s="45" t="s">
        <v>215</v>
      </c>
      <c r="C62" s="12" t="s">
        <v>312</v>
      </c>
      <c r="D62" s="46" t="s">
        <v>313</v>
      </c>
      <c r="E62" s="46" t="s">
        <v>314</v>
      </c>
      <c r="F62" s="46" t="s">
        <v>315</v>
      </c>
      <c r="G62" s="13">
        <v>1</v>
      </c>
      <c r="H62" s="14">
        <v>100000</v>
      </c>
      <c r="I62" s="14">
        <f t="shared" si="5"/>
        <v>100000</v>
      </c>
      <c r="J62" s="19"/>
    </row>
    <row r="63" spans="1:10" s="54" customFormat="1" ht="24.95" customHeight="1" outlineLevel="2">
      <c r="A63" s="13" t="s">
        <v>288</v>
      </c>
      <c r="B63" s="45" t="s">
        <v>216</v>
      </c>
      <c r="C63" s="13" t="s">
        <v>316</v>
      </c>
      <c r="D63" s="46" t="s">
        <v>313</v>
      </c>
      <c r="E63" s="46" t="s">
        <v>314</v>
      </c>
      <c r="F63" s="46" t="s">
        <v>326</v>
      </c>
      <c r="G63" s="13">
        <v>1</v>
      </c>
      <c r="H63" s="14">
        <v>50000</v>
      </c>
      <c r="I63" s="14">
        <f t="shared" si="5"/>
        <v>50000</v>
      </c>
      <c r="J63" s="19"/>
    </row>
    <row r="64" spans="1:10" s="54" customFormat="1" ht="24.95" customHeight="1" outlineLevel="2">
      <c r="A64" s="12" t="s">
        <v>288</v>
      </c>
      <c r="B64" s="45" t="s">
        <v>215</v>
      </c>
      <c r="C64" s="12" t="s">
        <v>312</v>
      </c>
      <c r="D64" s="46" t="s">
        <v>319</v>
      </c>
      <c r="E64" s="46" t="s">
        <v>320</v>
      </c>
      <c r="F64" s="46" t="s">
        <v>321</v>
      </c>
      <c r="G64" s="15">
        <v>1</v>
      </c>
      <c r="H64" s="16">
        <v>100000</v>
      </c>
      <c r="I64" s="16">
        <f t="shared" si="5"/>
        <v>100000</v>
      </c>
      <c r="J64" s="19"/>
    </row>
    <row r="65" spans="1:10" s="54" customFormat="1" ht="24.95" customHeight="1" outlineLevel="2">
      <c r="A65" s="15" t="s">
        <v>288</v>
      </c>
      <c r="B65" s="45" t="s">
        <v>217</v>
      </c>
      <c r="C65" s="15" t="s">
        <v>316</v>
      </c>
      <c r="D65" s="46" t="s">
        <v>322</v>
      </c>
      <c r="E65" s="46" t="s">
        <v>323</v>
      </c>
      <c r="F65" s="46" t="s">
        <v>324</v>
      </c>
      <c r="G65" s="15">
        <v>1</v>
      </c>
      <c r="H65" s="16">
        <v>60000</v>
      </c>
      <c r="I65" s="16">
        <f t="shared" si="5"/>
        <v>60000</v>
      </c>
      <c r="J65" s="19"/>
    </row>
    <row r="66" spans="1:10" s="54" customFormat="1" ht="24.95" customHeight="1" outlineLevel="2">
      <c r="A66" s="15" t="s">
        <v>288</v>
      </c>
      <c r="B66" s="45" t="s">
        <v>218</v>
      </c>
      <c r="C66" s="15" t="s">
        <v>316</v>
      </c>
      <c r="D66" s="46" t="s">
        <v>322</v>
      </c>
      <c r="E66" s="46" t="s">
        <v>323</v>
      </c>
      <c r="F66" s="46" t="s">
        <v>324</v>
      </c>
      <c r="G66" s="15">
        <v>1</v>
      </c>
      <c r="H66" s="16">
        <v>60000</v>
      </c>
      <c r="I66" s="16">
        <f t="shared" si="5"/>
        <v>60000</v>
      </c>
    </row>
    <row r="67" spans="1:10" ht="24.95" customHeight="1" outlineLevel="2">
      <c r="A67" s="15" t="s">
        <v>288</v>
      </c>
      <c r="B67" s="47" t="s">
        <v>331</v>
      </c>
      <c r="C67" s="12" t="s">
        <v>316</v>
      </c>
      <c r="D67" s="22" t="s">
        <v>219</v>
      </c>
      <c r="E67" s="22" t="s">
        <v>220</v>
      </c>
      <c r="F67" s="22" t="s">
        <v>220</v>
      </c>
      <c r="G67" s="15">
        <v>1</v>
      </c>
      <c r="H67" s="16">
        <v>500000</v>
      </c>
      <c r="I67" s="16">
        <f t="shared" si="5"/>
        <v>500000</v>
      </c>
    </row>
    <row r="68" spans="1:10" ht="24.95" customHeight="1" outlineLevel="1">
      <c r="A68" s="15" t="s">
        <v>143</v>
      </c>
      <c r="B68" s="47"/>
      <c r="C68" s="12"/>
      <c r="D68" s="22"/>
      <c r="E68" s="22"/>
      <c r="F68" s="22"/>
      <c r="G68" s="15"/>
      <c r="H68" s="16"/>
      <c r="I68" s="16">
        <f>SUBTOTAL(9,I61:I67)</f>
        <v>970000</v>
      </c>
    </row>
    <row r="69" spans="1:10" ht="24.95" customHeight="1">
      <c r="A69" s="15" t="s">
        <v>157</v>
      </c>
      <c r="B69" s="47"/>
      <c r="C69" s="12"/>
      <c r="D69" s="22"/>
      <c r="E69" s="22"/>
      <c r="F69" s="22"/>
      <c r="G69" s="15"/>
      <c r="H69" s="16"/>
      <c r="I69" s="16">
        <f>SUBTOTAL(9,I3:I67)</f>
        <v>5970000</v>
      </c>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dimension ref="A1:C8"/>
  <sheetViews>
    <sheetView workbookViewId="0">
      <selection activeCell="B12" sqref="B12"/>
    </sheetView>
  </sheetViews>
  <sheetFormatPr defaultRowHeight="13.5"/>
  <cols>
    <col min="1" max="1" width="18.625" style="128" customWidth="1"/>
    <col min="2" max="2" width="45.375" style="128" customWidth="1"/>
    <col min="3" max="3" width="16.75" style="128" customWidth="1"/>
    <col min="4" max="16384" width="9" style="128"/>
  </cols>
  <sheetData>
    <row r="1" spans="1:3" ht="45" customHeight="1">
      <c r="A1" s="434" t="s">
        <v>445</v>
      </c>
      <c r="B1" s="434"/>
      <c r="C1" s="435"/>
    </row>
    <row r="2" spans="1:3" ht="59.25" customHeight="1">
      <c r="A2" s="432" t="s">
        <v>446</v>
      </c>
      <c r="B2" s="433"/>
      <c r="C2" s="425"/>
    </row>
    <row r="3" spans="1:3" ht="30" customHeight="1">
      <c r="A3" s="142"/>
      <c r="B3" s="142" t="s">
        <v>452</v>
      </c>
      <c r="C3" s="142" t="s">
        <v>453</v>
      </c>
    </row>
    <row r="4" spans="1:3" ht="30" customHeight="1">
      <c r="A4" s="142" t="s">
        <v>447</v>
      </c>
      <c r="B4" s="142">
        <v>2232000</v>
      </c>
      <c r="C4" s="431">
        <v>2000000</v>
      </c>
    </row>
    <row r="5" spans="1:3" ht="30" customHeight="1">
      <c r="A5" s="142" t="s">
        <v>448</v>
      </c>
      <c r="B5" s="142">
        <v>256300</v>
      </c>
      <c r="C5" s="431"/>
    </row>
    <row r="6" spans="1:3" ht="30" customHeight="1">
      <c r="A6" s="142" t="s">
        <v>449</v>
      </c>
      <c r="B6" s="142">
        <v>199100</v>
      </c>
      <c r="C6" s="431"/>
    </row>
    <row r="7" spans="1:3" ht="30" customHeight="1">
      <c r="A7" s="142" t="s">
        <v>450</v>
      </c>
      <c r="B7" s="142">
        <v>2687400</v>
      </c>
      <c r="C7" s="431"/>
    </row>
    <row r="8" spans="1:3" ht="21.75" customHeight="1">
      <c r="A8" s="430" t="s">
        <v>451</v>
      </c>
      <c r="B8" s="430"/>
    </row>
  </sheetData>
  <mergeCells count="4">
    <mergeCell ref="A8:B8"/>
    <mergeCell ref="C4:C7"/>
    <mergeCell ref="A2:C2"/>
    <mergeCell ref="A1:C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dimension ref="A1:J21"/>
  <sheetViews>
    <sheetView tabSelected="1" workbookViewId="0">
      <selection activeCell="A2" sqref="A2:B2"/>
    </sheetView>
  </sheetViews>
  <sheetFormatPr defaultColWidth="9" defaultRowHeight="13.5"/>
  <cols>
    <col min="1" max="1" width="5.625" style="11" customWidth="1"/>
    <col min="2" max="2" width="30.625" style="196" customWidth="1"/>
    <col min="3" max="4" width="15.625" style="11" customWidth="1"/>
    <col min="5" max="5" width="23.625" style="11" customWidth="1"/>
    <col min="6" max="6" width="20.5" style="11" bestFit="1" customWidth="1"/>
    <col min="7" max="7" width="18.625" style="11" hidden="1" customWidth="1"/>
    <col min="8" max="8" width="18.375" style="11" bestFit="1" customWidth="1"/>
    <col min="9" max="9" width="14.375" style="11" hidden="1" customWidth="1"/>
    <col min="10" max="10" width="14.25" style="11" hidden="1" customWidth="1"/>
    <col min="11" max="254" width="9" style="11"/>
    <col min="255" max="255" width="6.625" style="11" customWidth="1"/>
    <col min="256" max="257" width="21.625" style="11" customWidth="1"/>
    <col min="258" max="258" width="16.125" style="11" bestFit="1" customWidth="1"/>
    <col min="259" max="259" width="13.875" style="11" bestFit="1" customWidth="1"/>
    <col min="260" max="260" width="17.25" style="11" bestFit="1" customWidth="1"/>
    <col min="261" max="262" width="20.5" style="11" bestFit="1" customWidth="1"/>
    <col min="263" max="263" width="0" style="11" hidden="1" customWidth="1"/>
    <col min="264" max="264" width="18.375" style="11" bestFit="1" customWidth="1"/>
    <col min="265" max="266" width="0" style="11" hidden="1" customWidth="1"/>
    <col min="267" max="510" width="9" style="11"/>
    <col min="511" max="511" width="6.625" style="11" customWidth="1"/>
    <col min="512" max="513" width="21.625" style="11" customWidth="1"/>
    <col min="514" max="514" width="16.125" style="11" bestFit="1" customWidth="1"/>
    <col min="515" max="515" width="13.875" style="11" bestFit="1" customWidth="1"/>
    <col min="516" max="516" width="17.25" style="11" bestFit="1" customWidth="1"/>
    <col min="517" max="518" width="20.5" style="11" bestFit="1" customWidth="1"/>
    <col min="519" max="519" width="0" style="11" hidden="1" customWidth="1"/>
    <col min="520" max="520" width="18.375" style="11" bestFit="1" customWidth="1"/>
    <col min="521" max="522" width="0" style="11" hidden="1" customWidth="1"/>
    <col min="523" max="766" width="9" style="11"/>
    <col min="767" max="767" width="6.625" style="11" customWidth="1"/>
    <col min="768" max="769" width="21.625" style="11" customWidth="1"/>
    <col min="770" max="770" width="16.125" style="11" bestFit="1" customWidth="1"/>
    <col min="771" max="771" width="13.875" style="11" bestFit="1" customWidth="1"/>
    <col min="772" max="772" width="17.25" style="11" bestFit="1" customWidth="1"/>
    <col min="773" max="774" width="20.5" style="11" bestFit="1" customWidth="1"/>
    <col min="775" max="775" width="0" style="11" hidden="1" customWidth="1"/>
    <col min="776" max="776" width="18.375" style="11" bestFit="1" customWidth="1"/>
    <col min="777" max="778" width="0" style="11" hidden="1" customWidth="1"/>
    <col min="779" max="1022" width="9" style="11"/>
    <col min="1023" max="1023" width="6.625" style="11" customWidth="1"/>
    <col min="1024" max="1025" width="21.625" style="11" customWidth="1"/>
    <col min="1026" max="1026" width="16.125" style="11" bestFit="1" customWidth="1"/>
    <col min="1027" max="1027" width="13.875" style="11" bestFit="1" customWidth="1"/>
    <col min="1028" max="1028" width="17.25" style="11" bestFit="1" customWidth="1"/>
    <col min="1029" max="1030" width="20.5" style="11" bestFit="1" customWidth="1"/>
    <col min="1031" max="1031" width="0" style="11" hidden="1" customWidth="1"/>
    <col min="1032" max="1032" width="18.375" style="11" bestFit="1" customWidth="1"/>
    <col min="1033" max="1034" width="0" style="11" hidden="1" customWidth="1"/>
    <col min="1035" max="1278" width="9" style="11"/>
    <col min="1279" max="1279" width="6.625" style="11" customWidth="1"/>
    <col min="1280" max="1281" width="21.625" style="11" customWidth="1"/>
    <col min="1282" max="1282" width="16.125" style="11" bestFit="1" customWidth="1"/>
    <col min="1283" max="1283" width="13.875" style="11" bestFit="1" customWidth="1"/>
    <col min="1284" max="1284" width="17.25" style="11" bestFit="1" customWidth="1"/>
    <col min="1285" max="1286" width="20.5" style="11" bestFit="1" customWidth="1"/>
    <col min="1287" max="1287" width="0" style="11" hidden="1" customWidth="1"/>
    <col min="1288" max="1288" width="18.375" style="11" bestFit="1" customWidth="1"/>
    <col min="1289" max="1290" width="0" style="11" hidden="1" customWidth="1"/>
    <col min="1291" max="1534" width="9" style="11"/>
    <col min="1535" max="1535" width="6.625" style="11" customWidth="1"/>
    <col min="1536" max="1537" width="21.625" style="11" customWidth="1"/>
    <col min="1538" max="1538" width="16.125" style="11" bestFit="1" customWidth="1"/>
    <col min="1539" max="1539" width="13.875" style="11" bestFit="1" customWidth="1"/>
    <col min="1540" max="1540" width="17.25" style="11" bestFit="1" customWidth="1"/>
    <col min="1541" max="1542" width="20.5" style="11" bestFit="1" customWidth="1"/>
    <col min="1543" max="1543" width="0" style="11" hidden="1" customWidth="1"/>
    <col min="1544" max="1544" width="18.375" style="11" bestFit="1" customWidth="1"/>
    <col min="1545" max="1546" width="0" style="11" hidden="1" customWidth="1"/>
    <col min="1547" max="1790" width="9" style="11"/>
    <col min="1791" max="1791" width="6.625" style="11" customWidth="1"/>
    <col min="1792" max="1793" width="21.625" style="11" customWidth="1"/>
    <col min="1794" max="1794" width="16.125" style="11" bestFit="1" customWidth="1"/>
    <col min="1795" max="1795" width="13.875" style="11" bestFit="1" customWidth="1"/>
    <col min="1796" max="1796" width="17.25" style="11" bestFit="1" customWidth="1"/>
    <col min="1797" max="1798" width="20.5" style="11" bestFit="1" customWidth="1"/>
    <col min="1799" max="1799" width="0" style="11" hidden="1" customWidth="1"/>
    <col min="1800" max="1800" width="18.375" style="11" bestFit="1" customWidth="1"/>
    <col min="1801" max="1802" width="0" style="11" hidden="1" customWidth="1"/>
    <col min="1803" max="2046" width="9" style="11"/>
    <col min="2047" max="2047" width="6.625" style="11" customWidth="1"/>
    <col min="2048" max="2049" width="21.625" style="11" customWidth="1"/>
    <col min="2050" max="2050" width="16.125" style="11" bestFit="1" customWidth="1"/>
    <col min="2051" max="2051" width="13.875" style="11" bestFit="1" customWidth="1"/>
    <col min="2052" max="2052" width="17.25" style="11" bestFit="1" customWidth="1"/>
    <col min="2053" max="2054" width="20.5" style="11" bestFit="1" customWidth="1"/>
    <col min="2055" max="2055" width="0" style="11" hidden="1" customWidth="1"/>
    <col min="2056" max="2056" width="18.375" style="11" bestFit="1" customWidth="1"/>
    <col min="2057" max="2058" width="0" style="11" hidden="1" customWidth="1"/>
    <col min="2059" max="2302" width="9" style="11"/>
    <col min="2303" max="2303" width="6.625" style="11" customWidth="1"/>
    <col min="2304" max="2305" width="21.625" style="11" customWidth="1"/>
    <col min="2306" max="2306" width="16.125" style="11" bestFit="1" customWidth="1"/>
    <col min="2307" max="2307" width="13.875" style="11" bestFit="1" customWidth="1"/>
    <col min="2308" max="2308" width="17.25" style="11" bestFit="1" customWidth="1"/>
    <col min="2309" max="2310" width="20.5" style="11" bestFit="1" customWidth="1"/>
    <col min="2311" max="2311" width="0" style="11" hidden="1" customWidth="1"/>
    <col min="2312" max="2312" width="18.375" style="11" bestFit="1" customWidth="1"/>
    <col min="2313" max="2314" width="0" style="11" hidden="1" customWidth="1"/>
    <col min="2315" max="2558" width="9" style="11"/>
    <col min="2559" max="2559" width="6.625" style="11" customWidth="1"/>
    <col min="2560" max="2561" width="21.625" style="11" customWidth="1"/>
    <col min="2562" max="2562" width="16.125" style="11" bestFit="1" customWidth="1"/>
    <col min="2563" max="2563" width="13.875" style="11" bestFit="1" customWidth="1"/>
    <col min="2564" max="2564" width="17.25" style="11" bestFit="1" customWidth="1"/>
    <col min="2565" max="2566" width="20.5" style="11" bestFit="1" customWidth="1"/>
    <col min="2567" max="2567" width="0" style="11" hidden="1" customWidth="1"/>
    <col min="2568" max="2568" width="18.375" style="11" bestFit="1" customWidth="1"/>
    <col min="2569" max="2570" width="0" style="11" hidden="1" customWidth="1"/>
    <col min="2571" max="2814" width="9" style="11"/>
    <col min="2815" max="2815" width="6.625" style="11" customWidth="1"/>
    <col min="2816" max="2817" width="21.625" style="11" customWidth="1"/>
    <col min="2818" max="2818" width="16.125" style="11" bestFit="1" customWidth="1"/>
    <col min="2819" max="2819" width="13.875" style="11" bestFit="1" customWidth="1"/>
    <col min="2820" max="2820" width="17.25" style="11" bestFit="1" customWidth="1"/>
    <col min="2821" max="2822" width="20.5" style="11" bestFit="1" customWidth="1"/>
    <col min="2823" max="2823" width="0" style="11" hidden="1" customWidth="1"/>
    <col min="2824" max="2824" width="18.375" style="11" bestFit="1" customWidth="1"/>
    <col min="2825" max="2826" width="0" style="11" hidden="1" customWidth="1"/>
    <col min="2827" max="3070" width="9" style="11"/>
    <col min="3071" max="3071" width="6.625" style="11" customWidth="1"/>
    <col min="3072" max="3073" width="21.625" style="11" customWidth="1"/>
    <col min="3074" max="3074" width="16.125" style="11" bestFit="1" customWidth="1"/>
    <col min="3075" max="3075" width="13.875" style="11" bestFit="1" customWidth="1"/>
    <col min="3076" max="3076" width="17.25" style="11" bestFit="1" customWidth="1"/>
    <col min="3077" max="3078" width="20.5" style="11" bestFit="1" customWidth="1"/>
    <col min="3079" max="3079" width="0" style="11" hidden="1" customWidth="1"/>
    <col min="3080" max="3080" width="18.375" style="11" bestFit="1" customWidth="1"/>
    <col min="3081" max="3082" width="0" style="11" hidden="1" customWidth="1"/>
    <col min="3083" max="3326" width="9" style="11"/>
    <col min="3327" max="3327" width="6.625" style="11" customWidth="1"/>
    <col min="3328" max="3329" width="21.625" style="11" customWidth="1"/>
    <col min="3330" max="3330" width="16.125" style="11" bestFit="1" customWidth="1"/>
    <col min="3331" max="3331" width="13.875" style="11" bestFit="1" customWidth="1"/>
    <col min="3332" max="3332" width="17.25" style="11" bestFit="1" customWidth="1"/>
    <col min="3333" max="3334" width="20.5" style="11" bestFit="1" customWidth="1"/>
    <col min="3335" max="3335" width="0" style="11" hidden="1" customWidth="1"/>
    <col min="3336" max="3336" width="18.375" style="11" bestFit="1" customWidth="1"/>
    <col min="3337" max="3338" width="0" style="11" hidden="1" customWidth="1"/>
    <col min="3339" max="3582" width="9" style="11"/>
    <col min="3583" max="3583" width="6.625" style="11" customWidth="1"/>
    <col min="3584" max="3585" width="21.625" style="11" customWidth="1"/>
    <col min="3586" max="3586" width="16.125" style="11" bestFit="1" customWidth="1"/>
    <col min="3587" max="3587" width="13.875" style="11" bestFit="1" customWidth="1"/>
    <col min="3588" max="3588" width="17.25" style="11" bestFit="1" customWidth="1"/>
    <col min="3589" max="3590" width="20.5" style="11" bestFit="1" customWidth="1"/>
    <col min="3591" max="3591" width="0" style="11" hidden="1" customWidth="1"/>
    <col min="3592" max="3592" width="18.375" style="11" bestFit="1" customWidth="1"/>
    <col min="3593" max="3594" width="0" style="11" hidden="1" customWidth="1"/>
    <col min="3595" max="3838" width="9" style="11"/>
    <col min="3839" max="3839" width="6.625" style="11" customWidth="1"/>
    <col min="3840" max="3841" width="21.625" style="11" customWidth="1"/>
    <col min="3842" max="3842" width="16.125" style="11" bestFit="1" customWidth="1"/>
    <col min="3843" max="3843" width="13.875" style="11" bestFit="1" customWidth="1"/>
    <col min="3844" max="3844" width="17.25" style="11" bestFit="1" customWidth="1"/>
    <col min="3845" max="3846" width="20.5" style="11" bestFit="1" customWidth="1"/>
    <col min="3847" max="3847" width="0" style="11" hidden="1" customWidth="1"/>
    <col min="3848" max="3848" width="18.375" style="11" bestFit="1" customWidth="1"/>
    <col min="3849" max="3850" width="0" style="11" hidden="1" customWidth="1"/>
    <col min="3851" max="4094" width="9" style="11"/>
    <col min="4095" max="4095" width="6.625" style="11" customWidth="1"/>
    <col min="4096" max="4097" width="21.625" style="11" customWidth="1"/>
    <col min="4098" max="4098" width="16.125" style="11" bestFit="1" customWidth="1"/>
    <col min="4099" max="4099" width="13.875" style="11" bestFit="1" customWidth="1"/>
    <col min="4100" max="4100" width="17.25" style="11" bestFit="1" customWidth="1"/>
    <col min="4101" max="4102" width="20.5" style="11" bestFit="1" customWidth="1"/>
    <col min="4103" max="4103" width="0" style="11" hidden="1" customWidth="1"/>
    <col min="4104" max="4104" width="18.375" style="11" bestFit="1" customWidth="1"/>
    <col min="4105" max="4106" width="0" style="11" hidden="1" customWidth="1"/>
    <col min="4107" max="4350" width="9" style="11"/>
    <col min="4351" max="4351" width="6.625" style="11" customWidth="1"/>
    <col min="4352" max="4353" width="21.625" style="11" customWidth="1"/>
    <col min="4354" max="4354" width="16.125" style="11" bestFit="1" customWidth="1"/>
    <col min="4355" max="4355" width="13.875" style="11" bestFit="1" customWidth="1"/>
    <col min="4356" max="4356" width="17.25" style="11" bestFit="1" customWidth="1"/>
    <col min="4357" max="4358" width="20.5" style="11" bestFit="1" customWidth="1"/>
    <col min="4359" max="4359" width="0" style="11" hidden="1" customWidth="1"/>
    <col min="4360" max="4360" width="18.375" style="11" bestFit="1" customWidth="1"/>
    <col min="4361" max="4362" width="0" style="11" hidden="1" customWidth="1"/>
    <col min="4363" max="4606" width="9" style="11"/>
    <col min="4607" max="4607" width="6.625" style="11" customWidth="1"/>
    <col min="4608" max="4609" width="21.625" style="11" customWidth="1"/>
    <col min="4610" max="4610" width="16.125" style="11" bestFit="1" customWidth="1"/>
    <col min="4611" max="4611" width="13.875" style="11" bestFit="1" customWidth="1"/>
    <col min="4612" max="4612" width="17.25" style="11" bestFit="1" customWidth="1"/>
    <col min="4613" max="4614" width="20.5" style="11" bestFit="1" customWidth="1"/>
    <col min="4615" max="4615" width="0" style="11" hidden="1" customWidth="1"/>
    <col min="4616" max="4616" width="18.375" style="11" bestFit="1" customWidth="1"/>
    <col min="4617" max="4618" width="0" style="11" hidden="1" customWidth="1"/>
    <col min="4619" max="4862" width="9" style="11"/>
    <col min="4863" max="4863" width="6.625" style="11" customWidth="1"/>
    <col min="4864" max="4865" width="21.625" style="11" customWidth="1"/>
    <col min="4866" max="4866" width="16.125" style="11" bestFit="1" customWidth="1"/>
    <col min="4867" max="4867" width="13.875" style="11" bestFit="1" customWidth="1"/>
    <col min="4868" max="4868" width="17.25" style="11" bestFit="1" customWidth="1"/>
    <col min="4869" max="4870" width="20.5" style="11" bestFit="1" customWidth="1"/>
    <col min="4871" max="4871" width="0" style="11" hidden="1" customWidth="1"/>
    <col min="4872" max="4872" width="18.375" style="11" bestFit="1" customWidth="1"/>
    <col min="4873" max="4874" width="0" style="11" hidden="1" customWidth="1"/>
    <col min="4875" max="5118" width="9" style="11"/>
    <col min="5119" max="5119" width="6.625" style="11" customWidth="1"/>
    <col min="5120" max="5121" width="21.625" style="11" customWidth="1"/>
    <col min="5122" max="5122" width="16.125" style="11" bestFit="1" customWidth="1"/>
    <col min="5123" max="5123" width="13.875" style="11" bestFit="1" customWidth="1"/>
    <col min="5124" max="5124" width="17.25" style="11" bestFit="1" customWidth="1"/>
    <col min="5125" max="5126" width="20.5" style="11" bestFit="1" customWidth="1"/>
    <col min="5127" max="5127" width="0" style="11" hidden="1" customWidth="1"/>
    <col min="5128" max="5128" width="18.375" style="11" bestFit="1" customWidth="1"/>
    <col min="5129" max="5130" width="0" style="11" hidden="1" customWidth="1"/>
    <col min="5131" max="5374" width="9" style="11"/>
    <col min="5375" max="5375" width="6.625" style="11" customWidth="1"/>
    <col min="5376" max="5377" width="21.625" style="11" customWidth="1"/>
    <col min="5378" max="5378" width="16.125" style="11" bestFit="1" customWidth="1"/>
    <col min="5379" max="5379" width="13.875" style="11" bestFit="1" customWidth="1"/>
    <col min="5380" max="5380" width="17.25" style="11" bestFit="1" customWidth="1"/>
    <col min="5381" max="5382" width="20.5" style="11" bestFit="1" customWidth="1"/>
    <col min="5383" max="5383" width="0" style="11" hidden="1" customWidth="1"/>
    <col min="5384" max="5384" width="18.375" style="11" bestFit="1" customWidth="1"/>
    <col min="5385" max="5386" width="0" style="11" hidden="1" customWidth="1"/>
    <col min="5387" max="5630" width="9" style="11"/>
    <col min="5631" max="5631" width="6.625" style="11" customWidth="1"/>
    <col min="5632" max="5633" width="21.625" style="11" customWidth="1"/>
    <col min="5634" max="5634" width="16.125" style="11" bestFit="1" customWidth="1"/>
    <col min="5635" max="5635" width="13.875" style="11" bestFit="1" customWidth="1"/>
    <col min="5636" max="5636" width="17.25" style="11" bestFit="1" customWidth="1"/>
    <col min="5637" max="5638" width="20.5" style="11" bestFit="1" customWidth="1"/>
    <col min="5639" max="5639" width="0" style="11" hidden="1" customWidth="1"/>
    <col min="5640" max="5640" width="18.375" style="11" bestFit="1" customWidth="1"/>
    <col min="5641" max="5642" width="0" style="11" hidden="1" customWidth="1"/>
    <col min="5643" max="5886" width="9" style="11"/>
    <col min="5887" max="5887" width="6.625" style="11" customWidth="1"/>
    <col min="5888" max="5889" width="21.625" style="11" customWidth="1"/>
    <col min="5890" max="5890" width="16.125" style="11" bestFit="1" customWidth="1"/>
    <col min="5891" max="5891" width="13.875" style="11" bestFit="1" customWidth="1"/>
    <col min="5892" max="5892" width="17.25" style="11" bestFit="1" customWidth="1"/>
    <col min="5893" max="5894" width="20.5" style="11" bestFit="1" customWidth="1"/>
    <col min="5895" max="5895" width="0" style="11" hidden="1" customWidth="1"/>
    <col min="5896" max="5896" width="18.375" style="11" bestFit="1" customWidth="1"/>
    <col min="5897" max="5898" width="0" style="11" hidden="1" customWidth="1"/>
    <col min="5899" max="6142" width="9" style="11"/>
    <col min="6143" max="6143" width="6.625" style="11" customWidth="1"/>
    <col min="6144" max="6145" width="21.625" style="11" customWidth="1"/>
    <col min="6146" max="6146" width="16.125" style="11" bestFit="1" customWidth="1"/>
    <col min="6147" max="6147" width="13.875" style="11" bestFit="1" customWidth="1"/>
    <col min="6148" max="6148" width="17.25" style="11" bestFit="1" customWidth="1"/>
    <col min="6149" max="6150" width="20.5" style="11" bestFit="1" customWidth="1"/>
    <col min="6151" max="6151" width="0" style="11" hidden="1" customWidth="1"/>
    <col min="6152" max="6152" width="18.375" style="11" bestFit="1" customWidth="1"/>
    <col min="6153" max="6154" width="0" style="11" hidden="1" customWidth="1"/>
    <col min="6155" max="6398" width="9" style="11"/>
    <col min="6399" max="6399" width="6.625" style="11" customWidth="1"/>
    <col min="6400" max="6401" width="21.625" style="11" customWidth="1"/>
    <col min="6402" max="6402" width="16.125" style="11" bestFit="1" customWidth="1"/>
    <col min="6403" max="6403" width="13.875" style="11" bestFit="1" customWidth="1"/>
    <col min="6404" max="6404" width="17.25" style="11" bestFit="1" customWidth="1"/>
    <col min="6405" max="6406" width="20.5" style="11" bestFit="1" customWidth="1"/>
    <col min="6407" max="6407" width="0" style="11" hidden="1" customWidth="1"/>
    <col min="6408" max="6408" width="18.375" style="11" bestFit="1" customWidth="1"/>
    <col min="6409" max="6410" width="0" style="11" hidden="1" customWidth="1"/>
    <col min="6411" max="6654" width="9" style="11"/>
    <col min="6655" max="6655" width="6.625" style="11" customWidth="1"/>
    <col min="6656" max="6657" width="21.625" style="11" customWidth="1"/>
    <col min="6658" max="6658" width="16.125" style="11" bestFit="1" customWidth="1"/>
    <col min="6659" max="6659" width="13.875" style="11" bestFit="1" customWidth="1"/>
    <col min="6660" max="6660" width="17.25" style="11" bestFit="1" customWidth="1"/>
    <col min="6661" max="6662" width="20.5" style="11" bestFit="1" customWidth="1"/>
    <col min="6663" max="6663" width="0" style="11" hidden="1" customWidth="1"/>
    <col min="6664" max="6664" width="18.375" style="11" bestFit="1" customWidth="1"/>
    <col min="6665" max="6666" width="0" style="11" hidden="1" customWidth="1"/>
    <col min="6667" max="6910" width="9" style="11"/>
    <col min="6911" max="6911" width="6.625" style="11" customWidth="1"/>
    <col min="6912" max="6913" width="21.625" style="11" customWidth="1"/>
    <col min="6914" max="6914" width="16.125" style="11" bestFit="1" customWidth="1"/>
    <col min="6915" max="6915" width="13.875" style="11" bestFit="1" customWidth="1"/>
    <col min="6916" max="6916" width="17.25" style="11" bestFit="1" customWidth="1"/>
    <col min="6917" max="6918" width="20.5" style="11" bestFit="1" customWidth="1"/>
    <col min="6919" max="6919" width="0" style="11" hidden="1" customWidth="1"/>
    <col min="6920" max="6920" width="18.375" style="11" bestFit="1" customWidth="1"/>
    <col min="6921" max="6922" width="0" style="11" hidden="1" customWidth="1"/>
    <col min="6923" max="7166" width="9" style="11"/>
    <col min="7167" max="7167" width="6.625" style="11" customWidth="1"/>
    <col min="7168" max="7169" width="21.625" style="11" customWidth="1"/>
    <col min="7170" max="7170" width="16.125" style="11" bestFit="1" customWidth="1"/>
    <col min="7171" max="7171" width="13.875" style="11" bestFit="1" customWidth="1"/>
    <col min="7172" max="7172" width="17.25" style="11" bestFit="1" customWidth="1"/>
    <col min="7173" max="7174" width="20.5" style="11" bestFit="1" customWidth="1"/>
    <col min="7175" max="7175" width="0" style="11" hidden="1" customWidth="1"/>
    <col min="7176" max="7176" width="18.375" style="11" bestFit="1" customWidth="1"/>
    <col min="7177" max="7178" width="0" style="11" hidden="1" customWidth="1"/>
    <col min="7179" max="7422" width="9" style="11"/>
    <col min="7423" max="7423" width="6.625" style="11" customWidth="1"/>
    <col min="7424" max="7425" width="21.625" style="11" customWidth="1"/>
    <col min="7426" max="7426" width="16.125" style="11" bestFit="1" customWidth="1"/>
    <col min="7427" max="7427" width="13.875" style="11" bestFit="1" customWidth="1"/>
    <col min="7428" max="7428" width="17.25" style="11" bestFit="1" customWidth="1"/>
    <col min="7429" max="7430" width="20.5" style="11" bestFit="1" customWidth="1"/>
    <col min="7431" max="7431" width="0" style="11" hidden="1" customWidth="1"/>
    <col min="7432" max="7432" width="18.375" style="11" bestFit="1" customWidth="1"/>
    <col min="7433" max="7434" width="0" style="11" hidden="1" customWidth="1"/>
    <col min="7435" max="7678" width="9" style="11"/>
    <col min="7679" max="7679" width="6.625" style="11" customWidth="1"/>
    <col min="7680" max="7681" width="21.625" style="11" customWidth="1"/>
    <col min="7682" max="7682" width="16.125" style="11" bestFit="1" customWidth="1"/>
    <col min="7683" max="7683" width="13.875" style="11" bestFit="1" customWidth="1"/>
    <col min="7684" max="7684" width="17.25" style="11" bestFit="1" customWidth="1"/>
    <col min="7685" max="7686" width="20.5" style="11" bestFit="1" customWidth="1"/>
    <col min="7687" max="7687" width="0" style="11" hidden="1" customWidth="1"/>
    <col min="7688" max="7688" width="18.375" style="11" bestFit="1" customWidth="1"/>
    <col min="7689" max="7690" width="0" style="11" hidden="1" customWidth="1"/>
    <col min="7691" max="7934" width="9" style="11"/>
    <col min="7935" max="7935" width="6.625" style="11" customWidth="1"/>
    <col min="7936" max="7937" width="21.625" style="11" customWidth="1"/>
    <col min="7938" max="7938" width="16.125" style="11" bestFit="1" customWidth="1"/>
    <col min="7939" max="7939" width="13.875" style="11" bestFit="1" customWidth="1"/>
    <col min="7940" max="7940" width="17.25" style="11" bestFit="1" customWidth="1"/>
    <col min="7941" max="7942" width="20.5" style="11" bestFit="1" customWidth="1"/>
    <col min="7943" max="7943" width="0" style="11" hidden="1" customWidth="1"/>
    <col min="7944" max="7944" width="18.375" style="11" bestFit="1" customWidth="1"/>
    <col min="7945" max="7946" width="0" style="11" hidden="1" customWidth="1"/>
    <col min="7947" max="8190" width="9" style="11"/>
    <col min="8191" max="8191" width="6.625" style="11" customWidth="1"/>
    <col min="8192" max="8193" width="21.625" style="11" customWidth="1"/>
    <col min="8194" max="8194" width="16.125" style="11" bestFit="1" customWidth="1"/>
    <col min="8195" max="8195" width="13.875" style="11" bestFit="1" customWidth="1"/>
    <col min="8196" max="8196" width="17.25" style="11" bestFit="1" customWidth="1"/>
    <col min="8197" max="8198" width="20.5" style="11" bestFit="1" customWidth="1"/>
    <col min="8199" max="8199" width="0" style="11" hidden="1" customWidth="1"/>
    <col min="8200" max="8200" width="18.375" style="11" bestFit="1" customWidth="1"/>
    <col min="8201" max="8202" width="0" style="11" hidden="1" customWidth="1"/>
    <col min="8203" max="8446" width="9" style="11"/>
    <col min="8447" max="8447" width="6.625" style="11" customWidth="1"/>
    <col min="8448" max="8449" width="21.625" style="11" customWidth="1"/>
    <col min="8450" max="8450" width="16.125" style="11" bestFit="1" customWidth="1"/>
    <col min="8451" max="8451" width="13.875" style="11" bestFit="1" customWidth="1"/>
    <col min="8452" max="8452" width="17.25" style="11" bestFit="1" customWidth="1"/>
    <col min="8453" max="8454" width="20.5" style="11" bestFit="1" customWidth="1"/>
    <col min="8455" max="8455" width="0" style="11" hidden="1" customWidth="1"/>
    <col min="8456" max="8456" width="18.375" style="11" bestFit="1" customWidth="1"/>
    <col min="8457" max="8458" width="0" style="11" hidden="1" customWidth="1"/>
    <col min="8459" max="8702" width="9" style="11"/>
    <col min="8703" max="8703" width="6.625" style="11" customWidth="1"/>
    <col min="8704" max="8705" width="21.625" style="11" customWidth="1"/>
    <col min="8706" max="8706" width="16.125" style="11" bestFit="1" customWidth="1"/>
    <col min="8707" max="8707" width="13.875" style="11" bestFit="1" customWidth="1"/>
    <col min="8708" max="8708" width="17.25" style="11" bestFit="1" customWidth="1"/>
    <col min="8709" max="8710" width="20.5" style="11" bestFit="1" customWidth="1"/>
    <col min="8711" max="8711" width="0" style="11" hidden="1" customWidth="1"/>
    <col min="8712" max="8712" width="18.375" style="11" bestFit="1" customWidth="1"/>
    <col min="8713" max="8714" width="0" style="11" hidden="1" customWidth="1"/>
    <col min="8715" max="8958" width="9" style="11"/>
    <col min="8959" max="8959" width="6.625" style="11" customWidth="1"/>
    <col min="8960" max="8961" width="21.625" style="11" customWidth="1"/>
    <col min="8962" max="8962" width="16.125" style="11" bestFit="1" customWidth="1"/>
    <col min="8963" max="8963" width="13.875" style="11" bestFit="1" customWidth="1"/>
    <col min="8964" max="8964" width="17.25" style="11" bestFit="1" customWidth="1"/>
    <col min="8965" max="8966" width="20.5" style="11" bestFit="1" customWidth="1"/>
    <col min="8967" max="8967" width="0" style="11" hidden="1" customWidth="1"/>
    <col min="8968" max="8968" width="18.375" style="11" bestFit="1" customWidth="1"/>
    <col min="8969" max="8970" width="0" style="11" hidden="1" customWidth="1"/>
    <col min="8971" max="9214" width="9" style="11"/>
    <col min="9215" max="9215" width="6.625" style="11" customWidth="1"/>
    <col min="9216" max="9217" width="21.625" style="11" customWidth="1"/>
    <col min="9218" max="9218" width="16.125" style="11" bestFit="1" customWidth="1"/>
    <col min="9219" max="9219" width="13.875" style="11" bestFit="1" customWidth="1"/>
    <col min="9220" max="9220" width="17.25" style="11" bestFit="1" customWidth="1"/>
    <col min="9221" max="9222" width="20.5" style="11" bestFit="1" customWidth="1"/>
    <col min="9223" max="9223" width="0" style="11" hidden="1" customWidth="1"/>
    <col min="9224" max="9224" width="18.375" style="11" bestFit="1" customWidth="1"/>
    <col min="9225" max="9226" width="0" style="11" hidden="1" customWidth="1"/>
    <col min="9227" max="9470" width="9" style="11"/>
    <col min="9471" max="9471" width="6.625" style="11" customWidth="1"/>
    <col min="9472" max="9473" width="21.625" style="11" customWidth="1"/>
    <col min="9474" max="9474" width="16.125" style="11" bestFit="1" customWidth="1"/>
    <col min="9475" max="9475" width="13.875" style="11" bestFit="1" customWidth="1"/>
    <col min="9476" max="9476" width="17.25" style="11" bestFit="1" customWidth="1"/>
    <col min="9477" max="9478" width="20.5" style="11" bestFit="1" customWidth="1"/>
    <col min="9479" max="9479" width="0" style="11" hidden="1" customWidth="1"/>
    <col min="9480" max="9480" width="18.375" style="11" bestFit="1" customWidth="1"/>
    <col min="9481" max="9482" width="0" style="11" hidden="1" customWidth="1"/>
    <col min="9483" max="9726" width="9" style="11"/>
    <col min="9727" max="9727" width="6.625" style="11" customWidth="1"/>
    <col min="9728" max="9729" width="21.625" style="11" customWidth="1"/>
    <col min="9730" max="9730" width="16.125" style="11" bestFit="1" customWidth="1"/>
    <col min="9731" max="9731" width="13.875" style="11" bestFit="1" customWidth="1"/>
    <col min="9732" max="9732" width="17.25" style="11" bestFit="1" customWidth="1"/>
    <col min="9733" max="9734" width="20.5" style="11" bestFit="1" customWidth="1"/>
    <col min="9735" max="9735" width="0" style="11" hidden="1" customWidth="1"/>
    <col min="9736" max="9736" width="18.375" style="11" bestFit="1" customWidth="1"/>
    <col min="9737" max="9738" width="0" style="11" hidden="1" customWidth="1"/>
    <col min="9739" max="9982" width="9" style="11"/>
    <col min="9983" max="9983" width="6.625" style="11" customWidth="1"/>
    <col min="9984" max="9985" width="21.625" style="11" customWidth="1"/>
    <col min="9986" max="9986" width="16.125" style="11" bestFit="1" customWidth="1"/>
    <col min="9987" max="9987" width="13.875" style="11" bestFit="1" customWidth="1"/>
    <col min="9988" max="9988" width="17.25" style="11" bestFit="1" customWidth="1"/>
    <col min="9989" max="9990" width="20.5" style="11" bestFit="1" customWidth="1"/>
    <col min="9991" max="9991" width="0" style="11" hidden="1" customWidth="1"/>
    <col min="9992" max="9992" width="18.375" style="11" bestFit="1" customWidth="1"/>
    <col min="9993" max="9994" width="0" style="11" hidden="1" customWidth="1"/>
    <col min="9995" max="10238" width="9" style="11"/>
    <col min="10239" max="10239" width="6.625" style="11" customWidth="1"/>
    <col min="10240" max="10241" width="21.625" style="11" customWidth="1"/>
    <col min="10242" max="10242" width="16.125" style="11" bestFit="1" customWidth="1"/>
    <col min="10243" max="10243" width="13.875" style="11" bestFit="1" customWidth="1"/>
    <col min="10244" max="10244" width="17.25" style="11" bestFit="1" customWidth="1"/>
    <col min="10245" max="10246" width="20.5" style="11" bestFit="1" customWidth="1"/>
    <col min="10247" max="10247" width="0" style="11" hidden="1" customWidth="1"/>
    <col min="10248" max="10248" width="18.375" style="11" bestFit="1" customWidth="1"/>
    <col min="10249" max="10250" width="0" style="11" hidden="1" customWidth="1"/>
    <col min="10251" max="10494" width="9" style="11"/>
    <col min="10495" max="10495" width="6.625" style="11" customWidth="1"/>
    <col min="10496" max="10497" width="21.625" style="11" customWidth="1"/>
    <col min="10498" max="10498" width="16.125" style="11" bestFit="1" customWidth="1"/>
    <col min="10499" max="10499" width="13.875" style="11" bestFit="1" customWidth="1"/>
    <col min="10500" max="10500" width="17.25" style="11" bestFit="1" customWidth="1"/>
    <col min="10501" max="10502" width="20.5" style="11" bestFit="1" customWidth="1"/>
    <col min="10503" max="10503" width="0" style="11" hidden="1" customWidth="1"/>
    <col min="10504" max="10504" width="18.375" style="11" bestFit="1" customWidth="1"/>
    <col min="10505" max="10506" width="0" style="11" hidden="1" customWidth="1"/>
    <col min="10507" max="10750" width="9" style="11"/>
    <col min="10751" max="10751" width="6.625" style="11" customWidth="1"/>
    <col min="10752" max="10753" width="21.625" style="11" customWidth="1"/>
    <col min="10754" max="10754" width="16.125" style="11" bestFit="1" customWidth="1"/>
    <col min="10755" max="10755" width="13.875" style="11" bestFit="1" customWidth="1"/>
    <col min="10756" max="10756" width="17.25" style="11" bestFit="1" customWidth="1"/>
    <col min="10757" max="10758" width="20.5" style="11" bestFit="1" customWidth="1"/>
    <col min="10759" max="10759" width="0" style="11" hidden="1" customWidth="1"/>
    <col min="10760" max="10760" width="18.375" style="11" bestFit="1" customWidth="1"/>
    <col min="10761" max="10762" width="0" style="11" hidden="1" customWidth="1"/>
    <col min="10763" max="11006" width="9" style="11"/>
    <col min="11007" max="11007" width="6.625" style="11" customWidth="1"/>
    <col min="11008" max="11009" width="21.625" style="11" customWidth="1"/>
    <col min="11010" max="11010" width="16.125" style="11" bestFit="1" customWidth="1"/>
    <col min="11011" max="11011" width="13.875" style="11" bestFit="1" customWidth="1"/>
    <col min="11012" max="11012" width="17.25" style="11" bestFit="1" customWidth="1"/>
    <col min="11013" max="11014" width="20.5" style="11" bestFit="1" customWidth="1"/>
    <col min="11015" max="11015" width="0" style="11" hidden="1" customWidth="1"/>
    <col min="11016" max="11016" width="18.375" style="11" bestFit="1" customWidth="1"/>
    <col min="11017" max="11018" width="0" style="11" hidden="1" customWidth="1"/>
    <col min="11019" max="11262" width="9" style="11"/>
    <col min="11263" max="11263" width="6.625" style="11" customWidth="1"/>
    <col min="11264" max="11265" width="21.625" style="11" customWidth="1"/>
    <col min="11266" max="11266" width="16.125" style="11" bestFit="1" customWidth="1"/>
    <col min="11267" max="11267" width="13.875" style="11" bestFit="1" customWidth="1"/>
    <col min="11268" max="11268" width="17.25" style="11" bestFit="1" customWidth="1"/>
    <col min="11269" max="11270" width="20.5" style="11" bestFit="1" customWidth="1"/>
    <col min="11271" max="11271" width="0" style="11" hidden="1" customWidth="1"/>
    <col min="11272" max="11272" width="18.375" style="11" bestFit="1" customWidth="1"/>
    <col min="11273" max="11274" width="0" style="11" hidden="1" customWidth="1"/>
    <col min="11275" max="11518" width="9" style="11"/>
    <col min="11519" max="11519" width="6.625" style="11" customWidth="1"/>
    <col min="11520" max="11521" width="21.625" style="11" customWidth="1"/>
    <col min="11522" max="11522" width="16.125" style="11" bestFit="1" customWidth="1"/>
    <col min="11523" max="11523" width="13.875" style="11" bestFit="1" customWidth="1"/>
    <col min="11524" max="11524" width="17.25" style="11" bestFit="1" customWidth="1"/>
    <col min="11525" max="11526" width="20.5" style="11" bestFit="1" customWidth="1"/>
    <col min="11527" max="11527" width="0" style="11" hidden="1" customWidth="1"/>
    <col min="11528" max="11528" width="18.375" style="11" bestFit="1" customWidth="1"/>
    <col min="11529" max="11530" width="0" style="11" hidden="1" customWidth="1"/>
    <col min="11531" max="11774" width="9" style="11"/>
    <col min="11775" max="11775" width="6.625" style="11" customWidth="1"/>
    <col min="11776" max="11777" width="21.625" style="11" customWidth="1"/>
    <col min="11778" max="11778" width="16.125" style="11" bestFit="1" customWidth="1"/>
    <col min="11779" max="11779" width="13.875" style="11" bestFit="1" customWidth="1"/>
    <col min="11780" max="11780" width="17.25" style="11" bestFit="1" customWidth="1"/>
    <col min="11781" max="11782" width="20.5" style="11" bestFit="1" customWidth="1"/>
    <col min="11783" max="11783" width="0" style="11" hidden="1" customWidth="1"/>
    <col min="11784" max="11784" width="18.375" style="11" bestFit="1" customWidth="1"/>
    <col min="11785" max="11786" width="0" style="11" hidden="1" customWidth="1"/>
    <col min="11787" max="12030" width="9" style="11"/>
    <col min="12031" max="12031" width="6.625" style="11" customWidth="1"/>
    <col min="12032" max="12033" width="21.625" style="11" customWidth="1"/>
    <col min="12034" max="12034" width="16.125" style="11" bestFit="1" customWidth="1"/>
    <col min="12035" max="12035" width="13.875" style="11" bestFit="1" customWidth="1"/>
    <col min="12036" max="12036" width="17.25" style="11" bestFit="1" customWidth="1"/>
    <col min="12037" max="12038" width="20.5" style="11" bestFit="1" customWidth="1"/>
    <col min="12039" max="12039" width="0" style="11" hidden="1" customWidth="1"/>
    <col min="12040" max="12040" width="18.375" style="11" bestFit="1" customWidth="1"/>
    <col min="12041" max="12042" width="0" style="11" hidden="1" customWidth="1"/>
    <col min="12043" max="12286" width="9" style="11"/>
    <col min="12287" max="12287" width="6.625" style="11" customWidth="1"/>
    <col min="12288" max="12289" width="21.625" style="11" customWidth="1"/>
    <col min="12290" max="12290" width="16.125" style="11" bestFit="1" customWidth="1"/>
    <col min="12291" max="12291" width="13.875" style="11" bestFit="1" customWidth="1"/>
    <col min="12292" max="12292" width="17.25" style="11" bestFit="1" customWidth="1"/>
    <col min="12293" max="12294" width="20.5" style="11" bestFit="1" customWidth="1"/>
    <col min="12295" max="12295" width="0" style="11" hidden="1" customWidth="1"/>
    <col min="12296" max="12296" width="18.375" style="11" bestFit="1" customWidth="1"/>
    <col min="12297" max="12298" width="0" style="11" hidden="1" customWidth="1"/>
    <col min="12299" max="12542" width="9" style="11"/>
    <col min="12543" max="12543" width="6.625" style="11" customWidth="1"/>
    <col min="12544" max="12545" width="21.625" style="11" customWidth="1"/>
    <col min="12546" max="12546" width="16.125" style="11" bestFit="1" customWidth="1"/>
    <col min="12547" max="12547" width="13.875" style="11" bestFit="1" customWidth="1"/>
    <col min="12548" max="12548" width="17.25" style="11" bestFit="1" customWidth="1"/>
    <col min="12549" max="12550" width="20.5" style="11" bestFit="1" customWidth="1"/>
    <col min="12551" max="12551" width="0" style="11" hidden="1" customWidth="1"/>
    <col min="12552" max="12552" width="18.375" style="11" bestFit="1" customWidth="1"/>
    <col min="12553" max="12554" width="0" style="11" hidden="1" customWidth="1"/>
    <col min="12555" max="12798" width="9" style="11"/>
    <col min="12799" max="12799" width="6.625" style="11" customWidth="1"/>
    <col min="12800" max="12801" width="21.625" style="11" customWidth="1"/>
    <col min="12802" max="12802" width="16.125" style="11" bestFit="1" customWidth="1"/>
    <col min="12803" max="12803" width="13.875" style="11" bestFit="1" customWidth="1"/>
    <col min="12804" max="12804" width="17.25" style="11" bestFit="1" customWidth="1"/>
    <col min="12805" max="12806" width="20.5" style="11" bestFit="1" customWidth="1"/>
    <col min="12807" max="12807" width="0" style="11" hidden="1" customWidth="1"/>
    <col min="12808" max="12808" width="18.375" style="11" bestFit="1" customWidth="1"/>
    <col min="12809" max="12810" width="0" style="11" hidden="1" customWidth="1"/>
    <col min="12811" max="13054" width="9" style="11"/>
    <col min="13055" max="13055" width="6.625" style="11" customWidth="1"/>
    <col min="13056" max="13057" width="21.625" style="11" customWidth="1"/>
    <col min="13058" max="13058" width="16.125" style="11" bestFit="1" customWidth="1"/>
    <col min="13059" max="13059" width="13.875" style="11" bestFit="1" customWidth="1"/>
    <col min="13060" max="13060" width="17.25" style="11" bestFit="1" customWidth="1"/>
    <col min="13061" max="13062" width="20.5" style="11" bestFit="1" customWidth="1"/>
    <col min="13063" max="13063" width="0" style="11" hidden="1" customWidth="1"/>
    <col min="13064" max="13064" width="18.375" style="11" bestFit="1" customWidth="1"/>
    <col min="13065" max="13066" width="0" style="11" hidden="1" customWidth="1"/>
    <col min="13067" max="13310" width="9" style="11"/>
    <col min="13311" max="13311" width="6.625" style="11" customWidth="1"/>
    <col min="13312" max="13313" width="21.625" style="11" customWidth="1"/>
    <col min="13314" max="13314" width="16.125" style="11" bestFit="1" customWidth="1"/>
    <col min="13315" max="13315" width="13.875" style="11" bestFit="1" customWidth="1"/>
    <col min="13316" max="13316" width="17.25" style="11" bestFit="1" customWidth="1"/>
    <col min="13317" max="13318" width="20.5" style="11" bestFit="1" customWidth="1"/>
    <col min="13319" max="13319" width="0" style="11" hidden="1" customWidth="1"/>
    <col min="13320" max="13320" width="18.375" style="11" bestFit="1" customWidth="1"/>
    <col min="13321" max="13322" width="0" style="11" hidden="1" customWidth="1"/>
    <col min="13323" max="13566" width="9" style="11"/>
    <col min="13567" max="13567" width="6.625" style="11" customWidth="1"/>
    <col min="13568" max="13569" width="21.625" style="11" customWidth="1"/>
    <col min="13570" max="13570" width="16.125" style="11" bestFit="1" customWidth="1"/>
    <col min="13571" max="13571" width="13.875" style="11" bestFit="1" customWidth="1"/>
    <col min="13572" max="13572" width="17.25" style="11" bestFit="1" customWidth="1"/>
    <col min="13573" max="13574" width="20.5" style="11" bestFit="1" customWidth="1"/>
    <col min="13575" max="13575" width="0" style="11" hidden="1" customWidth="1"/>
    <col min="13576" max="13576" width="18.375" style="11" bestFit="1" customWidth="1"/>
    <col min="13577" max="13578" width="0" style="11" hidden="1" customWidth="1"/>
    <col min="13579" max="13822" width="9" style="11"/>
    <col min="13823" max="13823" width="6.625" style="11" customWidth="1"/>
    <col min="13824" max="13825" width="21.625" style="11" customWidth="1"/>
    <col min="13826" max="13826" width="16.125" style="11" bestFit="1" customWidth="1"/>
    <col min="13827" max="13827" width="13.875" style="11" bestFit="1" customWidth="1"/>
    <col min="13828" max="13828" width="17.25" style="11" bestFit="1" customWidth="1"/>
    <col min="13829" max="13830" width="20.5" style="11" bestFit="1" customWidth="1"/>
    <col min="13831" max="13831" width="0" style="11" hidden="1" customWidth="1"/>
    <col min="13832" max="13832" width="18.375" style="11" bestFit="1" customWidth="1"/>
    <col min="13833" max="13834" width="0" style="11" hidden="1" customWidth="1"/>
    <col min="13835" max="14078" width="9" style="11"/>
    <col min="14079" max="14079" width="6.625" style="11" customWidth="1"/>
    <col min="14080" max="14081" width="21.625" style="11" customWidth="1"/>
    <col min="14082" max="14082" width="16.125" style="11" bestFit="1" customWidth="1"/>
    <col min="14083" max="14083" width="13.875" style="11" bestFit="1" customWidth="1"/>
    <col min="14084" max="14084" width="17.25" style="11" bestFit="1" customWidth="1"/>
    <col min="14085" max="14086" width="20.5" style="11" bestFit="1" customWidth="1"/>
    <col min="14087" max="14087" width="0" style="11" hidden="1" customWidth="1"/>
    <col min="14088" max="14088" width="18.375" style="11" bestFit="1" customWidth="1"/>
    <col min="14089" max="14090" width="0" style="11" hidden="1" customWidth="1"/>
    <col min="14091" max="14334" width="9" style="11"/>
    <col min="14335" max="14335" width="6.625" style="11" customWidth="1"/>
    <col min="14336" max="14337" width="21.625" style="11" customWidth="1"/>
    <col min="14338" max="14338" width="16.125" style="11" bestFit="1" customWidth="1"/>
    <col min="14339" max="14339" width="13.875" style="11" bestFit="1" customWidth="1"/>
    <col min="14340" max="14340" width="17.25" style="11" bestFit="1" customWidth="1"/>
    <col min="14341" max="14342" width="20.5" style="11" bestFit="1" customWidth="1"/>
    <col min="14343" max="14343" width="0" style="11" hidden="1" customWidth="1"/>
    <col min="14344" max="14344" width="18.375" style="11" bestFit="1" customWidth="1"/>
    <col min="14345" max="14346" width="0" style="11" hidden="1" customWidth="1"/>
    <col min="14347" max="14590" width="9" style="11"/>
    <col min="14591" max="14591" width="6.625" style="11" customWidth="1"/>
    <col min="14592" max="14593" width="21.625" style="11" customWidth="1"/>
    <col min="14594" max="14594" width="16.125" style="11" bestFit="1" customWidth="1"/>
    <col min="14595" max="14595" width="13.875" style="11" bestFit="1" customWidth="1"/>
    <col min="14596" max="14596" width="17.25" style="11" bestFit="1" customWidth="1"/>
    <col min="14597" max="14598" width="20.5" style="11" bestFit="1" customWidth="1"/>
    <col min="14599" max="14599" width="0" style="11" hidden="1" customWidth="1"/>
    <col min="14600" max="14600" width="18.375" style="11" bestFit="1" customWidth="1"/>
    <col min="14601" max="14602" width="0" style="11" hidden="1" customWidth="1"/>
    <col min="14603" max="14846" width="9" style="11"/>
    <col min="14847" max="14847" width="6.625" style="11" customWidth="1"/>
    <col min="14848" max="14849" width="21.625" style="11" customWidth="1"/>
    <col min="14850" max="14850" width="16.125" style="11" bestFit="1" customWidth="1"/>
    <col min="14851" max="14851" width="13.875" style="11" bestFit="1" customWidth="1"/>
    <col min="14852" max="14852" width="17.25" style="11" bestFit="1" customWidth="1"/>
    <col min="14853" max="14854" width="20.5" style="11" bestFit="1" customWidth="1"/>
    <col min="14855" max="14855" width="0" style="11" hidden="1" customWidth="1"/>
    <col min="14856" max="14856" width="18.375" style="11" bestFit="1" customWidth="1"/>
    <col min="14857" max="14858" width="0" style="11" hidden="1" customWidth="1"/>
    <col min="14859" max="15102" width="9" style="11"/>
    <col min="15103" max="15103" width="6.625" style="11" customWidth="1"/>
    <col min="15104" max="15105" width="21.625" style="11" customWidth="1"/>
    <col min="15106" max="15106" width="16.125" style="11" bestFit="1" customWidth="1"/>
    <col min="15107" max="15107" width="13.875" style="11" bestFit="1" customWidth="1"/>
    <col min="15108" max="15108" width="17.25" style="11" bestFit="1" customWidth="1"/>
    <col min="15109" max="15110" width="20.5" style="11" bestFit="1" customWidth="1"/>
    <col min="15111" max="15111" width="0" style="11" hidden="1" customWidth="1"/>
    <col min="15112" max="15112" width="18.375" style="11" bestFit="1" customWidth="1"/>
    <col min="15113" max="15114" width="0" style="11" hidden="1" customWidth="1"/>
    <col min="15115" max="15358" width="9" style="11"/>
    <col min="15359" max="15359" width="6.625" style="11" customWidth="1"/>
    <col min="15360" max="15361" width="21.625" style="11" customWidth="1"/>
    <col min="15362" max="15362" width="16.125" style="11" bestFit="1" customWidth="1"/>
    <col min="15363" max="15363" width="13.875" style="11" bestFit="1" customWidth="1"/>
    <col min="15364" max="15364" width="17.25" style="11" bestFit="1" customWidth="1"/>
    <col min="15365" max="15366" width="20.5" style="11" bestFit="1" customWidth="1"/>
    <col min="15367" max="15367" width="0" style="11" hidden="1" customWidth="1"/>
    <col min="15368" max="15368" width="18.375" style="11" bestFit="1" customWidth="1"/>
    <col min="15369" max="15370" width="0" style="11" hidden="1" customWidth="1"/>
    <col min="15371" max="15614" width="9" style="11"/>
    <col min="15615" max="15615" width="6.625" style="11" customWidth="1"/>
    <col min="15616" max="15617" width="21.625" style="11" customWidth="1"/>
    <col min="15618" max="15618" width="16.125" style="11" bestFit="1" customWidth="1"/>
    <col min="15619" max="15619" width="13.875" style="11" bestFit="1" customWidth="1"/>
    <col min="15620" max="15620" width="17.25" style="11" bestFit="1" customWidth="1"/>
    <col min="15621" max="15622" width="20.5" style="11" bestFit="1" customWidth="1"/>
    <col min="15623" max="15623" width="0" style="11" hidden="1" customWidth="1"/>
    <col min="15624" max="15624" width="18.375" style="11" bestFit="1" customWidth="1"/>
    <col min="15625" max="15626" width="0" style="11" hidden="1" customWidth="1"/>
    <col min="15627" max="15870" width="9" style="11"/>
    <col min="15871" max="15871" width="6.625" style="11" customWidth="1"/>
    <col min="15872" max="15873" width="21.625" style="11" customWidth="1"/>
    <col min="15874" max="15874" width="16.125" style="11" bestFit="1" customWidth="1"/>
    <col min="15875" max="15875" width="13.875" style="11" bestFit="1" customWidth="1"/>
    <col min="15876" max="15876" width="17.25" style="11" bestFit="1" customWidth="1"/>
    <col min="15877" max="15878" width="20.5" style="11" bestFit="1" customWidth="1"/>
    <col min="15879" max="15879" width="0" style="11" hidden="1" customWidth="1"/>
    <col min="15880" max="15880" width="18.375" style="11" bestFit="1" customWidth="1"/>
    <col min="15881" max="15882" width="0" style="11" hidden="1" customWidth="1"/>
    <col min="15883" max="16126" width="9" style="11"/>
    <col min="16127" max="16127" width="6.625" style="11" customWidth="1"/>
    <col min="16128" max="16129" width="21.625" style="11" customWidth="1"/>
    <col min="16130" max="16130" width="16.125" style="11" bestFit="1" customWidth="1"/>
    <col min="16131" max="16131" width="13.875" style="11" bestFit="1" customWidth="1"/>
    <col min="16132" max="16132" width="17.25" style="11" bestFit="1" customWidth="1"/>
    <col min="16133" max="16134" width="20.5" style="11" bestFit="1" customWidth="1"/>
    <col min="16135" max="16135" width="0" style="11" hidden="1" customWidth="1"/>
    <col min="16136" max="16136" width="18.375" style="11" bestFit="1" customWidth="1"/>
    <col min="16137" max="16138" width="0" style="11" hidden="1" customWidth="1"/>
    <col min="16139" max="16384" width="9" style="11"/>
  </cols>
  <sheetData>
    <row r="1" spans="1:5" ht="20.25">
      <c r="A1" s="436" t="s">
        <v>837</v>
      </c>
      <c r="B1" s="437"/>
      <c r="C1" s="437"/>
      <c r="D1" s="437"/>
      <c r="E1" s="437"/>
    </row>
    <row r="2" spans="1:5" ht="35.1" customHeight="1">
      <c r="A2" s="438" t="s">
        <v>847</v>
      </c>
      <c r="B2" s="439"/>
      <c r="E2" s="383" t="s">
        <v>802</v>
      </c>
    </row>
    <row r="3" spans="1:5" ht="30" customHeight="1">
      <c r="A3" s="384" t="s">
        <v>394</v>
      </c>
      <c r="B3" s="384" t="s">
        <v>827</v>
      </c>
      <c r="C3" s="385" t="s">
        <v>838</v>
      </c>
      <c r="D3" s="385" t="s">
        <v>412</v>
      </c>
      <c r="E3" s="385" t="s">
        <v>839</v>
      </c>
    </row>
    <row r="4" spans="1:5" ht="30" customHeight="1">
      <c r="A4" s="384">
        <v>1</v>
      </c>
      <c r="B4" s="384" t="s">
        <v>828</v>
      </c>
      <c r="C4" s="386">
        <f>补充公用经费调整!AR18</f>
        <v>12713996.039999997</v>
      </c>
      <c r="D4" s="386"/>
      <c r="E4" s="386">
        <f>C4-D4</f>
        <v>12713996.039999997</v>
      </c>
    </row>
    <row r="5" spans="1:5" ht="30" customHeight="1">
      <c r="A5" s="384">
        <v>2</v>
      </c>
      <c r="B5" s="387" t="s">
        <v>829</v>
      </c>
      <c r="C5" s="388">
        <f>镇管义务书薄费调整!M12</f>
        <v>-2734197.2800000003</v>
      </c>
      <c r="D5" s="389"/>
      <c r="E5" s="386">
        <f t="shared" ref="E5:E18" si="0">C5-D5</f>
        <v>-2734197.2800000003</v>
      </c>
    </row>
    <row r="6" spans="1:5" ht="30" customHeight="1">
      <c r="A6" s="384">
        <v>3</v>
      </c>
      <c r="B6" s="387" t="s">
        <v>830</v>
      </c>
      <c r="C6" s="388">
        <f>公办义务教育营养午餐!H12</f>
        <v>-626223</v>
      </c>
      <c r="D6" s="389"/>
      <c r="E6" s="386">
        <f t="shared" si="0"/>
        <v>-626223</v>
      </c>
    </row>
    <row r="7" spans="1:5" ht="30" customHeight="1">
      <c r="A7" s="384">
        <v>4</v>
      </c>
      <c r="B7" s="387" t="s">
        <v>831</v>
      </c>
      <c r="C7" s="388">
        <f>公办义务教育资助!V14</f>
        <v>-106960</v>
      </c>
      <c r="D7" s="389"/>
      <c r="E7" s="386">
        <f t="shared" si="0"/>
        <v>-106960</v>
      </c>
    </row>
    <row r="8" spans="1:5" ht="30" customHeight="1">
      <c r="A8" s="384">
        <v>5</v>
      </c>
      <c r="B8" s="387" t="s">
        <v>840</v>
      </c>
      <c r="C8" s="388">
        <f>普教一科调整!H17</f>
        <v>-242328</v>
      </c>
      <c r="D8" s="389"/>
      <c r="E8" s="386">
        <f t="shared" si="0"/>
        <v>-242328</v>
      </c>
    </row>
    <row r="9" spans="1:5" ht="30" customHeight="1">
      <c r="A9" s="384">
        <v>6</v>
      </c>
      <c r="B9" s="384" t="s">
        <v>841</v>
      </c>
      <c r="C9" s="388">
        <f>公办学前资助!T13</f>
        <v>13662</v>
      </c>
      <c r="D9" s="388"/>
      <c r="E9" s="386">
        <f t="shared" si="0"/>
        <v>13662</v>
      </c>
    </row>
    <row r="10" spans="1:5" ht="30" customHeight="1">
      <c r="A10" s="384">
        <v>7</v>
      </c>
      <c r="B10" s="384" t="s">
        <v>404</v>
      </c>
      <c r="C10" s="388">
        <f>保安经费调整!AB44</f>
        <v>4243832.9199999981</v>
      </c>
      <c r="D10" s="388">
        <f>C10</f>
        <v>4243832.9199999981</v>
      </c>
      <c r="E10" s="386">
        <f t="shared" si="0"/>
        <v>0</v>
      </c>
    </row>
    <row r="11" spans="1:5" ht="30" customHeight="1">
      <c r="A11" s="384">
        <v>8</v>
      </c>
      <c r="B11" s="384" t="s">
        <v>842</v>
      </c>
      <c r="C11" s="388">
        <f>视频联网调整!T27</f>
        <v>-12096</v>
      </c>
      <c r="D11" s="388">
        <f t="shared" ref="D11:D18" si="1">C11</f>
        <v>-12096</v>
      </c>
      <c r="E11" s="386">
        <f t="shared" si="0"/>
        <v>0</v>
      </c>
    </row>
    <row r="12" spans="1:5" ht="30" customHeight="1">
      <c r="A12" s="384">
        <v>9</v>
      </c>
      <c r="B12" s="384" t="s">
        <v>832</v>
      </c>
      <c r="C12" s="388">
        <f>农民工学校经费调整!AA6</f>
        <v>-61500</v>
      </c>
      <c r="D12" s="388">
        <f t="shared" si="1"/>
        <v>-61500</v>
      </c>
      <c r="E12" s="386">
        <f t="shared" si="0"/>
        <v>0</v>
      </c>
    </row>
    <row r="13" spans="1:5" ht="30" customHeight="1">
      <c r="A13" s="384">
        <v>10</v>
      </c>
      <c r="B13" s="384" t="s">
        <v>833</v>
      </c>
      <c r="C13" s="388">
        <f>农民工学校资助调整!V7</f>
        <v>-104225</v>
      </c>
      <c r="D13" s="388">
        <f t="shared" si="1"/>
        <v>-104225</v>
      </c>
      <c r="E13" s="386">
        <f t="shared" si="0"/>
        <v>0</v>
      </c>
    </row>
    <row r="14" spans="1:5" ht="30" customHeight="1">
      <c r="A14" s="384">
        <v>11</v>
      </c>
      <c r="B14" s="384" t="s">
        <v>834</v>
      </c>
      <c r="C14" s="388">
        <f>农民工学校减免书薄费调整!U5</f>
        <v>-564602.54</v>
      </c>
      <c r="D14" s="388">
        <f t="shared" si="1"/>
        <v>-564602.54</v>
      </c>
      <c r="E14" s="386">
        <f t="shared" si="0"/>
        <v>0</v>
      </c>
    </row>
    <row r="15" spans="1:5" ht="30" customHeight="1">
      <c r="A15" s="384">
        <v>12</v>
      </c>
      <c r="B15" s="384" t="s">
        <v>835</v>
      </c>
      <c r="C15" s="388">
        <f>小区生补贴调整!W12</f>
        <v>-485739.99999999977</v>
      </c>
      <c r="D15" s="388">
        <f t="shared" si="1"/>
        <v>-485739.99999999977</v>
      </c>
      <c r="E15" s="386">
        <f t="shared" si="0"/>
        <v>0</v>
      </c>
    </row>
    <row r="16" spans="1:5" ht="30" customHeight="1">
      <c r="A16" s="384">
        <v>13</v>
      </c>
      <c r="B16" s="384" t="s">
        <v>843</v>
      </c>
      <c r="C16" s="388">
        <f>民办学校生均调整!AG5</f>
        <v>29225</v>
      </c>
      <c r="D16" s="388">
        <f t="shared" si="1"/>
        <v>29225</v>
      </c>
      <c r="E16" s="386">
        <f t="shared" si="0"/>
        <v>0</v>
      </c>
    </row>
    <row r="17" spans="1:5" ht="30" customHeight="1">
      <c r="A17" s="384">
        <v>14</v>
      </c>
      <c r="B17" s="384" t="s">
        <v>845</v>
      </c>
      <c r="C17" s="388">
        <f>民办学校书薄费调整!L5</f>
        <v>-175456.7</v>
      </c>
      <c r="D17" s="388">
        <f t="shared" si="1"/>
        <v>-175456.7</v>
      </c>
      <c r="E17" s="386">
        <f t="shared" si="0"/>
        <v>0</v>
      </c>
    </row>
    <row r="18" spans="1:5" ht="30" customHeight="1">
      <c r="A18" s="384">
        <v>15</v>
      </c>
      <c r="B18" s="384" t="s">
        <v>844</v>
      </c>
      <c r="C18" s="388">
        <f>民办学前资助!R11</f>
        <v>35516</v>
      </c>
      <c r="D18" s="388">
        <f t="shared" si="1"/>
        <v>35516</v>
      </c>
      <c r="E18" s="386">
        <f t="shared" si="0"/>
        <v>0</v>
      </c>
    </row>
    <row r="19" spans="1:5" ht="30" customHeight="1">
      <c r="A19" s="384"/>
      <c r="B19" s="384" t="s">
        <v>836</v>
      </c>
      <c r="C19" s="390">
        <f>SUM(C4:C18)</f>
        <v>11922903.439999998</v>
      </c>
      <c r="D19" s="390">
        <f t="shared" ref="D19:E19" si="2">SUM(D4:D18)</f>
        <v>2904953.6799999978</v>
      </c>
      <c r="E19" s="390">
        <f t="shared" si="2"/>
        <v>9017949.7599999979</v>
      </c>
    </row>
    <row r="20" spans="1:5" ht="30" customHeight="1"/>
    <row r="21" spans="1:5" ht="30" customHeight="1"/>
  </sheetData>
  <mergeCells count="2">
    <mergeCell ref="A1:E1"/>
    <mergeCell ref="A2:B2"/>
  </mergeCells>
  <phoneticPr fontId="3" type="noConversion"/>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dimension ref="A1:AS19"/>
  <sheetViews>
    <sheetView topLeftCell="B1" workbookViewId="0">
      <pane xSplit="2" ySplit="3" topLeftCell="D4" activePane="bottomRight" state="frozen"/>
      <selection activeCell="B1" sqref="B1"/>
      <selection pane="topRight" activeCell="D1" sqref="D1"/>
      <selection pane="bottomLeft" activeCell="B4" sqref="B4"/>
      <selection pane="bottomRight" activeCell="B19" sqref="A19:XFD19"/>
    </sheetView>
  </sheetViews>
  <sheetFormatPr defaultColWidth="9" defaultRowHeight="11.25"/>
  <cols>
    <col min="1" max="1" width="4" style="19" hidden="1" customWidth="1"/>
    <col min="2" max="2" width="21.875" style="19" customWidth="1"/>
    <col min="3" max="3" width="12.625" style="19" customWidth="1"/>
    <col min="4" max="4" width="9.75" style="19" hidden="1" customWidth="1"/>
    <col min="5" max="24" width="9" style="19" hidden="1" customWidth="1"/>
    <col min="25" max="25" width="8.375" style="19" hidden="1" customWidth="1"/>
    <col min="26" max="26" width="9.625" style="19" hidden="1" customWidth="1"/>
    <col min="27" max="27" width="9.375" style="19" hidden="1" customWidth="1"/>
    <col min="28" max="28" width="12.5" style="19" hidden="1" customWidth="1"/>
    <col min="29" max="29" width="9.875" style="19" hidden="1" customWidth="1"/>
    <col min="30" max="30" width="14.75" style="19" customWidth="1"/>
    <col min="31" max="31" width="10.5" style="19" customWidth="1"/>
    <col min="32" max="32" width="9.75" style="19" bestFit="1" customWidth="1"/>
    <col min="33" max="33" width="9.125" style="19" bestFit="1" customWidth="1"/>
    <col min="34" max="34" width="9.75" style="19" bestFit="1" customWidth="1"/>
    <col min="35" max="36" width="9.125" style="19" bestFit="1" customWidth="1"/>
    <col min="37" max="37" width="12.375" style="19" customWidth="1"/>
    <col min="38" max="38" width="14.75" style="19" customWidth="1"/>
    <col min="39" max="39" width="14" style="19" customWidth="1"/>
    <col min="40" max="41" width="15.875" style="19" customWidth="1"/>
    <col min="42" max="42" width="14" style="19" customWidth="1"/>
    <col min="43" max="43" width="15.375" style="19" customWidth="1"/>
    <col min="44" max="44" width="17.5" style="19" customWidth="1"/>
    <col min="45" max="45" width="11.625" style="19" customWidth="1"/>
    <col min="46" max="16384" width="9" style="19"/>
  </cols>
  <sheetData>
    <row r="1" spans="1:45" ht="19.5" customHeight="1">
      <c r="A1" s="361" t="s">
        <v>821</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3"/>
      <c r="AO1" s="363"/>
      <c r="AP1" s="363"/>
      <c r="AQ1" s="363"/>
      <c r="AR1" s="363"/>
    </row>
    <row r="2" spans="1:45">
      <c r="A2" s="441" t="s">
        <v>593</v>
      </c>
      <c r="B2" s="443" t="s">
        <v>1</v>
      </c>
      <c r="C2" s="443" t="s">
        <v>423</v>
      </c>
      <c r="D2" s="443" t="s">
        <v>693</v>
      </c>
      <c r="E2" s="443" t="s">
        <v>694</v>
      </c>
      <c r="F2" s="443"/>
      <c r="G2" s="443"/>
      <c r="H2" s="443"/>
      <c r="I2" s="443"/>
      <c r="J2" s="443" t="s">
        <v>695</v>
      </c>
      <c r="K2" s="443"/>
      <c r="L2" s="443"/>
      <c r="M2" s="443"/>
      <c r="N2" s="443"/>
      <c r="O2" s="444" t="s">
        <v>670</v>
      </c>
      <c r="P2" s="444"/>
      <c r="Q2" s="444"/>
      <c r="R2" s="444"/>
      <c r="S2" s="444"/>
      <c r="T2" s="444" t="s">
        <v>696</v>
      </c>
      <c r="U2" s="444"/>
      <c r="V2" s="444"/>
      <c r="W2" s="444"/>
      <c r="X2" s="444"/>
      <c r="Y2" s="444" t="s">
        <v>671</v>
      </c>
      <c r="Z2" s="444"/>
      <c r="AA2" s="444"/>
      <c r="AB2" s="444"/>
      <c r="AC2" s="444"/>
      <c r="AD2" s="443" t="s">
        <v>697</v>
      </c>
      <c r="AE2" s="443"/>
      <c r="AF2" s="443"/>
      <c r="AG2" s="443"/>
      <c r="AH2" s="443"/>
      <c r="AI2" s="443"/>
      <c r="AJ2" s="443"/>
      <c r="AK2" s="443"/>
      <c r="AL2" s="443"/>
      <c r="AM2" s="443"/>
      <c r="AN2" s="440" t="s">
        <v>698</v>
      </c>
      <c r="AO2" s="440" t="s">
        <v>820</v>
      </c>
      <c r="AP2" s="440" t="s">
        <v>699</v>
      </c>
      <c r="AQ2" s="440" t="s">
        <v>700</v>
      </c>
      <c r="AR2" s="440" t="s">
        <v>701</v>
      </c>
    </row>
    <row r="3" spans="1:45" ht="13.5" customHeight="1">
      <c r="A3" s="442"/>
      <c r="B3" s="443"/>
      <c r="C3" s="443"/>
      <c r="D3" s="443"/>
      <c r="E3" s="274" t="s">
        <v>672</v>
      </c>
      <c r="F3" s="274" t="s">
        <v>675</v>
      </c>
      <c r="G3" s="274" t="s">
        <v>673</v>
      </c>
      <c r="H3" s="274" t="s">
        <v>674</v>
      </c>
      <c r="I3" s="324" t="s">
        <v>416</v>
      </c>
      <c r="J3" s="274" t="s">
        <v>672</v>
      </c>
      <c r="K3" s="274" t="s">
        <v>675</v>
      </c>
      <c r="L3" s="274" t="s">
        <v>673</v>
      </c>
      <c r="M3" s="274" t="s">
        <v>674</v>
      </c>
      <c r="N3" s="324" t="s">
        <v>416</v>
      </c>
      <c r="O3" s="274" t="s">
        <v>672</v>
      </c>
      <c r="P3" s="274" t="s">
        <v>675</v>
      </c>
      <c r="Q3" s="274" t="s">
        <v>673</v>
      </c>
      <c r="R3" s="274" t="s">
        <v>674</v>
      </c>
      <c r="S3" s="324" t="s">
        <v>416</v>
      </c>
      <c r="T3" s="274" t="s">
        <v>672</v>
      </c>
      <c r="U3" s="274" t="s">
        <v>675</v>
      </c>
      <c r="V3" s="274" t="s">
        <v>673</v>
      </c>
      <c r="W3" s="274" t="s">
        <v>674</v>
      </c>
      <c r="X3" s="324" t="s">
        <v>416</v>
      </c>
      <c r="Y3" s="274" t="s">
        <v>672</v>
      </c>
      <c r="Z3" s="274" t="s">
        <v>675</v>
      </c>
      <c r="AA3" s="274" t="s">
        <v>673</v>
      </c>
      <c r="AB3" s="274" t="s">
        <v>674</v>
      </c>
      <c r="AC3" s="324" t="s">
        <v>416</v>
      </c>
      <c r="AD3" s="274" t="s">
        <v>676</v>
      </c>
      <c r="AE3" s="274" t="s">
        <v>677</v>
      </c>
      <c r="AF3" s="274" t="s">
        <v>678</v>
      </c>
      <c r="AG3" s="274" t="s">
        <v>679</v>
      </c>
      <c r="AH3" s="274" t="s">
        <v>680</v>
      </c>
      <c r="AI3" s="274" t="s">
        <v>702</v>
      </c>
      <c r="AJ3" s="274" t="s">
        <v>703</v>
      </c>
      <c r="AK3" s="274" t="s">
        <v>681</v>
      </c>
      <c r="AL3" s="323" t="s">
        <v>738</v>
      </c>
      <c r="AM3" s="324" t="s">
        <v>704</v>
      </c>
      <c r="AN3" s="440"/>
      <c r="AO3" s="440"/>
      <c r="AP3" s="440"/>
      <c r="AQ3" s="440"/>
      <c r="AR3" s="440"/>
    </row>
    <row r="4" spans="1:45">
      <c r="A4" s="275" t="s">
        <v>602</v>
      </c>
      <c r="B4" s="276" t="s">
        <v>682</v>
      </c>
      <c r="C4" s="276" t="s">
        <v>705</v>
      </c>
      <c r="D4" s="299">
        <v>2</v>
      </c>
      <c r="E4" s="300">
        <v>3</v>
      </c>
      <c r="F4" s="300">
        <v>3</v>
      </c>
      <c r="G4" s="300">
        <v>27</v>
      </c>
      <c r="H4" s="300">
        <v>3</v>
      </c>
      <c r="I4" s="277">
        <f t="shared" ref="I4:I17" si="0">SUM(E4:H4)</f>
        <v>36</v>
      </c>
      <c r="J4" s="299">
        <v>2</v>
      </c>
      <c r="K4" s="299">
        <v>0</v>
      </c>
      <c r="L4" s="299">
        <v>0</v>
      </c>
      <c r="M4" s="299">
        <v>0</v>
      </c>
      <c r="N4" s="277">
        <f t="shared" ref="N4:N17" si="1">SUM(J4:M4)</f>
        <v>2</v>
      </c>
      <c r="O4" s="277">
        <f>E4+J4</f>
        <v>5</v>
      </c>
      <c r="P4" s="277">
        <f t="shared" ref="P4:R17" si="2">F4+K4</f>
        <v>3</v>
      </c>
      <c r="Q4" s="277">
        <f t="shared" si="2"/>
        <v>27</v>
      </c>
      <c r="R4" s="277">
        <f t="shared" si="2"/>
        <v>3</v>
      </c>
      <c r="S4" s="277">
        <f t="shared" ref="S4:S17" si="3">SUM(O4:R4)</f>
        <v>38</v>
      </c>
      <c r="T4" s="321">
        <v>6</v>
      </c>
      <c r="U4" s="321">
        <v>3</v>
      </c>
      <c r="V4" s="321">
        <v>25.583333333333332</v>
      </c>
      <c r="W4" s="321">
        <v>2.6666666666666665</v>
      </c>
      <c r="X4" s="277">
        <f t="shared" ref="X4:X17" si="4">SUM(T4:W4)</f>
        <v>37.249999999999993</v>
      </c>
      <c r="Y4" s="299">
        <v>6</v>
      </c>
      <c r="Z4" s="299">
        <v>3</v>
      </c>
      <c r="AA4" s="299">
        <v>25.583333333333332</v>
      </c>
      <c r="AB4" s="299">
        <v>2.6666666666666665</v>
      </c>
      <c r="AC4" s="277">
        <f t="shared" ref="AC4:AC17" si="5">SUM(Y4:AB4)</f>
        <v>37.249999999999993</v>
      </c>
      <c r="AD4" s="277">
        <f t="shared" ref="AD4:AD17" si="6">(Y4*5917+Z4*5150+AA4*5094+AB4*4150)*7+(Y4*6017+Z4*5250+AA4*5194+AB4*4250)*5</f>
        <v>2326707</v>
      </c>
      <c r="AE4" s="277">
        <f t="shared" ref="AE4:AE17" si="7">AC4*4320</f>
        <v>160919.99999999997</v>
      </c>
      <c r="AF4" s="277">
        <f t="shared" ref="AF4:AF17" si="8">AC4*6000</f>
        <v>223499.99999999997</v>
      </c>
      <c r="AG4" s="277">
        <f t="shared" ref="AG4:AG17" si="9">AC4*2400</f>
        <v>89399.999999999985</v>
      </c>
      <c r="AH4" s="277">
        <f t="shared" ref="AH4:AH17" si="10">AC4*8800</f>
        <v>327799.99999999994</v>
      </c>
      <c r="AI4" s="277">
        <f t="shared" ref="AI4:AI17" si="11">AC4*800</f>
        <v>29799.999999999993</v>
      </c>
      <c r="AJ4" s="277">
        <f t="shared" ref="AJ4:AJ17" si="12">D4*50*82</f>
        <v>8200</v>
      </c>
      <c r="AK4" s="277">
        <f t="shared" ref="AK4:AK17" si="13">AC4*960</f>
        <v>35759.999999999993</v>
      </c>
      <c r="AL4" s="277">
        <f t="shared" ref="AL4:AL17" si="14">ROUND((AD4+AH4+AI4+AJ4)*0.35756,2)</f>
        <v>962732.8</v>
      </c>
      <c r="AM4" s="277">
        <f t="shared" ref="AM4:AM17" si="15">SUM(AD4:AL4)</f>
        <v>4164819.8</v>
      </c>
      <c r="AN4" s="278">
        <v>4165743.84</v>
      </c>
      <c r="AO4" s="360"/>
      <c r="AP4" s="278">
        <f t="shared" ref="AP4:AP17" si="16">AN4+AO4</f>
        <v>4165743.84</v>
      </c>
      <c r="AQ4" s="278">
        <v>2901249</v>
      </c>
      <c r="AR4" s="278">
        <f t="shared" ref="AR4:AR17" si="17">AP4-AQ4</f>
        <v>1264494.8399999999</v>
      </c>
      <c r="AS4" s="280"/>
    </row>
    <row r="5" spans="1:45">
      <c r="A5" s="275" t="s">
        <v>602</v>
      </c>
      <c r="B5" s="276" t="s">
        <v>683</v>
      </c>
      <c r="C5" s="276" t="s">
        <v>705</v>
      </c>
      <c r="D5" s="299">
        <v>2</v>
      </c>
      <c r="E5" s="300">
        <v>4</v>
      </c>
      <c r="F5" s="300">
        <v>3</v>
      </c>
      <c r="G5" s="300">
        <v>28</v>
      </c>
      <c r="H5" s="300">
        <v>3</v>
      </c>
      <c r="I5" s="277">
        <f t="shared" si="0"/>
        <v>38</v>
      </c>
      <c r="J5" s="299">
        <v>12</v>
      </c>
      <c r="K5" s="299">
        <v>0</v>
      </c>
      <c r="L5" s="299">
        <v>0</v>
      </c>
      <c r="M5" s="299">
        <v>0</v>
      </c>
      <c r="N5" s="277">
        <f t="shared" si="1"/>
        <v>12</v>
      </c>
      <c r="O5" s="277">
        <f t="shared" ref="O5:O17" si="18">E5+J5</f>
        <v>16</v>
      </c>
      <c r="P5" s="277">
        <f t="shared" si="2"/>
        <v>3</v>
      </c>
      <c r="Q5" s="277">
        <f t="shared" si="2"/>
        <v>28</v>
      </c>
      <c r="R5" s="277">
        <f t="shared" si="2"/>
        <v>3</v>
      </c>
      <c r="S5" s="277">
        <f t="shared" si="3"/>
        <v>50</v>
      </c>
      <c r="T5" s="299">
        <v>11.333333333333334</v>
      </c>
      <c r="U5" s="299">
        <v>3</v>
      </c>
      <c r="V5" s="299">
        <v>27</v>
      </c>
      <c r="W5" s="299">
        <v>3</v>
      </c>
      <c r="X5" s="277">
        <f t="shared" si="4"/>
        <v>44.333333333333336</v>
      </c>
      <c r="Y5" s="277">
        <v>11.333333333333334</v>
      </c>
      <c r="Z5" s="277">
        <v>3</v>
      </c>
      <c r="AA5" s="277">
        <v>27</v>
      </c>
      <c r="AB5" s="277">
        <v>3</v>
      </c>
      <c r="AC5" s="277">
        <f t="shared" si="5"/>
        <v>44.333333333333336</v>
      </c>
      <c r="AD5" s="277">
        <f t="shared" si="6"/>
        <v>2812134.666666667</v>
      </c>
      <c r="AE5" s="277">
        <f t="shared" si="7"/>
        <v>191520</v>
      </c>
      <c r="AF5" s="277">
        <f t="shared" si="8"/>
        <v>266000</v>
      </c>
      <c r="AG5" s="277">
        <f t="shared" si="9"/>
        <v>106400</v>
      </c>
      <c r="AH5" s="277">
        <f t="shared" si="10"/>
        <v>390133.33333333337</v>
      </c>
      <c r="AI5" s="277">
        <f t="shared" si="11"/>
        <v>35466.666666666672</v>
      </c>
      <c r="AJ5" s="277">
        <f t="shared" si="12"/>
        <v>8200</v>
      </c>
      <c r="AK5" s="277">
        <f t="shared" si="13"/>
        <v>42560</v>
      </c>
      <c r="AL5" s="277">
        <f t="shared" si="14"/>
        <v>1160616.3999999999</v>
      </c>
      <c r="AM5" s="277">
        <f t="shared" si="15"/>
        <v>5013031.0666666664</v>
      </c>
      <c r="AN5" s="278">
        <v>4852745.5</v>
      </c>
      <c r="AO5" s="360"/>
      <c r="AP5" s="278">
        <f t="shared" si="16"/>
        <v>4852745.5</v>
      </c>
      <c r="AQ5" s="278">
        <v>2551255</v>
      </c>
      <c r="AR5" s="278">
        <f t="shared" si="17"/>
        <v>2301490.5</v>
      </c>
      <c r="AS5" s="280"/>
    </row>
    <row r="6" spans="1:45">
      <c r="A6" s="275" t="s">
        <v>602</v>
      </c>
      <c r="B6" s="276" t="s">
        <v>684</v>
      </c>
      <c r="C6" s="276" t="s">
        <v>705</v>
      </c>
      <c r="D6" s="299">
        <v>2</v>
      </c>
      <c r="E6" s="300">
        <v>5</v>
      </c>
      <c r="F6" s="300">
        <v>3</v>
      </c>
      <c r="G6" s="300">
        <v>37</v>
      </c>
      <c r="H6" s="300">
        <v>4</v>
      </c>
      <c r="I6" s="277">
        <f t="shared" si="0"/>
        <v>49</v>
      </c>
      <c r="J6" s="299">
        <v>5</v>
      </c>
      <c r="K6" s="299">
        <v>1</v>
      </c>
      <c r="L6" s="299">
        <v>0.91666666666666663</v>
      </c>
      <c r="M6" s="299">
        <v>2.9166666666666665</v>
      </c>
      <c r="N6" s="277">
        <f t="shared" si="1"/>
        <v>9.8333333333333339</v>
      </c>
      <c r="O6" s="277">
        <f t="shared" si="18"/>
        <v>10</v>
      </c>
      <c r="P6" s="277">
        <f t="shared" si="2"/>
        <v>4</v>
      </c>
      <c r="Q6" s="277">
        <f t="shared" si="2"/>
        <v>37.916666666666664</v>
      </c>
      <c r="R6" s="277">
        <f t="shared" si="2"/>
        <v>6.9166666666666661</v>
      </c>
      <c r="S6" s="277">
        <f t="shared" si="3"/>
        <v>58.833333333333329</v>
      </c>
      <c r="T6" s="299">
        <v>9.6666666666666661</v>
      </c>
      <c r="U6" s="299">
        <v>5.5</v>
      </c>
      <c r="V6" s="299">
        <v>36.5</v>
      </c>
      <c r="W6" s="299">
        <v>4.833333333333333</v>
      </c>
      <c r="X6" s="277">
        <f t="shared" si="4"/>
        <v>56.5</v>
      </c>
      <c r="Y6" s="277">
        <v>9.6666666666666661</v>
      </c>
      <c r="Z6" s="277">
        <v>5.5</v>
      </c>
      <c r="AA6" s="277">
        <v>36.5</v>
      </c>
      <c r="AB6" s="277">
        <v>4.833333333333333</v>
      </c>
      <c r="AC6" s="277">
        <f t="shared" si="5"/>
        <v>56.5</v>
      </c>
      <c r="AD6" s="277">
        <f t="shared" si="6"/>
        <v>3526393.9999999995</v>
      </c>
      <c r="AE6" s="277">
        <f t="shared" si="7"/>
        <v>244080</v>
      </c>
      <c r="AF6" s="277">
        <f t="shared" si="8"/>
        <v>339000</v>
      </c>
      <c r="AG6" s="277">
        <f t="shared" si="9"/>
        <v>135600</v>
      </c>
      <c r="AH6" s="277">
        <f t="shared" si="10"/>
        <v>497200</v>
      </c>
      <c r="AI6" s="277">
        <f t="shared" si="11"/>
        <v>45200</v>
      </c>
      <c r="AJ6" s="277">
        <f t="shared" si="12"/>
        <v>8200</v>
      </c>
      <c r="AK6" s="277">
        <f t="shared" si="13"/>
        <v>54240</v>
      </c>
      <c r="AL6" s="277">
        <f t="shared" si="14"/>
        <v>1457769.97</v>
      </c>
      <c r="AM6" s="277">
        <f t="shared" si="15"/>
        <v>6307683.9699999997</v>
      </c>
      <c r="AN6" s="278">
        <v>6016071.9000000004</v>
      </c>
      <c r="AO6" s="360"/>
      <c r="AP6" s="278">
        <f t="shared" si="16"/>
        <v>6016071.9000000004</v>
      </c>
      <c r="AQ6" s="278">
        <v>4143011</v>
      </c>
      <c r="AR6" s="278">
        <f t="shared" si="17"/>
        <v>1873060.9000000004</v>
      </c>
      <c r="AS6" s="280"/>
    </row>
    <row r="7" spans="1:45">
      <c r="A7" s="275" t="s">
        <v>602</v>
      </c>
      <c r="B7" s="276" t="s">
        <v>685</v>
      </c>
      <c r="C7" s="276" t="s">
        <v>705</v>
      </c>
      <c r="D7" s="299">
        <v>3</v>
      </c>
      <c r="E7" s="300">
        <v>3</v>
      </c>
      <c r="F7" s="300">
        <v>3</v>
      </c>
      <c r="G7" s="300">
        <v>25</v>
      </c>
      <c r="H7" s="300">
        <v>3</v>
      </c>
      <c r="I7" s="277">
        <f t="shared" si="0"/>
        <v>34</v>
      </c>
      <c r="J7" s="299">
        <v>3</v>
      </c>
      <c r="K7" s="299">
        <v>0</v>
      </c>
      <c r="L7" s="299">
        <v>0</v>
      </c>
      <c r="M7" s="299">
        <v>0</v>
      </c>
      <c r="N7" s="277">
        <f t="shared" si="1"/>
        <v>3</v>
      </c>
      <c r="O7" s="277">
        <f t="shared" si="18"/>
        <v>6</v>
      </c>
      <c r="P7" s="277">
        <f t="shared" si="2"/>
        <v>3</v>
      </c>
      <c r="Q7" s="277">
        <f t="shared" si="2"/>
        <v>25</v>
      </c>
      <c r="R7" s="277">
        <f t="shared" si="2"/>
        <v>3</v>
      </c>
      <c r="S7" s="277">
        <f t="shared" si="3"/>
        <v>37</v>
      </c>
      <c r="T7" s="299">
        <v>1</v>
      </c>
      <c r="U7" s="299">
        <v>4</v>
      </c>
      <c r="V7" s="299">
        <v>25.333333333333332</v>
      </c>
      <c r="W7" s="299">
        <v>2.6666666666666665</v>
      </c>
      <c r="X7" s="277">
        <f t="shared" si="4"/>
        <v>33</v>
      </c>
      <c r="Y7" s="277">
        <v>1</v>
      </c>
      <c r="Z7" s="277">
        <v>4</v>
      </c>
      <c r="AA7" s="277">
        <v>25.333333333333332</v>
      </c>
      <c r="AB7" s="277">
        <v>2.6666666666666665</v>
      </c>
      <c r="AC7" s="277">
        <f t="shared" si="5"/>
        <v>33</v>
      </c>
      <c r="AD7" s="277">
        <f t="shared" si="6"/>
        <v>2016079.9999999998</v>
      </c>
      <c r="AE7" s="277">
        <f t="shared" si="7"/>
        <v>142560</v>
      </c>
      <c r="AF7" s="277">
        <f t="shared" si="8"/>
        <v>198000</v>
      </c>
      <c r="AG7" s="277">
        <f t="shared" si="9"/>
        <v>79200</v>
      </c>
      <c r="AH7" s="277">
        <f t="shared" si="10"/>
        <v>290400</v>
      </c>
      <c r="AI7" s="277">
        <f t="shared" si="11"/>
        <v>26400</v>
      </c>
      <c r="AJ7" s="277">
        <f t="shared" si="12"/>
        <v>12300</v>
      </c>
      <c r="AK7" s="277">
        <f t="shared" si="13"/>
        <v>31680</v>
      </c>
      <c r="AL7" s="277">
        <f t="shared" si="14"/>
        <v>838542.56</v>
      </c>
      <c r="AM7" s="277">
        <f t="shared" si="15"/>
        <v>3635162.56</v>
      </c>
      <c r="AN7" s="278">
        <v>3471657.4</v>
      </c>
      <c r="AO7" s="360"/>
      <c r="AP7" s="278">
        <f t="shared" si="16"/>
        <v>3471657.4</v>
      </c>
      <c r="AQ7" s="278">
        <v>2646332</v>
      </c>
      <c r="AR7" s="278">
        <f t="shared" si="17"/>
        <v>825325.39999999991</v>
      </c>
      <c r="AS7" s="280"/>
    </row>
    <row r="8" spans="1:45">
      <c r="A8" s="275" t="s">
        <v>602</v>
      </c>
      <c r="B8" s="276" t="s">
        <v>277</v>
      </c>
      <c r="C8" s="276" t="s">
        <v>706</v>
      </c>
      <c r="D8" s="299"/>
      <c r="E8" s="300">
        <v>0</v>
      </c>
      <c r="F8" s="300">
        <v>4</v>
      </c>
      <c r="G8" s="300">
        <v>0</v>
      </c>
      <c r="H8" s="300">
        <v>5</v>
      </c>
      <c r="I8" s="277">
        <f t="shared" si="0"/>
        <v>9</v>
      </c>
      <c r="J8" s="299">
        <v>0</v>
      </c>
      <c r="K8" s="299">
        <v>0</v>
      </c>
      <c r="L8" s="299">
        <v>0</v>
      </c>
      <c r="M8" s="299">
        <v>3</v>
      </c>
      <c r="N8" s="277">
        <f t="shared" si="1"/>
        <v>3</v>
      </c>
      <c r="O8" s="277">
        <f t="shared" si="18"/>
        <v>0</v>
      </c>
      <c r="P8" s="277">
        <f t="shared" si="2"/>
        <v>4</v>
      </c>
      <c r="Q8" s="277">
        <f t="shared" si="2"/>
        <v>0</v>
      </c>
      <c r="R8" s="277">
        <f t="shared" si="2"/>
        <v>8</v>
      </c>
      <c r="S8" s="277">
        <f t="shared" si="3"/>
        <v>12</v>
      </c>
      <c r="T8" s="299">
        <v>1</v>
      </c>
      <c r="U8" s="299">
        <v>3</v>
      </c>
      <c r="V8" s="299">
        <v>0</v>
      </c>
      <c r="W8" s="299">
        <v>8</v>
      </c>
      <c r="X8" s="277">
        <f t="shared" si="4"/>
        <v>12</v>
      </c>
      <c r="Y8" s="277">
        <v>1</v>
      </c>
      <c r="Z8" s="277">
        <v>3</v>
      </c>
      <c r="AA8" s="277">
        <v>0</v>
      </c>
      <c r="AB8" s="277">
        <v>8</v>
      </c>
      <c r="AC8" s="277">
        <f t="shared" si="5"/>
        <v>12</v>
      </c>
      <c r="AD8" s="277">
        <f t="shared" si="6"/>
        <v>660804</v>
      </c>
      <c r="AE8" s="277">
        <f t="shared" si="7"/>
        <v>51840</v>
      </c>
      <c r="AF8" s="277">
        <f t="shared" si="8"/>
        <v>72000</v>
      </c>
      <c r="AG8" s="277">
        <f t="shared" si="9"/>
        <v>28800</v>
      </c>
      <c r="AH8" s="277">
        <f t="shared" si="10"/>
        <v>105600</v>
      </c>
      <c r="AI8" s="277">
        <f t="shared" si="11"/>
        <v>9600</v>
      </c>
      <c r="AJ8" s="277">
        <f t="shared" si="12"/>
        <v>0</v>
      </c>
      <c r="AK8" s="277">
        <f t="shared" si="13"/>
        <v>11520</v>
      </c>
      <c r="AL8" s="277">
        <f t="shared" si="14"/>
        <v>277467.99</v>
      </c>
      <c r="AM8" s="277">
        <f t="shared" si="15"/>
        <v>1217631.99</v>
      </c>
      <c r="AN8" s="278">
        <v>1211407.6000000001</v>
      </c>
      <c r="AO8" s="360"/>
      <c r="AP8" s="278">
        <f t="shared" si="16"/>
        <v>1211407.6000000001</v>
      </c>
      <c r="AQ8" s="278">
        <v>741859</v>
      </c>
      <c r="AR8" s="278">
        <f t="shared" si="17"/>
        <v>469548.60000000009</v>
      </c>
      <c r="AS8" s="280"/>
    </row>
    <row r="9" spans="1:45">
      <c r="A9" s="275" t="s">
        <v>602</v>
      </c>
      <c r="B9" s="276" t="s">
        <v>686</v>
      </c>
      <c r="C9" s="276" t="s">
        <v>706</v>
      </c>
      <c r="D9" s="299"/>
      <c r="E9" s="300">
        <v>10</v>
      </c>
      <c r="F9" s="300">
        <v>12</v>
      </c>
      <c r="G9" s="300">
        <v>0</v>
      </c>
      <c r="H9" s="300">
        <v>14</v>
      </c>
      <c r="I9" s="277">
        <f t="shared" si="0"/>
        <v>36</v>
      </c>
      <c r="J9" s="299">
        <v>0</v>
      </c>
      <c r="K9" s="299">
        <v>0</v>
      </c>
      <c r="L9" s="299">
        <v>0</v>
      </c>
      <c r="M9" s="299">
        <v>0</v>
      </c>
      <c r="N9" s="277">
        <f t="shared" si="1"/>
        <v>0</v>
      </c>
      <c r="O9" s="277">
        <f t="shared" si="18"/>
        <v>10</v>
      </c>
      <c r="P9" s="277">
        <f t="shared" si="2"/>
        <v>12</v>
      </c>
      <c r="Q9" s="277">
        <f t="shared" si="2"/>
        <v>0</v>
      </c>
      <c r="R9" s="277">
        <f t="shared" si="2"/>
        <v>14</v>
      </c>
      <c r="S9" s="277">
        <f t="shared" si="3"/>
        <v>36</v>
      </c>
      <c r="T9" s="299">
        <v>16.833333333333332</v>
      </c>
      <c r="U9" s="299">
        <v>11.583333333333334</v>
      </c>
      <c r="V9" s="299">
        <v>0</v>
      </c>
      <c r="W9" s="299">
        <v>6.666666666666667</v>
      </c>
      <c r="X9" s="277">
        <f t="shared" si="4"/>
        <v>35.083333333333329</v>
      </c>
      <c r="Y9" s="277">
        <v>16.833333333333332</v>
      </c>
      <c r="Z9" s="277">
        <v>11.583333333333334</v>
      </c>
      <c r="AA9" s="277">
        <v>0</v>
      </c>
      <c r="AB9" s="277">
        <v>6.666666666666667</v>
      </c>
      <c r="AC9" s="277">
        <f t="shared" si="5"/>
        <v>35.083333333333329</v>
      </c>
      <c r="AD9" s="277">
        <f t="shared" si="6"/>
        <v>2260625.6666666665</v>
      </c>
      <c r="AE9" s="277">
        <f t="shared" si="7"/>
        <v>151559.99999999997</v>
      </c>
      <c r="AF9" s="277">
        <f t="shared" si="8"/>
        <v>210499.99999999997</v>
      </c>
      <c r="AG9" s="277">
        <f t="shared" si="9"/>
        <v>84199.999999999985</v>
      </c>
      <c r="AH9" s="277">
        <f t="shared" si="10"/>
        <v>308733.33333333331</v>
      </c>
      <c r="AI9" s="277">
        <f t="shared" si="11"/>
        <v>28066.666666666664</v>
      </c>
      <c r="AJ9" s="277">
        <f t="shared" si="12"/>
        <v>0</v>
      </c>
      <c r="AK9" s="277">
        <f t="shared" si="13"/>
        <v>33679.999999999993</v>
      </c>
      <c r="AL9" s="277">
        <f t="shared" si="14"/>
        <v>928735.52</v>
      </c>
      <c r="AM9" s="277">
        <f t="shared" si="15"/>
        <v>4006101.1866666665</v>
      </c>
      <c r="AN9" s="278">
        <v>3800677.6</v>
      </c>
      <c r="AO9" s="360">
        <v>76504</v>
      </c>
      <c r="AP9" s="278">
        <f t="shared" si="16"/>
        <v>3877181.6</v>
      </c>
      <c r="AQ9" s="278">
        <v>2335543</v>
      </c>
      <c r="AR9" s="278">
        <f t="shared" si="17"/>
        <v>1541638.6</v>
      </c>
      <c r="AS9" s="280"/>
    </row>
    <row r="10" spans="1:45">
      <c r="A10" s="275" t="s">
        <v>602</v>
      </c>
      <c r="B10" s="276" t="s">
        <v>562</v>
      </c>
      <c r="C10" s="276" t="s">
        <v>706</v>
      </c>
      <c r="D10" s="299"/>
      <c r="E10" s="300">
        <v>0</v>
      </c>
      <c r="F10" s="300">
        <v>4</v>
      </c>
      <c r="G10" s="300">
        <v>0</v>
      </c>
      <c r="H10" s="300">
        <v>4</v>
      </c>
      <c r="I10" s="277">
        <f t="shared" si="0"/>
        <v>8</v>
      </c>
      <c r="J10" s="299">
        <v>4</v>
      </c>
      <c r="K10" s="299">
        <v>2</v>
      </c>
      <c r="L10" s="299">
        <v>0</v>
      </c>
      <c r="M10" s="299">
        <v>0</v>
      </c>
      <c r="N10" s="277">
        <f t="shared" si="1"/>
        <v>6</v>
      </c>
      <c r="O10" s="277">
        <f t="shared" si="18"/>
        <v>4</v>
      </c>
      <c r="P10" s="277">
        <f t="shared" si="2"/>
        <v>6</v>
      </c>
      <c r="Q10" s="277">
        <f t="shared" si="2"/>
        <v>0</v>
      </c>
      <c r="R10" s="277">
        <f t="shared" si="2"/>
        <v>4</v>
      </c>
      <c r="S10" s="277">
        <f t="shared" si="3"/>
        <v>14</v>
      </c>
      <c r="T10" s="299">
        <v>3.0833333333333335</v>
      </c>
      <c r="U10" s="299">
        <v>2.8333333333333335</v>
      </c>
      <c r="V10" s="299">
        <v>0</v>
      </c>
      <c r="W10" s="299">
        <v>3</v>
      </c>
      <c r="X10" s="277">
        <f t="shared" si="4"/>
        <v>8.9166666666666679</v>
      </c>
      <c r="Y10" s="277">
        <v>3.0833333333333335</v>
      </c>
      <c r="Z10" s="277">
        <v>2.8333333333333335</v>
      </c>
      <c r="AA10" s="277">
        <v>0</v>
      </c>
      <c r="AB10" s="277">
        <v>3</v>
      </c>
      <c r="AC10" s="277">
        <f t="shared" si="5"/>
        <v>8.9166666666666679</v>
      </c>
      <c r="AD10" s="277">
        <f t="shared" si="6"/>
        <v>547887.33333333337</v>
      </c>
      <c r="AE10" s="277">
        <f t="shared" si="7"/>
        <v>38520.000000000007</v>
      </c>
      <c r="AF10" s="277">
        <f t="shared" si="8"/>
        <v>53500.000000000007</v>
      </c>
      <c r="AG10" s="277">
        <f t="shared" si="9"/>
        <v>21400.000000000004</v>
      </c>
      <c r="AH10" s="277">
        <f t="shared" si="10"/>
        <v>78466.666666666672</v>
      </c>
      <c r="AI10" s="277">
        <f t="shared" si="11"/>
        <v>7133.3333333333339</v>
      </c>
      <c r="AJ10" s="277">
        <f t="shared" si="12"/>
        <v>0</v>
      </c>
      <c r="AK10" s="277">
        <f t="shared" si="13"/>
        <v>8560.0000000000018</v>
      </c>
      <c r="AL10" s="277">
        <f t="shared" si="14"/>
        <v>226509.73</v>
      </c>
      <c r="AM10" s="277">
        <f t="shared" si="15"/>
        <v>981977.06333333335</v>
      </c>
      <c r="AN10" s="278">
        <v>982860.7</v>
      </c>
      <c r="AO10" s="360">
        <v>2040</v>
      </c>
      <c r="AP10" s="278">
        <f t="shared" si="16"/>
        <v>984900.7</v>
      </c>
      <c r="AQ10" s="278">
        <v>766257</v>
      </c>
      <c r="AR10" s="278">
        <f t="shared" si="17"/>
        <v>218643.69999999995</v>
      </c>
      <c r="AS10" s="280"/>
    </row>
    <row r="11" spans="1:45">
      <c r="A11" s="275" t="s">
        <v>602</v>
      </c>
      <c r="B11" s="276" t="s">
        <v>275</v>
      </c>
      <c r="C11" s="276" t="s">
        <v>706</v>
      </c>
      <c r="D11" s="299"/>
      <c r="E11" s="300">
        <v>0</v>
      </c>
      <c r="F11" s="300">
        <v>4</v>
      </c>
      <c r="G11" s="300">
        <v>0</v>
      </c>
      <c r="H11" s="300">
        <v>5.5</v>
      </c>
      <c r="I11" s="277">
        <f t="shared" si="0"/>
        <v>9.5</v>
      </c>
      <c r="J11" s="299">
        <v>0</v>
      </c>
      <c r="K11" s="299">
        <v>0</v>
      </c>
      <c r="L11" s="299">
        <v>0</v>
      </c>
      <c r="M11" s="299">
        <v>1</v>
      </c>
      <c r="N11" s="277">
        <f t="shared" si="1"/>
        <v>1</v>
      </c>
      <c r="O11" s="277">
        <f t="shared" si="18"/>
        <v>0</v>
      </c>
      <c r="P11" s="277">
        <f t="shared" si="2"/>
        <v>4</v>
      </c>
      <c r="Q11" s="277">
        <f t="shared" si="2"/>
        <v>0</v>
      </c>
      <c r="R11" s="277">
        <f t="shared" si="2"/>
        <v>6.5</v>
      </c>
      <c r="S11" s="277">
        <f t="shared" si="3"/>
        <v>10.5</v>
      </c>
      <c r="T11" s="299">
        <v>0</v>
      </c>
      <c r="U11" s="299">
        <v>2</v>
      </c>
      <c r="V11" s="299">
        <v>0</v>
      </c>
      <c r="W11" s="299">
        <v>6</v>
      </c>
      <c r="X11" s="277">
        <f t="shared" si="4"/>
        <v>8</v>
      </c>
      <c r="Y11" s="277">
        <v>0</v>
      </c>
      <c r="Z11" s="277">
        <v>2</v>
      </c>
      <c r="AA11" s="277">
        <v>0</v>
      </c>
      <c r="AB11" s="277">
        <v>6</v>
      </c>
      <c r="AC11" s="277">
        <f t="shared" si="5"/>
        <v>8</v>
      </c>
      <c r="AD11" s="277">
        <f t="shared" si="6"/>
        <v>426400</v>
      </c>
      <c r="AE11" s="277">
        <f t="shared" si="7"/>
        <v>34560</v>
      </c>
      <c r="AF11" s="277">
        <f t="shared" si="8"/>
        <v>48000</v>
      </c>
      <c r="AG11" s="277">
        <f t="shared" si="9"/>
        <v>19200</v>
      </c>
      <c r="AH11" s="277">
        <f t="shared" si="10"/>
        <v>70400</v>
      </c>
      <c r="AI11" s="277">
        <f t="shared" si="11"/>
        <v>6400</v>
      </c>
      <c r="AJ11" s="277">
        <f t="shared" si="12"/>
        <v>0</v>
      </c>
      <c r="AK11" s="277">
        <f t="shared" si="13"/>
        <v>7680</v>
      </c>
      <c r="AL11" s="277">
        <f t="shared" si="14"/>
        <v>179924.19</v>
      </c>
      <c r="AM11" s="277">
        <f t="shared" si="15"/>
        <v>792564.19</v>
      </c>
      <c r="AN11" s="278">
        <v>784638.2</v>
      </c>
      <c r="AO11" s="360"/>
      <c r="AP11" s="278">
        <f t="shared" si="16"/>
        <v>784638.2</v>
      </c>
      <c r="AQ11" s="278">
        <v>544858</v>
      </c>
      <c r="AR11" s="278">
        <f t="shared" si="17"/>
        <v>239780.19999999995</v>
      </c>
      <c r="AS11" s="280"/>
    </row>
    <row r="12" spans="1:45">
      <c r="A12" s="275" t="s">
        <v>602</v>
      </c>
      <c r="B12" s="276" t="s">
        <v>687</v>
      </c>
      <c r="C12" s="276" t="s">
        <v>706</v>
      </c>
      <c r="D12" s="299"/>
      <c r="E12" s="300">
        <v>0</v>
      </c>
      <c r="F12" s="300">
        <v>4</v>
      </c>
      <c r="G12" s="300">
        <v>0</v>
      </c>
      <c r="H12" s="300">
        <v>6</v>
      </c>
      <c r="I12" s="277">
        <f t="shared" si="0"/>
        <v>10</v>
      </c>
      <c r="J12" s="299">
        <v>1.9166666666666667</v>
      </c>
      <c r="K12" s="299">
        <v>1</v>
      </c>
      <c r="L12" s="299">
        <v>0</v>
      </c>
      <c r="M12" s="299">
        <v>0.91666666666666663</v>
      </c>
      <c r="N12" s="277">
        <f t="shared" si="1"/>
        <v>3.8333333333333335</v>
      </c>
      <c r="O12" s="277">
        <f t="shared" si="18"/>
        <v>1.9166666666666667</v>
      </c>
      <c r="P12" s="277">
        <f t="shared" si="2"/>
        <v>5</v>
      </c>
      <c r="Q12" s="277">
        <f t="shared" si="2"/>
        <v>0</v>
      </c>
      <c r="R12" s="277">
        <f t="shared" si="2"/>
        <v>6.916666666666667</v>
      </c>
      <c r="S12" s="277">
        <f t="shared" si="3"/>
        <v>13.833333333333334</v>
      </c>
      <c r="T12" s="299">
        <v>1.75</v>
      </c>
      <c r="U12" s="299">
        <v>1.5833333333333333</v>
      </c>
      <c r="V12" s="299">
        <v>0.41666666666666669</v>
      </c>
      <c r="W12" s="299">
        <v>5.416666666666667</v>
      </c>
      <c r="X12" s="277">
        <f t="shared" si="4"/>
        <v>9.1666666666666661</v>
      </c>
      <c r="Y12" s="277">
        <v>1.75</v>
      </c>
      <c r="Z12" s="277">
        <v>1.5833333333333333</v>
      </c>
      <c r="AA12" s="277">
        <v>0.41666666666666669</v>
      </c>
      <c r="AB12" s="277">
        <v>5.416666666666667</v>
      </c>
      <c r="AC12" s="277">
        <f t="shared" si="5"/>
        <v>9.1666666666666661</v>
      </c>
      <c r="AD12" s="277">
        <f t="shared" si="6"/>
        <v>521910.33333333331</v>
      </c>
      <c r="AE12" s="277">
        <f t="shared" si="7"/>
        <v>39600</v>
      </c>
      <c r="AF12" s="277">
        <f t="shared" si="8"/>
        <v>55000</v>
      </c>
      <c r="AG12" s="277">
        <f t="shared" si="9"/>
        <v>22000</v>
      </c>
      <c r="AH12" s="277">
        <f t="shared" si="10"/>
        <v>80666.666666666657</v>
      </c>
      <c r="AI12" s="277">
        <f t="shared" si="11"/>
        <v>7333.333333333333</v>
      </c>
      <c r="AJ12" s="277">
        <f t="shared" si="12"/>
        <v>0</v>
      </c>
      <c r="AK12" s="277">
        <f t="shared" si="13"/>
        <v>8800</v>
      </c>
      <c r="AL12" s="277">
        <f t="shared" si="14"/>
        <v>218079.54</v>
      </c>
      <c r="AM12" s="277">
        <f t="shared" si="15"/>
        <v>953389.87333333329</v>
      </c>
      <c r="AN12" s="278">
        <v>913995.7</v>
      </c>
      <c r="AO12" s="360">
        <v>6120</v>
      </c>
      <c r="AP12" s="278">
        <f t="shared" si="16"/>
        <v>920115.7</v>
      </c>
      <c r="AQ12" s="278">
        <v>760627</v>
      </c>
      <c r="AR12" s="278">
        <f t="shared" si="17"/>
        <v>159488.69999999995</v>
      </c>
      <c r="AS12" s="280"/>
    </row>
    <row r="13" spans="1:45">
      <c r="A13" s="275" t="s">
        <v>602</v>
      </c>
      <c r="B13" s="276" t="s">
        <v>688</v>
      </c>
      <c r="C13" s="276" t="s">
        <v>706</v>
      </c>
      <c r="D13" s="299"/>
      <c r="E13" s="300">
        <v>0</v>
      </c>
      <c r="F13" s="300">
        <v>5</v>
      </c>
      <c r="G13" s="300">
        <v>0</v>
      </c>
      <c r="H13" s="300">
        <v>6</v>
      </c>
      <c r="I13" s="277">
        <f t="shared" si="0"/>
        <v>11</v>
      </c>
      <c r="J13" s="299">
        <v>2</v>
      </c>
      <c r="K13" s="299">
        <v>2</v>
      </c>
      <c r="L13" s="299">
        <v>0</v>
      </c>
      <c r="M13" s="299">
        <v>0</v>
      </c>
      <c r="N13" s="277">
        <f t="shared" si="1"/>
        <v>4</v>
      </c>
      <c r="O13" s="277">
        <f t="shared" si="18"/>
        <v>2</v>
      </c>
      <c r="P13" s="277">
        <f t="shared" si="2"/>
        <v>7</v>
      </c>
      <c r="Q13" s="277">
        <f t="shared" si="2"/>
        <v>0</v>
      </c>
      <c r="R13" s="277">
        <f t="shared" si="2"/>
        <v>6</v>
      </c>
      <c r="S13" s="277">
        <f t="shared" si="3"/>
        <v>15</v>
      </c>
      <c r="T13" s="299">
        <v>2</v>
      </c>
      <c r="U13" s="299">
        <v>7</v>
      </c>
      <c r="V13" s="299">
        <v>0</v>
      </c>
      <c r="W13" s="299">
        <v>6</v>
      </c>
      <c r="X13" s="277">
        <f t="shared" si="4"/>
        <v>15</v>
      </c>
      <c r="Y13" s="277">
        <v>2</v>
      </c>
      <c r="Z13" s="277">
        <v>7</v>
      </c>
      <c r="AA13" s="277">
        <v>0</v>
      </c>
      <c r="AB13" s="277">
        <v>6</v>
      </c>
      <c r="AC13" s="277">
        <f t="shared" si="5"/>
        <v>15</v>
      </c>
      <c r="AD13" s="277">
        <f t="shared" si="6"/>
        <v>880908</v>
      </c>
      <c r="AE13" s="277">
        <f t="shared" si="7"/>
        <v>64800</v>
      </c>
      <c r="AF13" s="277">
        <f t="shared" si="8"/>
        <v>90000</v>
      </c>
      <c r="AG13" s="277">
        <f t="shared" si="9"/>
        <v>36000</v>
      </c>
      <c r="AH13" s="277">
        <f t="shared" si="10"/>
        <v>132000</v>
      </c>
      <c r="AI13" s="277">
        <f t="shared" si="11"/>
        <v>12000</v>
      </c>
      <c r="AJ13" s="277">
        <f t="shared" si="12"/>
        <v>0</v>
      </c>
      <c r="AK13" s="277">
        <f t="shared" si="13"/>
        <v>14400</v>
      </c>
      <c r="AL13" s="277">
        <f t="shared" si="14"/>
        <v>366466.1</v>
      </c>
      <c r="AM13" s="277">
        <f t="shared" si="15"/>
        <v>1596574.1</v>
      </c>
      <c r="AN13" s="278">
        <v>1572625.6</v>
      </c>
      <c r="AO13" s="360">
        <v>11224</v>
      </c>
      <c r="AP13" s="278">
        <f t="shared" si="16"/>
        <v>1583849.6</v>
      </c>
      <c r="AQ13" s="278">
        <v>936237</v>
      </c>
      <c r="AR13" s="278">
        <f t="shared" si="17"/>
        <v>647612.60000000009</v>
      </c>
      <c r="AS13" s="280"/>
    </row>
    <row r="14" spans="1:45">
      <c r="A14" s="275" t="s">
        <v>602</v>
      </c>
      <c r="B14" s="276" t="s">
        <v>689</v>
      </c>
      <c r="C14" s="276" t="s">
        <v>706</v>
      </c>
      <c r="D14" s="299"/>
      <c r="E14" s="300">
        <v>0</v>
      </c>
      <c r="F14" s="300">
        <v>6</v>
      </c>
      <c r="G14" s="300">
        <v>0</v>
      </c>
      <c r="H14" s="300">
        <v>6</v>
      </c>
      <c r="I14" s="277">
        <f t="shared" si="0"/>
        <v>12</v>
      </c>
      <c r="J14" s="299">
        <v>2</v>
      </c>
      <c r="K14" s="299">
        <v>5</v>
      </c>
      <c r="L14" s="299">
        <v>0</v>
      </c>
      <c r="M14" s="299">
        <v>1</v>
      </c>
      <c r="N14" s="277">
        <f t="shared" si="1"/>
        <v>8</v>
      </c>
      <c r="O14" s="277">
        <f t="shared" si="18"/>
        <v>2</v>
      </c>
      <c r="P14" s="277">
        <f t="shared" si="2"/>
        <v>11</v>
      </c>
      <c r="Q14" s="277">
        <f t="shared" si="2"/>
        <v>0</v>
      </c>
      <c r="R14" s="277">
        <f t="shared" si="2"/>
        <v>7</v>
      </c>
      <c r="S14" s="277">
        <f t="shared" si="3"/>
        <v>20</v>
      </c>
      <c r="T14" s="299">
        <v>2.8333333333333335</v>
      </c>
      <c r="U14" s="299">
        <v>10.166666666666666</v>
      </c>
      <c r="V14" s="299">
        <v>0</v>
      </c>
      <c r="W14" s="299">
        <v>6.083333333333333</v>
      </c>
      <c r="X14" s="277">
        <f t="shared" si="4"/>
        <v>19.083333333333332</v>
      </c>
      <c r="Y14" s="277">
        <v>2.8333333333333335</v>
      </c>
      <c r="Z14" s="277">
        <v>10.166666666666666</v>
      </c>
      <c r="AA14" s="277">
        <v>0</v>
      </c>
      <c r="AB14" s="277">
        <v>6.083333333333333</v>
      </c>
      <c r="AC14" s="277">
        <f t="shared" si="5"/>
        <v>19.083333333333332</v>
      </c>
      <c r="AD14" s="277">
        <f t="shared" si="6"/>
        <v>1141969.6666666665</v>
      </c>
      <c r="AE14" s="277">
        <f t="shared" si="7"/>
        <v>82440</v>
      </c>
      <c r="AF14" s="277">
        <f t="shared" si="8"/>
        <v>114500</v>
      </c>
      <c r="AG14" s="277">
        <f t="shared" si="9"/>
        <v>45800</v>
      </c>
      <c r="AH14" s="277">
        <f t="shared" si="10"/>
        <v>167933.33333333331</v>
      </c>
      <c r="AI14" s="277">
        <f t="shared" si="11"/>
        <v>15266.666666666666</v>
      </c>
      <c r="AJ14" s="277">
        <f t="shared" si="12"/>
        <v>0</v>
      </c>
      <c r="AK14" s="277">
        <f t="shared" si="13"/>
        <v>18320</v>
      </c>
      <c r="AL14" s="277">
        <f t="shared" si="14"/>
        <v>473827.67</v>
      </c>
      <c r="AM14" s="277">
        <f t="shared" si="15"/>
        <v>2060057.3366666664</v>
      </c>
      <c r="AN14" s="278">
        <v>2055519.9</v>
      </c>
      <c r="AO14" s="360">
        <v>31632</v>
      </c>
      <c r="AP14" s="278">
        <f t="shared" si="16"/>
        <v>2087151.9</v>
      </c>
      <c r="AQ14" s="278">
        <v>1120861</v>
      </c>
      <c r="AR14" s="278">
        <f t="shared" si="17"/>
        <v>966290.89999999991</v>
      </c>
      <c r="AS14" s="280"/>
    </row>
    <row r="15" spans="1:45">
      <c r="A15" s="275" t="s">
        <v>602</v>
      </c>
      <c r="B15" s="276" t="s">
        <v>690</v>
      </c>
      <c r="C15" s="276" t="s">
        <v>706</v>
      </c>
      <c r="D15" s="299"/>
      <c r="E15" s="300">
        <v>0</v>
      </c>
      <c r="F15" s="300">
        <v>4</v>
      </c>
      <c r="G15" s="300">
        <v>0</v>
      </c>
      <c r="H15" s="300">
        <v>6</v>
      </c>
      <c r="I15" s="277">
        <f t="shared" si="0"/>
        <v>10</v>
      </c>
      <c r="J15" s="299">
        <v>0</v>
      </c>
      <c r="K15" s="299">
        <v>0</v>
      </c>
      <c r="L15" s="299">
        <v>0</v>
      </c>
      <c r="M15" s="299">
        <v>2</v>
      </c>
      <c r="N15" s="277">
        <f t="shared" si="1"/>
        <v>2</v>
      </c>
      <c r="O15" s="277">
        <f t="shared" si="18"/>
        <v>0</v>
      </c>
      <c r="P15" s="277">
        <f t="shared" si="2"/>
        <v>4</v>
      </c>
      <c r="Q15" s="277">
        <f t="shared" si="2"/>
        <v>0</v>
      </c>
      <c r="R15" s="277">
        <f t="shared" si="2"/>
        <v>8</v>
      </c>
      <c r="S15" s="277">
        <f t="shared" si="3"/>
        <v>12</v>
      </c>
      <c r="T15" s="299">
        <v>2.5833333333333335</v>
      </c>
      <c r="U15" s="299">
        <v>2.75</v>
      </c>
      <c r="V15" s="299">
        <v>0</v>
      </c>
      <c r="W15" s="299">
        <v>4.833333333333333</v>
      </c>
      <c r="X15" s="277">
        <f t="shared" si="4"/>
        <v>10.166666666666668</v>
      </c>
      <c r="Y15" s="277">
        <v>2.5833333333333335</v>
      </c>
      <c r="Z15" s="277">
        <v>2.75</v>
      </c>
      <c r="AA15" s="277">
        <v>0</v>
      </c>
      <c r="AB15" s="277">
        <v>4.833333333333333</v>
      </c>
      <c r="AC15" s="277">
        <f t="shared" si="5"/>
        <v>10.166666666666668</v>
      </c>
      <c r="AD15" s="277">
        <f t="shared" si="6"/>
        <v>599160.33333333326</v>
      </c>
      <c r="AE15" s="277">
        <f t="shared" si="7"/>
        <v>43920.000000000007</v>
      </c>
      <c r="AF15" s="277">
        <f t="shared" si="8"/>
        <v>61000.000000000007</v>
      </c>
      <c r="AG15" s="277">
        <f t="shared" si="9"/>
        <v>24400.000000000004</v>
      </c>
      <c r="AH15" s="277">
        <f t="shared" si="10"/>
        <v>89466.666666666672</v>
      </c>
      <c r="AI15" s="277">
        <f t="shared" si="11"/>
        <v>8133.3333333333339</v>
      </c>
      <c r="AJ15" s="277">
        <f t="shared" si="12"/>
        <v>0</v>
      </c>
      <c r="AK15" s="277">
        <f t="shared" si="13"/>
        <v>9760.0000000000018</v>
      </c>
      <c r="AL15" s="277">
        <f t="shared" si="14"/>
        <v>249133.62</v>
      </c>
      <c r="AM15" s="277">
        <f t="shared" si="15"/>
        <v>1084973.9533333331</v>
      </c>
      <c r="AN15" s="278">
        <v>1077411.1000000001</v>
      </c>
      <c r="AO15" s="360">
        <v>83712</v>
      </c>
      <c r="AP15" s="278">
        <f t="shared" si="16"/>
        <v>1161123.1000000001</v>
      </c>
      <c r="AQ15" s="278">
        <v>715223</v>
      </c>
      <c r="AR15" s="278">
        <f t="shared" si="17"/>
        <v>445900.10000000009</v>
      </c>
      <c r="AS15" s="280"/>
    </row>
    <row r="16" spans="1:45">
      <c r="A16" s="275" t="s">
        <v>602</v>
      </c>
      <c r="B16" s="276" t="s">
        <v>691</v>
      </c>
      <c r="C16" s="276" t="s">
        <v>705</v>
      </c>
      <c r="D16" s="299">
        <v>2</v>
      </c>
      <c r="E16" s="300">
        <v>3</v>
      </c>
      <c r="F16" s="300">
        <v>3</v>
      </c>
      <c r="G16" s="300">
        <v>22</v>
      </c>
      <c r="H16" s="300">
        <v>3</v>
      </c>
      <c r="I16" s="277">
        <f t="shared" si="0"/>
        <v>31</v>
      </c>
      <c r="J16" s="299">
        <v>6.416666666666667</v>
      </c>
      <c r="K16" s="299">
        <v>2.4166666666666665</v>
      </c>
      <c r="L16" s="299">
        <v>3</v>
      </c>
      <c r="M16" s="299">
        <v>0</v>
      </c>
      <c r="N16" s="277">
        <f t="shared" si="1"/>
        <v>11.833333333333334</v>
      </c>
      <c r="O16" s="277">
        <f t="shared" si="18"/>
        <v>9.4166666666666679</v>
      </c>
      <c r="P16" s="277">
        <f t="shared" si="2"/>
        <v>5.4166666666666661</v>
      </c>
      <c r="Q16" s="277">
        <f t="shared" si="2"/>
        <v>25</v>
      </c>
      <c r="R16" s="277">
        <f t="shared" si="2"/>
        <v>3</v>
      </c>
      <c r="S16" s="277">
        <f t="shared" si="3"/>
        <v>42.833333333333336</v>
      </c>
      <c r="T16" s="299">
        <v>12.25</v>
      </c>
      <c r="U16" s="299">
        <v>4.666666666666667</v>
      </c>
      <c r="V16" s="299">
        <v>22.166666666666668</v>
      </c>
      <c r="W16" s="299">
        <v>1.8333333333333333</v>
      </c>
      <c r="X16" s="277">
        <f t="shared" si="4"/>
        <v>40.916666666666671</v>
      </c>
      <c r="Y16" s="277">
        <v>12.25</v>
      </c>
      <c r="Z16" s="277">
        <v>4.666666666666667</v>
      </c>
      <c r="AA16" s="277">
        <v>22.166666666666668</v>
      </c>
      <c r="AB16" s="277">
        <v>1.8333333333333333</v>
      </c>
      <c r="AC16" s="277">
        <f t="shared" si="5"/>
        <v>40.916666666666671</v>
      </c>
      <c r="AD16" s="277">
        <f t="shared" si="6"/>
        <v>2624961.3333333335</v>
      </c>
      <c r="AE16" s="277">
        <f t="shared" si="7"/>
        <v>176760.00000000003</v>
      </c>
      <c r="AF16" s="277">
        <f t="shared" si="8"/>
        <v>245500.00000000003</v>
      </c>
      <c r="AG16" s="277">
        <f t="shared" si="9"/>
        <v>98200.000000000015</v>
      </c>
      <c r="AH16" s="277">
        <f t="shared" si="10"/>
        <v>360066.66666666669</v>
      </c>
      <c r="AI16" s="277">
        <f t="shared" si="11"/>
        <v>32733.333333333336</v>
      </c>
      <c r="AJ16" s="277">
        <f t="shared" si="12"/>
        <v>8200</v>
      </c>
      <c r="AK16" s="277">
        <f t="shared" si="13"/>
        <v>39280.000000000007</v>
      </c>
      <c r="AL16" s="277">
        <f t="shared" si="14"/>
        <v>1081962.73</v>
      </c>
      <c r="AM16" s="277">
        <f t="shared" si="15"/>
        <v>4667664.0633333335</v>
      </c>
      <c r="AN16" s="278">
        <v>4432609</v>
      </c>
      <c r="AO16" s="360"/>
      <c r="AP16" s="278">
        <f t="shared" si="16"/>
        <v>4432609</v>
      </c>
      <c r="AQ16" s="278">
        <v>3215733</v>
      </c>
      <c r="AR16" s="278">
        <f t="shared" si="17"/>
        <v>1216876</v>
      </c>
      <c r="AS16" s="280"/>
    </row>
    <row r="17" spans="1:45">
      <c r="A17" s="275" t="s">
        <v>602</v>
      </c>
      <c r="B17" s="276" t="s">
        <v>692</v>
      </c>
      <c r="C17" s="276" t="s">
        <v>705</v>
      </c>
      <c r="D17" s="299">
        <v>1</v>
      </c>
      <c r="E17" s="300">
        <v>1</v>
      </c>
      <c r="F17" s="300">
        <v>1</v>
      </c>
      <c r="G17" s="300">
        <v>9</v>
      </c>
      <c r="H17" s="300">
        <v>1</v>
      </c>
      <c r="I17" s="277">
        <f t="shared" si="0"/>
        <v>12</v>
      </c>
      <c r="J17" s="299">
        <v>2</v>
      </c>
      <c r="K17" s="299">
        <v>2</v>
      </c>
      <c r="L17" s="299">
        <v>4</v>
      </c>
      <c r="M17" s="299">
        <v>1</v>
      </c>
      <c r="N17" s="277">
        <f t="shared" si="1"/>
        <v>9</v>
      </c>
      <c r="O17" s="277">
        <f t="shared" si="18"/>
        <v>3</v>
      </c>
      <c r="P17" s="277">
        <f t="shared" si="2"/>
        <v>3</v>
      </c>
      <c r="Q17" s="277">
        <f t="shared" si="2"/>
        <v>13</v>
      </c>
      <c r="R17" s="277">
        <f t="shared" si="2"/>
        <v>2</v>
      </c>
      <c r="S17" s="277">
        <f t="shared" si="3"/>
        <v>21</v>
      </c>
      <c r="T17" s="299">
        <v>2.3333333333333335</v>
      </c>
      <c r="U17" s="299">
        <v>2</v>
      </c>
      <c r="V17" s="299">
        <v>5.666666666666667</v>
      </c>
      <c r="W17" s="299">
        <v>1</v>
      </c>
      <c r="X17" s="277">
        <f t="shared" si="4"/>
        <v>11</v>
      </c>
      <c r="Y17" s="277">
        <v>2.3333333333333335</v>
      </c>
      <c r="Z17" s="277">
        <v>2</v>
      </c>
      <c r="AA17" s="277">
        <v>5.666666666666667</v>
      </c>
      <c r="AB17" s="277">
        <v>1</v>
      </c>
      <c r="AC17" s="277">
        <f t="shared" si="5"/>
        <v>11</v>
      </c>
      <c r="AD17" s="277">
        <f t="shared" si="6"/>
        <v>690968</v>
      </c>
      <c r="AE17" s="277">
        <f t="shared" si="7"/>
        <v>47520</v>
      </c>
      <c r="AF17" s="277">
        <f t="shared" si="8"/>
        <v>66000</v>
      </c>
      <c r="AG17" s="277">
        <f t="shared" si="9"/>
        <v>26400</v>
      </c>
      <c r="AH17" s="277">
        <f t="shared" si="10"/>
        <v>96800</v>
      </c>
      <c r="AI17" s="277">
        <f t="shared" si="11"/>
        <v>8800</v>
      </c>
      <c r="AJ17" s="277">
        <f t="shared" si="12"/>
        <v>4100</v>
      </c>
      <c r="AK17" s="277">
        <f t="shared" si="13"/>
        <v>10560</v>
      </c>
      <c r="AL17" s="277">
        <f t="shared" si="14"/>
        <v>286286.84999999998</v>
      </c>
      <c r="AM17" s="277">
        <f t="shared" si="15"/>
        <v>1237434.8500000001</v>
      </c>
      <c r="AN17" s="278">
        <v>1236277</v>
      </c>
      <c r="AO17" s="360"/>
      <c r="AP17" s="278">
        <f t="shared" si="16"/>
        <v>1236277</v>
      </c>
      <c r="AQ17" s="278">
        <v>692432</v>
      </c>
      <c r="AR17" s="278">
        <f t="shared" si="17"/>
        <v>543845</v>
      </c>
      <c r="AS17" s="280"/>
    </row>
    <row r="18" spans="1:45">
      <c r="A18" s="275"/>
      <c r="B18" s="323" t="s">
        <v>605</v>
      </c>
      <c r="C18" s="323"/>
      <c r="D18" s="279">
        <f>SUM(D4:D17)</f>
        <v>12</v>
      </c>
      <c r="E18" s="279">
        <f t="shared" ref="E18:AR18" si="19">SUM(E4:E17)</f>
        <v>29</v>
      </c>
      <c r="F18" s="279">
        <f t="shared" si="19"/>
        <v>59</v>
      </c>
      <c r="G18" s="279">
        <f t="shared" si="19"/>
        <v>148</v>
      </c>
      <c r="H18" s="279">
        <f t="shared" si="19"/>
        <v>69.5</v>
      </c>
      <c r="I18" s="279">
        <f t="shared" si="19"/>
        <v>305.5</v>
      </c>
      <c r="J18" s="279">
        <f t="shared" si="19"/>
        <v>40.333333333333336</v>
      </c>
      <c r="K18" s="279">
        <f t="shared" si="19"/>
        <v>15.416666666666666</v>
      </c>
      <c r="L18" s="279">
        <f t="shared" si="19"/>
        <v>7.9166666666666661</v>
      </c>
      <c r="M18" s="279">
        <f t="shared" si="19"/>
        <v>11.833333333333332</v>
      </c>
      <c r="N18" s="279">
        <f t="shared" si="19"/>
        <v>75.5</v>
      </c>
      <c r="O18" s="279">
        <f t="shared" si="19"/>
        <v>69.333333333333329</v>
      </c>
      <c r="P18" s="279">
        <f t="shared" si="19"/>
        <v>74.416666666666671</v>
      </c>
      <c r="Q18" s="279">
        <f t="shared" si="19"/>
        <v>155.91666666666666</v>
      </c>
      <c r="R18" s="279">
        <f t="shared" si="19"/>
        <v>81.333333333333329</v>
      </c>
      <c r="S18" s="279">
        <f t="shared" si="19"/>
        <v>380.99999999999994</v>
      </c>
      <c r="T18" s="279">
        <f t="shared" si="19"/>
        <v>72.666666666666671</v>
      </c>
      <c r="U18" s="279">
        <f t="shared" si="19"/>
        <v>63.083333333333336</v>
      </c>
      <c r="V18" s="279">
        <f t="shared" si="19"/>
        <v>142.66666666666666</v>
      </c>
      <c r="W18" s="279">
        <f t="shared" si="19"/>
        <v>62</v>
      </c>
      <c r="X18" s="279">
        <f t="shared" si="19"/>
        <v>340.41666666666663</v>
      </c>
      <c r="Y18" s="279">
        <f t="shared" si="19"/>
        <v>72.666666666666671</v>
      </c>
      <c r="Z18" s="279">
        <f t="shared" si="19"/>
        <v>63.083333333333336</v>
      </c>
      <c r="AA18" s="279">
        <f t="shared" si="19"/>
        <v>142.66666666666666</v>
      </c>
      <c r="AB18" s="279">
        <f t="shared" si="19"/>
        <v>62</v>
      </c>
      <c r="AC18" s="279">
        <f t="shared" si="19"/>
        <v>340.41666666666663</v>
      </c>
      <c r="AD18" s="279">
        <f t="shared" si="19"/>
        <v>21036910.333333332</v>
      </c>
      <c r="AE18" s="279">
        <f t="shared" si="19"/>
        <v>1470600</v>
      </c>
      <c r="AF18" s="279">
        <f t="shared" si="19"/>
        <v>2042500</v>
      </c>
      <c r="AG18" s="279">
        <f t="shared" si="19"/>
        <v>817000</v>
      </c>
      <c r="AH18" s="279">
        <f t="shared" si="19"/>
        <v>2995666.6666666665</v>
      </c>
      <c r="AI18" s="279">
        <f t="shared" si="19"/>
        <v>272333.33333333331</v>
      </c>
      <c r="AJ18" s="279">
        <f t="shared" si="19"/>
        <v>49200</v>
      </c>
      <c r="AK18" s="279">
        <f t="shared" si="19"/>
        <v>326800</v>
      </c>
      <c r="AL18" s="279">
        <f t="shared" si="19"/>
        <v>8708055.6699999999</v>
      </c>
      <c r="AM18" s="279">
        <f t="shared" si="19"/>
        <v>37719066.003333338</v>
      </c>
      <c r="AN18" s="279">
        <f t="shared" si="19"/>
        <v>36574241.040000007</v>
      </c>
      <c r="AO18" s="279">
        <f t="shared" si="19"/>
        <v>211232</v>
      </c>
      <c r="AP18" s="279">
        <f t="shared" si="19"/>
        <v>36785473.040000007</v>
      </c>
      <c r="AQ18" s="279">
        <f t="shared" si="19"/>
        <v>24071477</v>
      </c>
      <c r="AR18" s="279">
        <f t="shared" si="19"/>
        <v>12713996.039999997</v>
      </c>
      <c r="AS18" s="280"/>
    </row>
    <row r="19" spans="1:45">
      <c r="AM19" s="280"/>
    </row>
  </sheetData>
  <autoFilter ref="A2:AS3">
    <filterColumn colId="4" showButton="0"/>
    <filterColumn colId="5" showButton="0"/>
    <filterColumn colId="6" showButton="0"/>
    <filterColumn colId="7" showButton="0"/>
    <filterColumn colId="9" showButton="0"/>
    <filterColumn colId="10" showButton="0"/>
    <filterColumn colId="11" showButton="0"/>
    <filterColumn colId="12" showButton="0"/>
    <filterColumn colId="14" showButton="0"/>
    <filterColumn colId="15" showButton="0"/>
    <filterColumn colId="16" showButton="0"/>
    <filterColumn colId="17" showButton="0"/>
    <filterColumn colId="19" showButton="0"/>
    <filterColumn colId="20" showButton="0"/>
    <filterColumn colId="21" showButton="0"/>
    <filterColumn colId="22" showButton="0"/>
    <filterColumn colId="24" showButton="0"/>
    <filterColumn colId="25" showButton="0"/>
    <filterColumn colId="26" showButton="0"/>
    <filterColumn colId="27"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40"/>
  </autoFilter>
  <mergeCells count="15">
    <mergeCell ref="AR2:AR3"/>
    <mergeCell ref="A2:A3"/>
    <mergeCell ref="B2:B3"/>
    <mergeCell ref="C2:C3"/>
    <mergeCell ref="E2:I2"/>
    <mergeCell ref="J2:N2"/>
    <mergeCell ref="O2:S2"/>
    <mergeCell ref="T2:X2"/>
    <mergeCell ref="Y2:AC2"/>
    <mergeCell ref="AD2:AM2"/>
    <mergeCell ref="D2:D3"/>
    <mergeCell ref="AN2:AN3"/>
    <mergeCell ref="AP2:AP3"/>
    <mergeCell ref="AQ2:AQ3"/>
    <mergeCell ref="AO2:AO3"/>
  </mergeCells>
  <phoneticPr fontId="3" type="noConversion"/>
  <printOptions horizontalCentered="1"/>
  <pageMargins left="0.70866141732283472" right="0.70866141732283472" top="0.74803149606299213" bottom="0.74803149606299213" header="0.31496062992125984" footer="0.31496062992125984"/>
  <pageSetup paperSize="8" scale="80" orientation="landscape" r:id="rId1"/>
  <headerFooter>
    <oddHeader>&amp;C&amp;20 2022年镇管学校补充公用经费调整预算表</oddHeader>
    <oddFooter>第 &amp;P 页，共 &amp;N 页</oddFooter>
  </headerFooter>
</worksheet>
</file>

<file path=xl/worksheets/sheet13.xml><?xml version="1.0" encoding="utf-8"?>
<worksheet xmlns="http://schemas.openxmlformats.org/spreadsheetml/2006/main" xmlns:r="http://schemas.openxmlformats.org/officeDocument/2006/relationships">
  <dimension ref="A1:M12"/>
  <sheetViews>
    <sheetView topLeftCell="B1" workbookViewId="0">
      <pane xSplit="5" ySplit="2" topLeftCell="G3" activePane="bottomRight" state="frozen"/>
      <selection activeCell="B1" sqref="B1"/>
      <selection pane="topRight" activeCell="G1" sqref="G1"/>
      <selection pane="bottomLeft" activeCell="B3" sqref="B3"/>
      <selection pane="bottomRight" activeCell="B13" sqref="A13:XFD23"/>
    </sheetView>
  </sheetViews>
  <sheetFormatPr defaultColWidth="8" defaultRowHeight="13.5"/>
  <cols>
    <col min="1" max="1" width="5.25" style="225" hidden="1" customWidth="1"/>
    <col min="2" max="2" width="10.125" style="225" customWidth="1"/>
    <col min="3" max="3" width="9.875" style="225" customWidth="1"/>
    <col min="4" max="4" width="26.125" style="225" customWidth="1"/>
    <col min="5" max="5" width="8.375" style="225" hidden="1" customWidth="1"/>
    <col min="6" max="6" width="7.625" style="225" hidden="1" customWidth="1"/>
    <col min="7" max="12" width="11.625" style="225" customWidth="1"/>
    <col min="13" max="13" width="12.75" style="225" customWidth="1"/>
    <col min="14" max="16384" width="8" style="225"/>
  </cols>
  <sheetData>
    <row r="1" spans="1:13" ht="22.5" customHeight="1">
      <c r="A1" s="445" t="s">
        <v>811</v>
      </c>
      <c r="B1" s="445"/>
      <c r="C1" s="445"/>
      <c r="D1" s="445"/>
      <c r="E1" s="445"/>
      <c r="F1" s="445"/>
      <c r="G1" s="445"/>
      <c r="H1" s="446"/>
      <c r="I1" s="446"/>
      <c r="J1" s="446"/>
      <c r="K1" s="446"/>
      <c r="L1" s="446"/>
      <c r="M1" s="446"/>
    </row>
    <row r="2" spans="1:13" s="231" customFormat="1" ht="12">
      <c r="A2" s="226" t="s">
        <v>616</v>
      </c>
      <c r="B2" s="226" t="s">
        <v>593</v>
      </c>
      <c r="C2" s="226" t="s">
        <v>617</v>
      </c>
      <c r="D2" s="226" t="s">
        <v>546</v>
      </c>
      <c r="E2" s="226" t="s">
        <v>557</v>
      </c>
      <c r="F2" s="226" t="s">
        <v>618</v>
      </c>
      <c r="G2" s="232" t="s">
        <v>627</v>
      </c>
      <c r="H2" s="226" t="s">
        <v>628</v>
      </c>
      <c r="I2" s="226" t="s">
        <v>629</v>
      </c>
      <c r="J2" s="226" t="s">
        <v>818</v>
      </c>
      <c r="K2" s="226" t="s">
        <v>819</v>
      </c>
      <c r="L2" s="226" t="s">
        <v>357</v>
      </c>
      <c r="M2" s="226" t="s">
        <v>468</v>
      </c>
    </row>
    <row r="3" spans="1:13" s="231" customFormat="1" ht="12">
      <c r="A3" s="228" t="s">
        <v>619</v>
      </c>
      <c r="B3" s="228" t="s">
        <v>602</v>
      </c>
      <c r="C3" s="228" t="s">
        <v>557</v>
      </c>
      <c r="D3" s="228" t="s">
        <v>620</v>
      </c>
      <c r="E3" s="228">
        <v>3362</v>
      </c>
      <c r="F3" s="228"/>
      <c r="G3" s="228">
        <f t="shared" ref="G3:G7" si="0">E3*175*2</f>
        <v>1176700</v>
      </c>
      <c r="H3" s="228"/>
      <c r="I3" s="228">
        <v>54963.24</v>
      </c>
      <c r="J3" s="228"/>
      <c r="K3" s="228">
        <v>51905.1</v>
      </c>
      <c r="L3" s="228">
        <f t="shared" ref="L3:L11" si="1">H3+I3+J3+K3</f>
        <v>106868.34</v>
      </c>
      <c r="M3" s="354">
        <f t="shared" ref="M3:M11" si="2">L3-G3</f>
        <v>-1069831.6599999999</v>
      </c>
    </row>
    <row r="4" spans="1:13" s="231" customFormat="1" ht="12">
      <c r="A4" s="228" t="s">
        <v>619</v>
      </c>
      <c r="B4" s="228" t="s">
        <v>602</v>
      </c>
      <c r="C4" s="228" t="s">
        <v>557</v>
      </c>
      <c r="D4" s="228" t="s">
        <v>621</v>
      </c>
      <c r="E4" s="228">
        <v>491</v>
      </c>
      <c r="F4" s="228"/>
      <c r="G4" s="228">
        <f t="shared" si="0"/>
        <v>171850</v>
      </c>
      <c r="H4" s="228"/>
      <c r="I4" s="228">
        <v>7172.2300000000005</v>
      </c>
      <c r="J4" s="228"/>
      <c r="K4" s="228">
        <v>12546.5</v>
      </c>
      <c r="L4" s="228">
        <f t="shared" si="1"/>
        <v>19718.73</v>
      </c>
      <c r="M4" s="354">
        <f t="shared" si="2"/>
        <v>-152131.26999999999</v>
      </c>
    </row>
    <row r="5" spans="1:13" s="231" customFormat="1" ht="12">
      <c r="A5" s="228" t="s">
        <v>619</v>
      </c>
      <c r="B5" s="228" t="s">
        <v>602</v>
      </c>
      <c r="C5" s="228" t="s">
        <v>557</v>
      </c>
      <c r="D5" s="228" t="s">
        <v>622</v>
      </c>
      <c r="E5" s="228">
        <v>879</v>
      </c>
      <c r="F5" s="228"/>
      <c r="G5" s="228">
        <f t="shared" si="0"/>
        <v>307650</v>
      </c>
      <c r="H5" s="228"/>
      <c r="I5" s="228">
        <v>15524.859999999999</v>
      </c>
      <c r="J5" s="228"/>
      <c r="K5" s="228">
        <v>17149.5</v>
      </c>
      <c r="L5" s="228">
        <f t="shared" si="1"/>
        <v>32674.36</v>
      </c>
      <c r="M5" s="354">
        <f t="shared" si="2"/>
        <v>-274975.64</v>
      </c>
    </row>
    <row r="6" spans="1:13" s="231" customFormat="1" ht="12">
      <c r="A6" s="228" t="s">
        <v>619</v>
      </c>
      <c r="B6" s="228" t="s">
        <v>602</v>
      </c>
      <c r="C6" s="228" t="s">
        <v>557</v>
      </c>
      <c r="D6" s="228" t="s">
        <v>623</v>
      </c>
      <c r="E6" s="228">
        <v>985</v>
      </c>
      <c r="F6" s="228"/>
      <c r="G6" s="228">
        <f t="shared" si="0"/>
        <v>344750</v>
      </c>
      <c r="H6" s="228"/>
      <c r="I6" s="228">
        <v>13945.650000000001</v>
      </c>
      <c r="J6" s="228"/>
      <c r="K6" s="228">
        <v>13553.48</v>
      </c>
      <c r="L6" s="228">
        <f t="shared" si="1"/>
        <v>27499.13</v>
      </c>
      <c r="M6" s="354">
        <f t="shared" si="2"/>
        <v>-317250.87</v>
      </c>
    </row>
    <row r="7" spans="1:13" s="231" customFormat="1" ht="12">
      <c r="A7" s="228" t="s">
        <v>619</v>
      </c>
      <c r="B7" s="228" t="s">
        <v>602</v>
      </c>
      <c r="C7" s="228" t="s">
        <v>559</v>
      </c>
      <c r="D7" s="227" t="s">
        <v>630</v>
      </c>
      <c r="E7" s="228">
        <v>977</v>
      </c>
      <c r="F7" s="228"/>
      <c r="G7" s="228">
        <f t="shared" si="0"/>
        <v>341950</v>
      </c>
      <c r="H7" s="228"/>
      <c r="I7" s="228">
        <v>15770.28</v>
      </c>
      <c r="J7" s="228"/>
      <c r="K7" s="228">
        <v>14806.099999999999</v>
      </c>
      <c r="L7" s="228">
        <f t="shared" si="1"/>
        <v>30576.379999999997</v>
      </c>
      <c r="M7" s="354">
        <f t="shared" si="2"/>
        <v>-311373.62</v>
      </c>
    </row>
    <row r="8" spans="1:13" s="231" customFormat="1" ht="12">
      <c r="A8" s="228"/>
      <c r="B8" s="228" t="s">
        <v>602</v>
      </c>
      <c r="C8" s="228" t="s">
        <v>559</v>
      </c>
      <c r="D8" s="227" t="s">
        <v>631</v>
      </c>
      <c r="E8" s="228"/>
      <c r="F8" s="228">
        <v>615</v>
      </c>
      <c r="G8" s="228">
        <v>264450</v>
      </c>
      <c r="H8" s="228"/>
      <c r="I8" s="228">
        <v>13165.65</v>
      </c>
      <c r="J8" s="228">
        <v>117241.85</v>
      </c>
      <c r="K8" s="228">
        <v>13489.5</v>
      </c>
      <c r="L8" s="228">
        <f t="shared" si="1"/>
        <v>143897</v>
      </c>
      <c r="M8" s="354">
        <f t="shared" si="2"/>
        <v>-120553</v>
      </c>
    </row>
    <row r="9" spans="1:13" s="231" customFormat="1" ht="12">
      <c r="A9" s="228" t="s">
        <v>619</v>
      </c>
      <c r="B9" s="228" t="s">
        <v>602</v>
      </c>
      <c r="C9" s="228" t="s">
        <v>618</v>
      </c>
      <c r="D9" s="228" t="s">
        <v>624</v>
      </c>
      <c r="E9" s="228"/>
      <c r="F9" s="228">
        <v>825</v>
      </c>
      <c r="G9" s="228">
        <v>354750</v>
      </c>
      <c r="H9" s="228"/>
      <c r="I9" s="228">
        <v>16552.900000000001</v>
      </c>
      <c r="J9" s="228">
        <v>157707.20000000001</v>
      </c>
      <c r="K9" s="228">
        <v>18427.2</v>
      </c>
      <c r="L9" s="228">
        <f t="shared" si="1"/>
        <v>192687.30000000002</v>
      </c>
      <c r="M9" s="354">
        <f t="shared" si="2"/>
        <v>-162062.69999999998</v>
      </c>
    </row>
    <row r="10" spans="1:13" s="231" customFormat="1" ht="12">
      <c r="A10" s="228" t="s">
        <v>619</v>
      </c>
      <c r="B10" s="228" t="s">
        <v>602</v>
      </c>
      <c r="C10" s="228" t="s">
        <v>618</v>
      </c>
      <c r="D10" s="228" t="s">
        <v>626</v>
      </c>
      <c r="E10" s="228"/>
      <c r="F10" s="228">
        <v>674</v>
      </c>
      <c r="G10" s="228">
        <v>289820</v>
      </c>
      <c r="H10" s="228"/>
      <c r="I10" s="228">
        <v>14929.1</v>
      </c>
      <c r="J10" s="228">
        <v>186067.27</v>
      </c>
      <c r="K10" s="228">
        <v>40409.199999999997</v>
      </c>
      <c r="L10" s="228">
        <f t="shared" si="1"/>
        <v>241405.57</v>
      </c>
      <c r="M10" s="354">
        <f t="shared" si="2"/>
        <v>-48414.429999999993</v>
      </c>
    </row>
    <row r="11" spans="1:13" s="231" customFormat="1" ht="12">
      <c r="A11" s="228" t="s">
        <v>619</v>
      </c>
      <c r="B11" s="228" t="s">
        <v>602</v>
      </c>
      <c r="C11" s="228" t="s">
        <v>618</v>
      </c>
      <c r="D11" s="228" t="s">
        <v>625</v>
      </c>
      <c r="E11" s="228"/>
      <c r="F11" s="228">
        <v>1265</v>
      </c>
      <c r="G11" s="228">
        <v>543950</v>
      </c>
      <c r="H11" s="228"/>
      <c r="I11" s="228">
        <v>27564.35</v>
      </c>
      <c r="J11" s="228">
        <v>213821.08</v>
      </c>
      <c r="K11" s="228">
        <v>24960.48</v>
      </c>
      <c r="L11" s="228">
        <f t="shared" si="1"/>
        <v>266345.90999999997</v>
      </c>
      <c r="M11" s="354">
        <f t="shared" si="2"/>
        <v>-277604.09000000003</v>
      </c>
    </row>
    <row r="12" spans="1:13" s="231" customFormat="1" ht="12">
      <c r="A12" s="229"/>
      <c r="B12" s="229" t="s">
        <v>143</v>
      </c>
      <c r="C12" s="229"/>
      <c r="D12" s="230"/>
      <c r="E12" s="229">
        <f>SUBTOTAL(9,E3:E11)</f>
        <v>6694</v>
      </c>
      <c r="F12" s="229">
        <f t="shared" ref="F12:M12" si="3">SUBTOTAL(9,F3:F11)</f>
        <v>3379</v>
      </c>
      <c r="G12" s="229">
        <f t="shared" si="3"/>
        <v>3795870</v>
      </c>
      <c r="H12" s="229">
        <f t="shared" si="3"/>
        <v>0</v>
      </c>
      <c r="I12" s="229">
        <f t="shared" si="3"/>
        <v>179588.26</v>
      </c>
      <c r="J12" s="229">
        <f t="shared" si="3"/>
        <v>674837.4</v>
      </c>
      <c r="K12" s="229">
        <f t="shared" si="3"/>
        <v>207247.06000000003</v>
      </c>
      <c r="L12" s="229">
        <f t="shared" si="3"/>
        <v>1061672.72</v>
      </c>
      <c r="M12" s="355">
        <f t="shared" si="3"/>
        <v>-2734197.2800000003</v>
      </c>
    </row>
  </sheetData>
  <mergeCells count="1">
    <mergeCell ref="A1:M1"/>
  </mergeCells>
  <phoneticPr fontId="3" type="noConversion"/>
  <printOptions horizontalCentered="1"/>
  <pageMargins left="0.70866141732283472" right="0.70866141732283472" top="0.55118110236220474" bottom="0.55118110236220474" header="0.31496062992125984" footer="0.31496062992125984"/>
  <pageSetup paperSize="9" orientation="landscape" r:id="rId1"/>
  <headerFooter>
    <oddFooter>第 &amp;P 页，共 &amp;N 页</oddFooter>
  </headerFooter>
</worksheet>
</file>

<file path=xl/worksheets/sheet14.xml><?xml version="1.0" encoding="utf-8"?>
<worksheet xmlns="http://schemas.openxmlformats.org/spreadsheetml/2006/main" xmlns:r="http://schemas.openxmlformats.org/officeDocument/2006/relationships">
  <dimension ref="A1:I12"/>
  <sheetViews>
    <sheetView workbookViewId="0">
      <selection activeCell="A13" sqref="A13:XFD21"/>
    </sheetView>
  </sheetViews>
  <sheetFormatPr defaultRowHeight="13.5"/>
  <cols>
    <col min="2" max="2" width="22" customWidth="1"/>
    <col min="8" max="8" width="11.375" bestFit="1" customWidth="1"/>
  </cols>
  <sheetData>
    <row r="1" spans="1:9" ht="18.75">
      <c r="A1" s="447" t="s">
        <v>812</v>
      </c>
      <c r="B1" s="447"/>
      <c r="C1" s="447"/>
      <c r="D1" s="447"/>
      <c r="E1" s="447"/>
      <c r="F1" s="448"/>
      <c r="G1" s="448"/>
      <c r="H1" s="448"/>
    </row>
    <row r="2" spans="1:9">
      <c r="A2" s="327" t="s">
        <v>414</v>
      </c>
      <c r="B2" s="327" t="s">
        <v>770</v>
      </c>
      <c r="C2" s="327" t="s">
        <v>771</v>
      </c>
      <c r="D2" s="328" t="s">
        <v>772</v>
      </c>
      <c r="E2" s="328" t="s">
        <v>773</v>
      </c>
      <c r="F2" s="327" t="s">
        <v>416</v>
      </c>
      <c r="G2" s="328" t="s">
        <v>774</v>
      </c>
      <c r="H2" s="347" t="s">
        <v>846</v>
      </c>
    </row>
    <row r="3" spans="1:9">
      <c r="A3" s="329">
        <v>1</v>
      </c>
      <c r="B3" s="330" t="s">
        <v>776</v>
      </c>
      <c r="C3" s="330" t="s">
        <v>775</v>
      </c>
      <c r="D3" s="338">
        <v>15735</v>
      </c>
      <c r="E3" s="338">
        <v>34200</v>
      </c>
      <c r="F3" s="331">
        <v>49935</v>
      </c>
      <c r="G3" s="331">
        <v>102600</v>
      </c>
      <c r="H3" s="356">
        <f t="shared" ref="H3:H11" si="0">F3-G3</f>
        <v>-52665</v>
      </c>
      <c r="I3" s="326"/>
    </row>
    <row r="4" spans="1:9">
      <c r="A4" s="329"/>
      <c r="B4" s="330" t="s">
        <v>777</v>
      </c>
      <c r="C4" s="330" t="s">
        <v>775</v>
      </c>
      <c r="D4" s="338">
        <v>17640</v>
      </c>
      <c r="E4" s="338">
        <v>77265</v>
      </c>
      <c r="F4" s="331">
        <v>94905</v>
      </c>
      <c r="G4" s="331">
        <v>165000</v>
      </c>
      <c r="H4" s="356">
        <f t="shared" si="0"/>
        <v>-70095</v>
      </c>
      <c r="I4" s="326"/>
    </row>
    <row r="5" spans="1:9">
      <c r="A5" s="329">
        <v>2</v>
      </c>
      <c r="B5" s="330" t="s">
        <v>778</v>
      </c>
      <c r="C5" s="330" t="s">
        <v>557</v>
      </c>
      <c r="D5" s="338">
        <v>21462</v>
      </c>
      <c r="E5" s="338">
        <v>86450</v>
      </c>
      <c r="F5" s="331">
        <v>107912</v>
      </c>
      <c r="G5" s="331">
        <v>194180</v>
      </c>
      <c r="H5" s="356">
        <f t="shared" si="0"/>
        <v>-86268</v>
      </c>
      <c r="I5" s="326"/>
    </row>
    <row r="6" spans="1:9">
      <c r="A6" s="329">
        <v>3</v>
      </c>
      <c r="B6" s="330" t="s">
        <v>779</v>
      </c>
      <c r="C6" s="330" t="s">
        <v>557</v>
      </c>
      <c r="D6" s="338">
        <v>15120</v>
      </c>
      <c r="E6" s="338">
        <v>78525</v>
      </c>
      <c r="F6" s="331">
        <v>93645</v>
      </c>
      <c r="G6" s="331">
        <v>141120</v>
      </c>
      <c r="H6" s="356">
        <f t="shared" si="0"/>
        <v>-47475</v>
      </c>
      <c r="I6" s="326"/>
    </row>
    <row r="7" spans="1:9">
      <c r="A7" s="329">
        <v>4</v>
      </c>
      <c r="B7" s="330" t="s">
        <v>780</v>
      </c>
      <c r="C7" s="330" t="s">
        <v>557</v>
      </c>
      <c r="D7" s="338">
        <v>78060</v>
      </c>
      <c r="E7" s="338">
        <v>284040</v>
      </c>
      <c r="F7" s="331">
        <v>362100</v>
      </c>
      <c r="G7" s="331">
        <v>504150</v>
      </c>
      <c r="H7" s="356">
        <f t="shared" si="0"/>
        <v>-142050</v>
      </c>
      <c r="I7" s="326"/>
    </row>
    <row r="8" spans="1:9">
      <c r="A8" s="329">
        <v>5</v>
      </c>
      <c r="B8" s="330" t="s">
        <v>621</v>
      </c>
      <c r="C8" s="330" t="s">
        <v>557</v>
      </c>
      <c r="D8" s="338">
        <v>6300</v>
      </c>
      <c r="E8" s="338">
        <v>41325</v>
      </c>
      <c r="F8" s="331">
        <v>47625</v>
      </c>
      <c r="G8" s="331">
        <v>57000</v>
      </c>
      <c r="H8" s="356">
        <f t="shared" si="0"/>
        <v>-9375</v>
      </c>
      <c r="I8" s="326"/>
    </row>
    <row r="9" spans="1:9">
      <c r="A9" s="329">
        <v>6</v>
      </c>
      <c r="B9" s="330" t="s">
        <v>781</v>
      </c>
      <c r="C9" s="336" t="s">
        <v>618</v>
      </c>
      <c r="D9" s="338">
        <v>37080</v>
      </c>
      <c r="E9" s="338">
        <v>105450</v>
      </c>
      <c r="F9" s="331">
        <v>142530</v>
      </c>
      <c r="G9" s="331">
        <v>250800</v>
      </c>
      <c r="H9" s="356">
        <f t="shared" si="0"/>
        <v>-108270</v>
      </c>
      <c r="I9" s="337"/>
    </row>
    <row r="10" spans="1:9">
      <c r="A10" s="329">
        <v>7</v>
      </c>
      <c r="B10" s="330" t="s">
        <v>782</v>
      </c>
      <c r="C10" s="336" t="s">
        <v>618</v>
      </c>
      <c r="D10" s="338">
        <v>30315</v>
      </c>
      <c r="E10" s="338">
        <v>96900</v>
      </c>
      <c r="F10" s="331">
        <v>127215</v>
      </c>
      <c r="G10" s="331">
        <v>230850</v>
      </c>
      <c r="H10" s="356">
        <f t="shared" si="0"/>
        <v>-103635</v>
      </c>
    </row>
    <row r="11" spans="1:9">
      <c r="A11" s="329">
        <v>8</v>
      </c>
      <c r="B11" s="330" t="s">
        <v>690</v>
      </c>
      <c r="C11" s="336" t="s">
        <v>618</v>
      </c>
      <c r="D11" s="338">
        <v>10710</v>
      </c>
      <c r="E11" s="338">
        <v>79800</v>
      </c>
      <c r="F11" s="331">
        <v>90510</v>
      </c>
      <c r="G11" s="331">
        <v>96900</v>
      </c>
      <c r="H11" s="356">
        <f t="shared" si="0"/>
        <v>-6390</v>
      </c>
    </row>
    <row r="12" spans="1:9">
      <c r="A12" s="332"/>
      <c r="B12" s="333" t="s">
        <v>605</v>
      </c>
      <c r="C12" s="334"/>
      <c r="D12" s="335">
        <f>SUM(D3:D11)</f>
        <v>232422</v>
      </c>
      <c r="E12" s="335">
        <f t="shared" ref="E12:H12" si="1">SUM(E3:E11)</f>
        <v>883955</v>
      </c>
      <c r="F12" s="335">
        <f t="shared" si="1"/>
        <v>1116377</v>
      </c>
      <c r="G12" s="335">
        <f t="shared" si="1"/>
        <v>1742600</v>
      </c>
      <c r="H12" s="357">
        <f t="shared" si="1"/>
        <v>-626223</v>
      </c>
    </row>
  </sheetData>
  <mergeCells count="1">
    <mergeCell ref="A1:H1"/>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15.xml><?xml version="1.0" encoding="utf-8"?>
<worksheet xmlns="http://schemas.openxmlformats.org/spreadsheetml/2006/main" xmlns:r="http://schemas.openxmlformats.org/officeDocument/2006/relationships">
  <dimension ref="A1:V14"/>
  <sheetViews>
    <sheetView workbookViewId="0">
      <pane xSplit="3" ySplit="4" topLeftCell="F5" activePane="bottomRight" state="frozen"/>
      <selection pane="topRight" activeCell="D1" sqref="D1"/>
      <selection pane="bottomLeft" activeCell="A5" sqref="A5"/>
      <selection pane="bottomRight" activeCell="A15" sqref="A15:XFD24"/>
    </sheetView>
  </sheetViews>
  <sheetFormatPr defaultRowHeight="13.5"/>
  <cols>
    <col min="1" max="1" width="4.625" style="341" customWidth="1"/>
    <col min="2" max="2" width="20.375" style="340" customWidth="1"/>
    <col min="3" max="3" width="8.625" style="340" customWidth="1"/>
    <col min="4" max="22" width="10.625" style="346" customWidth="1"/>
    <col min="23" max="16384" width="9" style="346"/>
  </cols>
  <sheetData>
    <row r="1" spans="1:22" ht="28.5" customHeight="1">
      <c r="A1" s="449" t="s">
        <v>813</v>
      </c>
      <c r="B1" s="449"/>
      <c r="C1" s="449"/>
      <c r="D1" s="449"/>
      <c r="E1" s="449"/>
      <c r="F1" s="449"/>
      <c r="G1" s="449"/>
      <c r="H1" s="449"/>
      <c r="I1" s="449"/>
      <c r="J1" s="449"/>
      <c r="K1" s="449"/>
      <c r="L1" s="449"/>
      <c r="M1" s="449"/>
      <c r="N1" s="449"/>
      <c r="O1" s="449"/>
      <c r="P1" s="449"/>
      <c r="Q1" s="449"/>
      <c r="R1" s="449"/>
      <c r="S1" s="449"/>
      <c r="T1" s="449"/>
      <c r="U1" s="449"/>
      <c r="V1" s="449"/>
    </row>
    <row r="2" spans="1:22" ht="13.5" customHeight="1">
      <c r="A2" s="450" t="s">
        <v>414</v>
      </c>
      <c r="B2" s="450" t="s">
        <v>770</v>
      </c>
      <c r="C2" s="450" t="s">
        <v>783</v>
      </c>
      <c r="D2" s="452" t="s">
        <v>784</v>
      </c>
      <c r="E2" s="452"/>
      <c r="F2" s="452"/>
      <c r="G2" s="452"/>
      <c r="H2" s="452"/>
      <c r="I2" s="452"/>
      <c r="J2" s="452"/>
      <c r="K2" s="452"/>
      <c r="L2" s="452" t="s">
        <v>785</v>
      </c>
      <c r="M2" s="452"/>
      <c r="N2" s="452"/>
      <c r="O2" s="452"/>
      <c r="P2" s="452"/>
      <c r="Q2" s="452"/>
      <c r="R2" s="452"/>
      <c r="S2" s="452"/>
      <c r="T2" s="453" t="s">
        <v>786</v>
      </c>
      <c r="U2" s="453" t="s">
        <v>667</v>
      </c>
      <c r="V2" s="453" t="s">
        <v>796</v>
      </c>
    </row>
    <row r="3" spans="1:22" ht="13.5" customHeight="1">
      <c r="A3" s="450"/>
      <c r="B3" s="450"/>
      <c r="C3" s="450"/>
      <c r="D3" s="345" t="s">
        <v>787</v>
      </c>
      <c r="E3" s="345" t="s">
        <v>756</v>
      </c>
      <c r="F3" s="345" t="s">
        <v>788</v>
      </c>
      <c r="G3" s="345" t="s">
        <v>789</v>
      </c>
      <c r="H3" s="345" t="s">
        <v>757</v>
      </c>
      <c r="I3" s="345" t="s">
        <v>790</v>
      </c>
      <c r="J3" s="345" t="s">
        <v>759</v>
      </c>
      <c r="K3" s="339" t="s">
        <v>791</v>
      </c>
      <c r="L3" s="345" t="s">
        <v>787</v>
      </c>
      <c r="M3" s="345" t="s">
        <v>792</v>
      </c>
      <c r="N3" s="345" t="s">
        <v>793</v>
      </c>
      <c r="O3" s="345" t="s">
        <v>789</v>
      </c>
      <c r="P3" s="345" t="s">
        <v>794</v>
      </c>
      <c r="Q3" s="345" t="s">
        <v>790</v>
      </c>
      <c r="R3" s="345" t="s">
        <v>759</v>
      </c>
      <c r="S3" s="339" t="s">
        <v>791</v>
      </c>
      <c r="T3" s="454"/>
      <c r="U3" s="454"/>
      <c r="V3" s="454"/>
    </row>
    <row r="4" spans="1:22">
      <c r="A4" s="451"/>
      <c r="B4" s="451"/>
      <c r="C4" s="451"/>
      <c r="D4" s="345" t="s">
        <v>162</v>
      </c>
      <c r="E4" s="345" t="s">
        <v>162</v>
      </c>
      <c r="F4" s="345" t="s">
        <v>162</v>
      </c>
      <c r="G4" s="345" t="s">
        <v>162</v>
      </c>
      <c r="H4" s="345" t="s">
        <v>162</v>
      </c>
      <c r="I4" s="345" t="s">
        <v>162</v>
      </c>
      <c r="J4" s="345" t="s">
        <v>162</v>
      </c>
      <c r="K4" s="345" t="s">
        <v>162</v>
      </c>
      <c r="L4" s="345" t="s">
        <v>162</v>
      </c>
      <c r="M4" s="345" t="s">
        <v>162</v>
      </c>
      <c r="N4" s="345" t="s">
        <v>162</v>
      </c>
      <c r="O4" s="345" t="s">
        <v>162</v>
      </c>
      <c r="P4" s="345" t="s">
        <v>162</v>
      </c>
      <c r="Q4" s="345" t="s">
        <v>162</v>
      </c>
      <c r="R4" s="345" t="s">
        <v>162</v>
      </c>
      <c r="S4" s="345" t="s">
        <v>162</v>
      </c>
      <c r="T4" s="455" t="s">
        <v>162</v>
      </c>
      <c r="U4" s="455"/>
      <c r="V4" s="455"/>
    </row>
    <row r="5" spans="1:22">
      <c r="A5" s="344">
        <v>1</v>
      </c>
      <c r="B5" s="348" t="s">
        <v>795</v>
      </c>
      <c r="C5" s="348" t="s">
        <v>775</v>
      </c>
      <c r="D5" s="353"/>
      <c r="E5" s="353">
        <v>7325</v>
      </c>
      <c r="F5" s="307"/>
      <c r="G5" s="307"/>
      <c r="H5" s="307"/>
      <c r="I5" s="307"/>
      <c r="J5" s="342"/>
      <c r="K5" s="325">
        <f t="shared" ref="K5:K13" si="0">D5+E5+F5+G5+H5+I5+J5</f>
        <v>7325</v>
      </c>
      <c r="L5" s="353">
        <v>3490</v>
      </c>
      <c r="M5" s="353">
        <v>15080</v>
      </c>
      <c r="N5" s="307"/>
      <c r="O5" s="307"/>
      <c r="P5" s="307">
        <v>2700</v>
      </c>
      <c r="Q5" s="307"/>
      <c r="R5" s="342"/>
      <c r="S5" s="325">
        <f t="shared" ref="S5:S13" si="1">L5+M5+N5+O5+P5+Q5+R5</f>
        <v>21270</v>
      </c>
      <c r="T5" s="325">
        <f t="shared" ref="T5:T13" si="2">K5+S5</f>
        <v>28595</v>
      </c>
      <c r="U5" s="325">
        <v>49830</v>
      </c>
      <c r="V5" s="325">
        <f t="shared" ref="V5:V13" si="3">T5-U5</f>
        <v>-21235</v>
      </c>
    </row>
    <row r="6" spans="1:22">
      <c r="A6" s="344"/>
      <c r="B6" s="348" t="s">
        <v>777</v>
      </c>
      <c r="C6" s="348" t="s">
        <v>775</v>
      </c>
      <c r="D6" s="307">
        <v>630</v>
      </c>
      <c r="E6" s="307">
        <v>1775</v>
      </c>
      <c r="F6" s="307"/>
      <c r="G6" s="307"/>
      <c r="H6" s="307">
        <v>1065</v>
      </c>
      <c r="I6" s="307"/>
      <c r="J6" s="342"/>
      <c r="K6" s="325">
        <f t="shared" si="0"/>
        <v>3470</v>
      </c>
      <c r="L6" s="307">
        <v>4445</v>
      </c>
      <c r="M6" s="307">
        <v>6190</v>
      </c>
      <c r="N6" s="307"/>
      <c r="O6" s="307"/>
      <c r="P6" s="307"/>
      <c r="Q6" s="307"/>
      <c r="R6" s="342"/>
      <c r="S6" s="325">
        <f t="shared" si="1"/>
        <v>10635</v>
      </c>
      <c r="T6" s="325">
        <f t="shared" si="2"/>
        <v>14105</v>
      </c>
      <c r="U6" s="325">
        <v>42070</v>
      </c>
      <c r="V6" s="325">
        <f t="shared" si="3"/>
        <v>-27965</v>
      </c>
    </row>
    <row r="7" spans="1:22">
      <c r="A7" s="344">
        <v>2</v>
      </c>
      <c r="B7" s="348" t="s">
        <v>778</v>
      </c>
      <c r="C7" s="348" t="s">
        <v>557</v>
      </c>
      <c r="D7" s="307">
        <v>668</v>
      </c>
      <c r="E7" s="307">
        <v>962</v>
      </c>
      <c r="F7" s="307"/>
      <c r="G7" s="307"/>
      <c r="H7" s="307"/>
      <c r="I7" s="307"/>
      <c r="J7" s="342"/>
      <c r="K7" s="325">
        <f t="shared" si="0"/>
        <v>1630</v>
      </c>
      <c r="L7" s="307">
        <v>5810</v>
      </c>
      <c r="M7" s="307">
        <v>4140</v>
      </c>
      <c r="N7" s="307"/>
      <c r="O7" s="307"/>
      <c r="P7" s="307"/>
      <c r="Q7" s="307"/>
      <c r="R7" s="342"/>
      <c r="S7" s="325">
        <f t="shared" si="1"/>
        <v>9950</v>
      </c>
      <c r="T7" s="325">
        <f t="shared" si="2"/>
        <v>11580</v>
      </c>
      <c r="U7" s="325">
        <v>15280</v>
      </c>
      <c r="V7" s="325">
        <f t="shared" si="3"/>
        <v>-3700</v>
      </c>
    </row>
    <row r="8" spans="1:22">
      <c r="A8" s="344">
        <v>3</v>
      </c>
      <c r="B8" s="348" t="s">
        <v>779</v>
      </c>
      <c r="C8" s="348" t="s">
        <v>557</v>
      </c>
      <c r="D8" s="307"/>
      <c r="E8" s="307">
        <v>710</v>
      </c>
      <c r="F8" s="307"/>
      <c r="G8" s="307"/>
      <c r="H8" s="307"/>
      <c r="I8" s="307"/>
      <c r="J8" s="342"/>
      <c r="K8" s="325">
        <f t="shared" si="0"/>
        <v>710</v>
      </c>
      <c r="L8" s="307"/>
      <c r="M8" s="307">
        <v>3245</v>
      </c>
      <c r="N8" s="307"/>
      <c r="O8" s="307"/>
      <c r="P8" s="307"/>
      <c r="Q8" s="307"/>
      <c r="R8" s="342"/>
      <c r="S8" s="325">
        <f t="shared" si="1"/>
        <v>3245</v>
      </c>
      <c r="T8" s="325">
        <f t="shared" si="2"/>
        <v>3955</v>
      </c>
      <c r="U8" s="325">
        <v>12740</v>
      </c>
      <c r="V8" s="325">
        <f t="shared" si="3"/>
        <v>-8785</v>
      </c>
    </row>
    <row r="9" spans="1:22">
      <c r="A9" s="344">
        <v>4</v>
      </c>
      <c r="B9" s="348" t="s">
        <v>780</v>
      </c>
      <c r="C9" s="348" t="s">
        <v>557</v>
      </c>
      <c r="D9" s="307"/>
      <c r="E9" s="307">
        <v>1420</v>
      </c>
      <c r="F9" s="307"/>
      <c r="G9" s="307"/>
      <c r="H9" s="307"/>
      <c r="I9" s="307">
        <v>315</v>
      </c>
      <c r="J9" s="342"/>
      <c r="K9" s="325">
        <f t="shared" si="0"/>
        <v>1735</v>
      </c>
      <c r="L9" s="307"/>
      <c r="M9" s="307">
        <v>8980</v>
      </c>
      <c r="N9" s="307"/>
      <c r="O9" s="307"/>
      <c r="P9" s="307">
        <v>3505</v>
      </c>
      <c r="Q9" s="307">
        <v>1605</v>
      </c>
      <c r="R9" s="342"/>
      <c r="S9" s="325">
        <f t="shared" si="1"/>
        <v>14090</v>
      </c>
      <c r="T9" s="325">
        <f t="shared" si="2"/>
        <v>15825</v>
      </c>
      <c r="U9" s="325">
        <v>24210</v>
      </c>
      <c r="V9" s="325">
        <f t="shared" si="3"/>
        <v>-8385</v>
      </c>
    </row>
    <row r="10" spans="1:22">
      <c r="A10" s="344">
        <v>5</v>
      </c>
      <c r="B10" s="348" t="s">
        <v>621</v>
      </c>
      <c r="C10" s="348" t="s">
        <v>557</v>
      </c>
      <c r="D10" s="307">
        <v>355</v>
      </c>
      <c r="E10" s="307"/>
      <c r="F10" s="307"/>
      <c r="G10" s="307"/>
      <c r="H10" s="307"/>
      <c r="I10" s="307"/>
      <c r="J10" s="342"/>
      <c r="K10" s="325">
        <f t="shared" si="0"/>
        <v>355</v>
      </c>
      <c r="L10" s="307">
        <v>1765</v>
      </c>
      <c r="M10" s="307"/>
      <c r="N10" s="307"/>
      <c r="O10" s="307"/>
      <c r="P10" s="307"/>
      <c r="Q10" s="307"/>
      <c r="R10" s="342"/>
      <c r="S10" s="325">
        <f t="shared" si="1"/>
        <v>1765</v>
      </c>
      <c r="T10" s="325">
        <f t="shared" si="2"/>
        <v>2120</v>
      </c>
      <c r="U10" s="325">
        <v>6410</v>
      </c>
      <c r="V10" s="325">
        <f t="shared" si="3"/>
        <v>-4290</v>
      </c>
    </row>
    <row r="11" spans="1:22">
      <c r="A11" s="344">
        <v>6</v>
      </c>
      <c r="B11" s="348" t="s">
        <v>781</v>
      </c>
      <c r="C11" s="352" t="s">
        <v>618</v>
      </c>
      <c r="D11" s="307"/>
      <c r="E11" s="307">
        <v>3205</v>
      </c>
      <c r="F11" s="307"/>
      <c r="G11" s="307"/>
      <c r="H11" s="307">
        <v>950</v>
      </c>
      <c r="I11" s="307"/>
      <c r="J11" s="342"/>
      <c r="K11" s="325">
        <f t="shared" si="0"/>
        <v>4155</v>
      </c>
      <c r="L11" s="307">
        <v>5690</v>
      </c>
      <c r="M11" s="307">
        <v>14670</v>
      </c>
      <c r="N11" s="307"/>
      <c r="O11" s="307"/>
      <c r="P11" s="307">
        <v>1645</v>
      </c>
      <c r="Q11" s="307"/>
      <c r="R11" s="342"/>
      <c r="S11" s="325">
        <f t="shared" si="1"/>
        <v>22005</v>
      </c>
      <c r="T11" s="325">
        <f t="shared" si="2"/>
        <v>26160</v>
      </c>
      <c r="U11" s="325">
        <v>36090</v>
      </c>
      <c r="V11" s="325">
        <f t="shared" si="3"/>
        <v>-9930</v>
      </c>
    </row>
    <row r="12" spans="1:22">
      <c r="A12" s="344">
        <v>7</v>
      </c>
      <c r="B12" s="348" t="s">
        <v>782</v>
      </c>
      <c r="C12" s="352" t="s">
        <v>618</v>
      </c>
      <c r="D12" s="307">
        <v>630</v>
      </c>
      <c r="E12" s="307">
        <v>1420</v>
      </c>
      <c r="F12" s="307"/>
      <c r="G12" s="307"/>
      <c r="H12" s="307"/>
      <c r="I12" s="307">
        <v>555</v>
      </c>
      <c r="J12" s="342"/>
      <c r="K12" s="325">
        <f t="shared" si="0"/>
        <v>2605</v>
      </c>
      <c r="L12" s="307">
        <v>3050</v>
      </c>
      <c r="M12" s="307">
        <v>8060</v>
      </c>
      <c r="N12" s="307"/>
      <c r="O12" s="307"/>
      <c r="P12" s="307">
        <v>2105</v>
      </c>
      <c r="Q12" s="307">
        <v>1525</v>
      </c>
      <c r="R12" s="342"/>
      <c r="S12" s="325">
        <f t="shared" si="1"/>
        <v>14740</v>
      </c>
      <c r="T12" s="325">
        <f t="shared" si="2"/>
        <v>17345</v>
      </c>
      <c r="U12" s="325">
        <v>29440</v>
      </c>
      <c r="V12" s="325">
        <f t="shared" si="3"/>
        <v>-12095</v>
      </c>
    </row>
    <row r="13" spans="1:22">
      <c r="A13" s="344">
        <v>8</v>
      </c>
      <c r="B13" s="348" t="s">
        <v>690</v>
      </c>
      <c r="C13" s="352" t="s">
        <v>618</v>
      </c>
      <c r="D13" s="307"/>
      <c r="E13" s="307">
        <v>1420</v>
      </c>
      <c r="F13" s="307"/>
      <c r="G13" s="307"/>
      <c r="H13" s="307"/>
      <c r="I13" s="307">
        <v>315</v>
      </c>
      <c r="J13" s="342"/>
      <c r="K13" s="325">
        <f t="shared" si="0"/>
        <v>1735</v>
      </c>
      <c r="L13" s="307"/>
      <c r="M13" s="307">
        <v>9985</v>
      </c>
      <c r="N13" s="307"/>
      <c r="O13" s="307"/>
      <c r="P13" s="307"/>
      <c r="Q13" s="307">
        <v>1425</v>
      </c>
      <c r="R13" s="342"/>
      <c r="S13" s="325">
        <f t="shared" si="1"/>
        <v>11410</v>
      </c>
      <c r="T13" s="325">
        <f t="shared" si="2"/>
        <v>13145</v>
      </c>
      <c r="U13" s="325">
        <v>23720</v>
      </c>
      <c r="V13" s="325">
        <f t="shared" si="3"/>
        <v>-10575</v>
      </c>
    </row>
    <row r="14" spans="1:22">
      <c r="A14" s="349"/>
      <c r="B14" s="350" t="s">
        <v>605</v>
      </c>
      <c r="C14" s="351"/>
      <c r="D14" s="343">
        <f>SUM(D5:D13)</f>
        <v>2283</v>
      </c>
      <c r="E14" s="343">
        <f t="shared" ref="E14:V14" si="4">SUM(E5:E13)</f>
        <v>18237</v>
      </c>
      <c r="F14" s="343">
        <f t="shared" si="4"/>
        <v>0</v>
      </c>
      <c r="G14" s="343">
        <f t="shared" si="4"/>
        <v>0</v>
      </c>
      <c r="H14" s="343">
        <f t="shared" si="4"/>
        <v>2015</v>
      </c>
      <c r="I14" s="343">
        <f t="shared" si="4"/>
        <v>1185</v>
      </c>
      <c r="J14" s="343">
        <f t="shared" si="4"/>
        <v>0</v>
      </c>
      <c r="K14" s="343">
        <f t="shared" si="4"/>
        <v>23720</v>
      </c>
      <c r="L14" s="343">
        <f t="shared" si="4"/>
        <v>24250</v>
      </c>
      <c r="M14" s="343">
        <f t="shared" si="4"/>
        <v>70350</v>
      </c>
      <c r="N14" s="343">
        <f t="shared" si="4"/>
        <v>0</v>
      </c>
      <c r="O14" s="343">
        <f t="shared" si="4"/>
        <v>0</v>
      </c>
      <c r="P14" s="343">
        <f t="shared" si="4"/>
        <v>9955</v>
      </c>
      <c r="Q14" s="343">
        <f t="shared" si="4"/>
        <v>4555</v>
      </c>
      <c r="R14" s="343">
        <f t="shared" si="4"/>
        <v>0</v>
      </c>
      <c r="S14" s="343">
        <f t="shared" si="4"/>
        <v>109110</v>
      </c>
      <c r="T14" s="343">
        <f t="shared" si="4"/>
        <v>132830</v>
      </c>
      <c r="U14" s="343">
        <f t="shared" si="4"/>
        <v>239790</v>
      </c>
      <c r="V14" s="343">
        <f t="shared" si="4"/>
        <v>-106960</v>
      </c>
    </row>
  </sheetData>
  <mergeCells count="9">
    <mergeCell ref="A1:V1"/>
    <mergeCell ref="A2:A4"/>
    <mergeCell ref="B2:B4"/>
    <mergeCell ref="C2:C4"/>
    <mergeCell ref="D2:K2"/>
    <mergeCell ref="L2:S2"/>
    <mergeCell ref="T2:T4"/>
    <mergeCell ref="U2:U4"/>
    <mergeCell ref="V2:V4"/>
  </mergeCells>
  <phoneticPr fontId="3" type="noConversion"/>
  <printOptions horizontalCentered="1"/>
  <pageMargins left="0.70866141732283472" right="0.70866141732283472" top="0.74803149606299213" bottom="0.74803149606299213" header="0.31496062992125984" footer="0.31496062992125984"/>
  <pageSetup paperSize="8" scale="80" orientation="landscape" r:id="rId1"/>
  <headerFooter>
    <oddFooter>第 &amp;P 页，共 &amp;N 页</oddFooter>
  </headerFooter>
</worksheet>
</file>

<file path=xl/worksheets/sheet16.xml><?xml version="1.0" encoding="utf-8"?>
<worksheet xmlns="http://schemas.openxmlformats.org/spreadsheetml/2006/main" xmlns:r="http://schemas.openxmlformats.org/officeDocument/2006/relationships">
  <dimension ref="A1:K10"/>
  <sheetViews>
    <sheetView workbookViewId="0">
      <selection activeCell="A11" sqref="A11:XFD11"/>
    </sheetView>
  </sheetViews>
  <sheetFormatPr defaultRowHeight="13.5" outlineLevelRow="2"/>
  <cols>
    <col min="1" max="1" width="9.5" style="52" customWidth="1"/>
    <col min="2" max="2" width="16.5" style="52" customWidth="1"/>
    <col min="3" max="3" width="9.5" style="52" customWidth="1"/>
    <col min="4" max="4" width="15.125" style="53" customWidth="1"/>
    <col min="5" max="5" width="23.375" style="53" customWidth="1"/>
    <col min="6" max="6" width="28.5" style="53" customWidth="1"/>
    <col min="7" max="8" width="8.125" style="53" customWidth="1"/>
    <col min="9" max="9" width="10.125" style="53" customWidth="1"/>
    <col min="10" max="16384" width="9" style="53"/>
  </cols>
  <sheetData>
    <row r="1" spans="1:11" s="52" customFormat="1" ht="22.5">
      <c r="A1" s="456" t="s">
        <v>158</v>
      </c>
      <c r="B1" s="457"/>
      <c r="C1" s="457"/>
      <c r="D1" s="457"/>
      <c r="E1" s="457"/>
      <c r="F1" s="457"/>
      <c r="G1" s="457"/>
      <c r="H1" s="457"/>
      <c r="I1" s="457"/>
      <c r="J1" s="446"/>
      <c r="K1" s="446"/>
    </row>
    <row r="2" spans="1:11" ht="20.100000000000001" customHeight="1">
      <c r="A2" s="143" t="s">
        <v>159</v>
      </c>
      <c r="B2" s="143" t="s">
        <v>1</v>
      </c>
      <c r="C2" s="143" t="s">
        <v>454</v>
      </c>
      <c r="D2" s="144" t="s">
        <v>2</v>
      </c>
      <c r="E2" s="144" t="s">
        <v>3</v>
      </c>
      <c r="F2" s="144" t="s">
        <v>4</v>
      </c>
      <c r="G2" s="143" t="s">
        <v>160</v>
      </c>
      <c r="H2" s="143" t="s">
        <v>161</v>
      </c>
      <c r="I2" s="143" t="s">
        <v>162</v>
      </c>
      <c r="J2" s="143" t="s">
        <v>468</v>
      </c>
      <c r="K2" s="143" t="s">
        <v>469</v>
      </c>
    </row>
    <row r="3" spans="1:11" s="54" customFormat="1" ht="20.100000000000001" customHeight="1" outlineLevel="2">
      <c r="A3" s="148" t="s">
        <v>213</v>
      </c>
      <c r="B3" s="146" t="s">
        <v>214</v>
      </c>
      <c r="C3" s="148" t="s">
        <v>459</v>
      </c>
      <c r="D3" s="147" t="s">
        <v>456</v>
      </c>
      <c r="E3" s="147" t="s">
        <v>457</v>
      </c>
      <c r="F3" s="147" t="s">
        <v>458</v>
      </c>
      <c r="G3" s="148">
        <v>1</v>
      </c>
      <c r="H3" s="148">
        <v>100000</v>
      </c>
      <c r="I3" s="148">
        <f t="shared" ref="I3:I9" si="0">G3*H3</f>
        <v>100000</v>
      </c>
      <c r="J3" s="162"/>
      <c r="K3" s="161">
        <f t="shared" ref="K3:K9" si="1">I3+J3</f>
        <v>100000</v>
      </c>
    </row>
    <row r="4" spans="1:11" s="54" customFormat="1" ht="20.100000000000001" customHeight="1" outlineLevel="2">
      <c r="A4" s="148" t="s">
        <v>213</v>
      </c>
      <c r="B4" s="146" t="s">
        <v>215</v>
      </c>
      <c r="C4" s="145" t="s">
        <v>455</v>
      </c>
      <c r="D4" s="147" t="s">
        <v>456</v>
      </c>
      <c r="E4" s="147" t="s">
        <v>457</v>
      </c>
      <c r="F4" s="147" t="s">
        <v>458</v>
      </c>
      <c r="G4" s="148">
        <v>1</v>
      </c>
      <c r="H4" s="148">
        <v>100000</v>
      </c>
      <c r="I4" s="148">
        <f t="shared" si="0"/>
        <v>100000</v>
      </c>
      <c r="J4" s="162"/>
      <c r="K4" s="161">
        <f t="shared" si="1"/>
        <v>100000</v>
      </c>
    </row>
    <row r="5" spans="1:11" s="54" customFormat="1" ht="20.100000000000001" customHeight="1" outlineLevel="2">
      <c r="A5" s="148" t="s">
        <v>213</v>
      </c>
      <c r="B5" s="146" t="s">
        <v>216</v>
      </c>
      <c r="C5" s="148" t="s">
        <v>459</v>
      </c>
      <c r="D5" s="147" t="s">
        <v>456</v>
      </c>
      <c r="E5" s="147" t="s">
        <v>457</v>
      </c>
      <c r="F5" s="147" t="s">
        <v>466</v>
      </c>
      <c r="G5" s="148">
        <v>1</v>
      </c>
      <c r="H5" s="148">
        <v>50000</v>
      </c>
      <c r="I5" s="148">
        <f t="shared" si="0"/>
        <v>50000</v>
      </c>
      <c r="J5" s="162"/>
      <c r="K5" s="161">
        <f t="shared" si="1"/>
        <v>50000</v>
      </c>
    </row>
    <row r="6" spans="1:11" s="54" customFormat="1" ht="20.100000000000001" customHeight="1" outlineLevel="2">
      <c r="A6" s="145" t="s">
        <v>213</v>
      </c>
      <c r="B6" s="146" t="s">
        <v>215</v>
      </c>
      <c r="C6" s="145" t="s">
        <v>455</v>
      </c>
      <c r="D6" s="147" t="s">
        <v>460</v>
      </c>
      <c r="E6" s="147" t="s">
        <v>461</v>
      </c>
      <c r="F6" s="147" t="s">
        <v>462</v>
      </c>
      <c r="G6" s="149">
        <v>1</v>
      </c>
      <c r="H6" s="149">
        <v>100000</v>
      </c>
      <c r="I6" s="149">
        <f t="shared" si="0"/>
        <v>100000</v>
      </c>
      <c r="J6" s="162"/>
      <c r="K6" s="161">
        <f t="shared" si="1"/>
        <v>100000</v>
      </c>
    </row>
    <row r="7" spans="1:11" s="54" customFormat="1" ht="20.100000000000001" customHeight="1" outlineLevel="2">
      <c r="A7" s="149" t="s">
        <v>213</v>
      </c>
      <c r="B7" s="146" t="s">
        <v>217</v>
      </c>
      <c r="C7" s="149" t="s">
        <v>459</v>
      </c>
      <c r="D7" s="147" t="s">
        <v>463</v>
      </c>
      <c r="E7" s="147" t="s">
        <v>464</v>
      </c>
      <c r="F7" s="147" t="s">
        <v>465</v>
      </c>
      <c r="G7" s="149">
        <v>1</v>
      </c>
      <c r="H7" s="149">
        <v>60000</v>
      </c>
      <c r="I7" s="149">
        <f t="shared" si="0"/>
        <v>60000</v>
      </c>
      <c r="J7" s="162"/>
      <c r="K7" s="161">
        <f t="shared" si="1"/>
        <v>60000</v>
      </c>
    </row>
    <row r="8" spans="1:11" s="54" customFormat="1" ht="20.100000000000001" customHeight="1" outlineLevel="2">
      <c r="A8" s="149" t="s">
        <v>213</v>
      </c>
      <c r="B8" s="146" t="s">
        <v>218</v>
      </c>
      <c r="C8" s="149" t="s">
        <v>459</v>
      </c>
      <c r="D8" s="147" t="s">
        <v>463</v>
      </c>
      <c r="E8" s="147" t="s">
        <v>464</v>
      </c>
      <c r="F8" s="147" t="s">
        <v>465</v>
      </c>
      <c r="G8" s="149">
        <v>1</v>
      </c>
      <c r="H8" s="149">
        <v>60000</v>
      </c>
      <c r="I8" s="149">
        <f t="shared" si="0"/>
        <v>60000</v>
      </c>
      <c r="J8" s="160"/>
      <c r="K8" s="161">
        <f t="shared" si="1"/>
        <v>60000</v>
      </c>
    </row>
    <row r="9" spans="1:11" ht="20.100000000000001" customHeight="1" outlineLevel="2">
      <c r="A9" s="149" t="s">
        <v>213</v>
      </c>
      <c r="B9" s="150" t="s">
        <v>467</v>
      </c>
      <c r="C9" s="145" t="s">
        <v>459</v>
      </c>
      <c r="D9" s="151" t="s">
        <v>219</v>
      </c>
      <c r="E9" s="151" t="s">
        <v>220</v>
      </c>
      <c r="F9" s="151" t="s">
        <v>220</v>
      </c>
      <c r="G9" s="149">
        <v>1</v>
      </c>
      <c r="H9" s="149">
        <v>500000</v>
      </c>
      <c r="I9" s="149">
        <f t="shared" si="0"/>
        <v>500000</v>
      </c>
      <c r="J9" s="163"/>
      <c r="K9" s="161">
        <f t="shared" si="1"/>
        <v>500000</v>
      </c>
    </row>
    <row r="10" spans="1:11" ht="20.100000000000001" customHeight="1" outlineLevel="1">
      <c r="A10" s="152" t="s">
        <v>143</v>
      </c>
      <c r="B10" s="150"/>
      <c r="C10" s="145"/>
      <c r="D10" s="151"/>
      <c r="E10" s="151"/>
      <c r="F10" s="151"/>
      <c r="G10" s="149"/>
      <c r="H10" s="149"/>
      <c r="I10" s="149">
        <f>SUBTOTAL(9,I3:I9)</f>
        <v>970000</v>
      </c>
      <c r="J10" s="163">
        <f>SUBTOTAL(9,J3:J9)</f>
        <v>0</v>
      </c>
      <c r="K10" s="161">
        <f>SUBTOTAL(9,K3:K9)</f>
        <v>970000</v>
      </c>
    </row>
  </sheetData>
  <mergeCells count="1">
    <mergeCell ref="A1:K1"/>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17.xml><?xml version="1.0" encoding="utf-8"?>
<worksheet xmlns="http://schemas.openxmlformats.org/spreadsheetml/2006/main" xmlns:r="http://schemas.openxmlformats.org/officeDocument/2006/relationships">
  <dimension ref="A1:I17"/>
  <sheetViews>
    <sheetView workbookViewId="0">
      <selection activeCell="A18" sqref="A18:XFD18"/>
    </sheetView>
  </sheetViews>
  <sheetFormatPr defaultColWidth="9" defaultRowHeight="13.5" outlineLevelRow="2"/>
  <cols>
    <col min="1" max="1" width="10.625" style="11" customWidth="1"/>
    <col min="2" max="2" width="28.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9" ht="30" customHeight="1">
      <c r="A1" s="458" t="s">
        <v>470</v>
      </c>
      <c r="B1" s="458"/>
      <c r="C1" s="458"/>
      <c r="D1" s="458"/>
      <c r="E1" s="458"/>
      <c r="F1" s="458"/>
      <c r="G1" s="458"/>
      <c r="H1" s="395"/>
      <c r="I1" s="395"/>
    </row>
    <row r="2" spans="1:9" s="20" customFormat="1" ht="20.100000000000001" customHeight="1">
      <c r="A2" s="48" t="s">
        <v>159</v>
      </c>
      <c r="B2" s="48" t="s">
        <v>222</v>
      </c>
      <c r="C2" s="48" t="s">
        <v>3</v>
      </c>
      <c r="D2" s="48" t="s">
        <v>4</v>
      </c>
      <c r="E2" s="48" t="s">
        <v>160</v>
      </c>
      <c r="F2" s="48" t="s">
        <v>161</v>
      </c>
      <c r="G2" s="48" t="s">
        <v>162</v>
      </c>
      <c r="H2" s="153" t="s">
        <v>471</v>
      </c>
      <c r="I2" s="156" t="s">
        <v>472</v>
      </c>
    </row>
    <row r="3" spans="1:9" s="25" customFormat="1" ht="20.100000000000001" customHeight="1" outlineLevel="2">
      <c r="A3" s="51" t="s">
        <v>213</v>
      </c>
      <c r="B3" s="51" t="s">
        <v>137</v>
      </c>
      <c r="C3" s="50" t="s">
        <v>223</v>
      </c>
      <c r="D3" s="50" t="s">
        <v>224</v>
      </c>
      <c r="E3" s="50">
        <v>1</v>
      </c>
      <c r="F3" s="50">
        <v>80000</v>
      </c>
      <c r="G3" s="30">
        <f t="shared" ref="G3:G5" si="0">E3*F3</f>
        <v>80000</v>
      </c>
      <c r="H3" s="158"/>
      <c r="I3" s="155">
        <f t="shared" ref="I3:I16" si="1">G3+H3</f>
        <v>80000</v>
      </c>
    </row>
    <row r="4" spans="1:9" s="25" customFormat="1" ht="20.100000000000001" customHeight="1" outlineLevel="2">
      <c r="A4" s="51" t="s">
        <v>213</v>
      </c>
      <c r="B4" s="51" t="s">
        <v>274</v>
      </c>
      <c r="C4" s="50" t="s">
        <v>223</v>
      </c>
      <c r="D4" s="50" t="s">
        <v>224</v>
      </c>
      <c r="E4" s="50">
        <v>1</v>
      </c>
      <c r="F4" s="50">
        <v>80000</v>
      </c>
      <c r="G4" s="30">
        <f t="shared" si="0"/>
        <v>80000</v>
      </c>
      <c r="H4" s="158"/>
      <c r="I4" s="155">
        <f t="shared" si="1"/>
        <v>80000</v>
      </c>
    </row>
    <row r="5" spans="1:9" s="24" customFormat="1" ht="20.100000000000001" customHeight="1" outlineLevel="2">
      <c r="A5" s="51" t="s">
        <v>213</v>
      </c>
      <c r="B5" s="50" t="s">
        <v>275</v>
      </c>
      <c r="C5" s="50" t="s">
        <v>226</v>
      </c>
      <c r="D5" s="50" t="s">
        <v>227</v>
      </c>
      <c r="E5" s="50">
        <v>1</v>
      </c>
      <c r="F5" s="50">
        <v>50000</v>
      </c>
      <c r="G5" s="30">
        <f t="shared" si="0"/>
        <v>50000</v>
      </c>
      <c r="H5" s="157"/>
      <c r="I5" s="155">
        <f t="shared" si="1"/>
        <v>50000</v>
      </c>
    </row>
    <row r="6" spans="1:9" s="24" customFormat="1" ht="20.100000000000001" customHeight="1" outlineLevel="2">
      <c r="A6" s="51" t="s">
        <v>213</v>
      </c>
      <c r="B6" s="50" t="s">
        <v>274</v>
      </c>
      <c r="C6" s="50" t="s">
        <v>226</v>
      </c>
      <c r="D6" s="50" t="s">
        <v>227</v>
      </c>
      <c r="E6" s="50">
        <v>1</v>
      </c>
      <c r="F6" s="50">
        <v>50000</v>
      </c>
      <c r="G6" s="30">
        <f t="shared" ref="G6:G16" si="2">E6*F6</f>
        <v>50000</v>
      </c>
      <c r="H6" s="157"/>
      <c r="I6" s="155">
        <f t="shared" si="1"/>
        <v>50000</v>
      </c>
    </row>
    <row r="7" spans="1:9" s="24" customFormat="1" ht="20.100000000000001" customHeight="1" outlineLevel="2">
      <c r="A7" s="51" t="s">
        <v>213</v>
      </c>
      <c r="B7" s="50" t="s">
        <v>276</v>
      </c>
      <c r="C7" s="50" t="s">
        <v>226</v>
      </c>
      <c r="D7" s="50" t="s">
        <v>227</v>
      </c>
      <c r="E7" s="50">
        <v>1</v>
      </c>
      <c r="F7" s="50">
        <v>50000</v>
      </c>
      <c r="G7" s="30">
        <f t="shared" si="2"/>
        <v>50000</v>
      </c>
      <c r="H7" s="157"/>
      <c r="I7" s="155">
        <f t="shared" si="1"/>
        <v>50000</v>
      </c>
    </row>
    <row r="8" spans="1:9" s="25" customFormat="1" ht="20.100000000000001" customHeight="1" outlineLevel="2">
      <c r="A8" s="51" t="s">
        <v>213</v>
      </c>
      <c r="B8" s="51" t="s">
        <v>277</v>
      </c>
      <c r="C8" s="51" t="s">
        <v>228</v>
      </c>
      <c r="D8" s="51" t="s">
        <v>229</v>
      </c>
      <c r="E8" s="51">
        <v>404</v>
      </c>
      <c r="F8" s="51">
        <v>46</v>
      </c>
      <c r="G8" s="30">
        <f t="shared" si="2"/>
        <v>18584</v>
      </c>
      <c r="H8" s="154">
        <f t="shared" ref="H8:H9" si="3">-G8</f>
        <v>-18584</v>
      </c>
      <c r="I8" s="155">
        <f t="shared" si="1"/>
        <v>0</v>
      </c>
    </row>
    <row r="9" spans="1:9" s="25" customFormat="1" ht="20.100000000000001" customHeight="1" outlineLevel="2">
      <c r="A9" s="51" t="s">
        <v>213</v>
      </c>
      <c r="B9" s="51" t="s">
        <v>274</v>
      </c>
      <c r="C9" s="51" t="s">
        <v>228</v>
      </c>
      <c r="D9" s="51" t="s">
        <v>229</v>
      </c>
      <c r="E9" s="51">
        <v>1285</v>
      </c>
      <c r="F9" s="51">
        <v>46</v>
      </c>
      <c r="G9" s="30">
        <f t="shared" si="2"/>
        <v>59110</v>
      </c>
      <c r="H9" s="154">
        <f t="shared" si="3"/>
        <v>-59110</v>
      </c>
      <c r="I9" s="155">
        <f t="shared" si="1"/>
        <v>0</v>
      </c>
    </row>
    <row r="10" spans="1:9" s="25" customFormat="1" ht="20.100000000000001" customHeight="1" outlineLevel="2">
      <c r="A10" s="51" t="s">
        <v>213</v>
      </c>
      <c r="B10" s="51" t="s">
        <v>274</v>
      </c>
      <c r="C10" s="51" t="s">
        <v>228</v>
      </c>
      <c r="D10" s="51" t="s">
        <v>248</v>
      </c>
      <c r="E10" s="51">
        <v>1</v>
      </c>
      <c r="F10" s="51">
        <v>45000</v>
      </c>
      <c r="G10" s="30">
        <f t="shared" si="2"/>
        <v>45000</v>
      </c>
      <c r="H10" s="158"/>
      <c r="I10" s="155">
        <f t="shared" si="1"/>
        <v>45000</v>
      </c>
    </row>
    <row r="11" spans="1:9" s="25" customFormat="1" ht="20.100000000000001" customHeight="1" outlineLevel="2">
      <c r="A11" s="51" t="s">
        <v>213</v>
      </c>
      <c r="B11" s="51" t="s">
        <v>278</v>
      </c>
      <c r="C11" s="51" t="s">
        <v>228</v>
      </c>
      <c r="D11" s="51" t="s">
        <v>229</v>
      </c>
      <c r="E11" s="51">
        <v>69</v>
      </c>
      <c r="F11" s="51">
        <v>46</v>
      </c>
      <c r="G11" s="30">
        <f t="shared" si="2"/>
        <v>3174</v>
      </c>
      <c r="H11" s="154">
        <f t="shared" ref="H11:H16" si="4">-G11</f>
        <v>-3174</v>
      </c>
      <c r="I11" s="155">
        <f t="shared" si="1"/>
        <v>0</v>
      </c>
    </row>
    <row r="12" spans="1:9" s="25" customFormat="1" ht="20.100000000000001" customHeight="1" outlineLevel="2">
      <c r="A12" s="51" t="s">
        <v>213</v>
      </c>
      <c r="B12" s="50" t="s">
        <v>275</v>
      </c>
      <c r="C12" s="51" t="s">
        <v>228</v>
      </c>
      <c r="D12" s="51" t="s">
        <v>229</v>
      </c>
      <c r="E12" s="51">
        <v>378</v>
      </c>
      <c r="F12" s="51">
        <v>46</v>
      </c>
      <c r="G12" s="30">
        <f t="shared" si="2"/>
        <v>17388</v>
      </c>
      <c r="H12" s="154">
        <f t="shared" si="4"/>
        <v>-17388</v>
      </c>
      <c r="I12" s="155">
        <f t="shared" si="1"/>
        <v>0</v>
      </c>
    </row>
    <row r="13" spans="1:9" s="25" customFormat="1" ht="20.100000000000001" customHeight="1" outlineLevel="2">
      <c r="A13" s="51" t="s">
        <v>213</v>
      </c>
      <c r="B13" s="50" t="s">
        <v>276</v>
      </c>
      <c r="C13" s="51" t="s">
        <v>228</v>
      </c>
      <c r="D13" s="51" t="s">
        <v>229</v>
      </c>
      <c r="E13" s="51">
        <v>615</v>
      </c>
      <c r="F13" s="51">
        <v>46</v>
      </c>
      <c r="G13" s="30">
        <f t="shared" si="2"/>
        <v>28290</v>
      </c>
      <c r="H13" s="154">
        <f t="shared" si="4"/>
        <v>-28290</v>
      </c>
      <c r="I13" s="155">
        <f t="shared" si="1"/>
        <v>0</v>
      </c>
    </row>
    <row r="14" spans="1:9" s="25" customFormat="1" ht="20.100000000000001" customHeight="1" outlineLevel="2">
      <c r="A14" s="51" t="s">
        <v>213</v>
      </c>
      <c r="B14" s="51" t="s">
        <v>134</v>
      </c>
      <c r="C14" s="51" t="s">
        <v>228</v>
      </c>
      <c r="D14" s="51" t="s">
        <v>229</v>
      </c>
      <c r="E14" s="51">
        <v>859</v>
      </c>
      <c r="F14" s="51">
        <v>46</v>
      </c>
      <c r="G14" s="30">
        <f t="shared" si="2"/>
        <v>39514</v>
      </c>
      <c r="H14" s="154">
        <f t="shared" si="4"/>
        <v>-39514</v>
      </c>
      <c r="I14" s="155">
        <f t="shared" si="1"/>
        <v>0</v>
      </c>
    </row>
    <row r="15" spans="1:9" s="25" customFormat="1" ht="20.100000000000001" customHeight="1" outlineLevel="2">
      <c r="A15" s="51" t="s">
        <v>213</v>
      </c>
      <c r="B15" s="51" t="s">
        <v>138</v>
      </c>
      <c r="C15" s="51" t="s">
        <v>228</v>
      </c>
      <c r="D15" s="51" t="s">
        <v>229</v>
      </c>
      <c r="E15" s="51">
        <v>764</v>
      </c>
      <c r="F15" s="51">
        <v>46</v>
      </c>
      <c r="G15" s="30">
        <f t="shared" si="2"/>
        <v>35144</v>
      </c>
      <c r="H15" s="154">
        <f t="shared" si="4"/>
        <v>-35144</v>
      </c>
      <c r="I15" s="155">
        <f t="shared" si="1"/>
        <v>0</v>
      </c>
    </row>
    <row r="16" spans="1:9" s="25" customFormat="1" ht="20.100000000000001" customHeight="1" outlineLevel="2">
      <c r="A16" s="51" t="s">
        <v>213</v>
      </c>
      <c r="B16" s="51" t="s">
        <v>137</v>
      </c>
      <c r="C16" s="51" t="s">
        <v>228</v>
      </c>
      <c r="D16" s="51" t="s">
        <v>229</v>
      </c>
      <c r="E16" s="51">
        <v>894</v>
      </c>
      <c r="F16" s="51">
        <v>46</v>
      </c>
      <c r="G16" s="30">
        <f t="shared" si="2"/>
        <v>41124</v>
      </c>
      <c r="H16" s="154">
        <f t="shared" si="4"/>
        <v>-41124</v>
      </c>
      <c r="I16" s="155">
        <f t="shared" si="1"/>
        <v>0</v>
      </c>
    </row>
    <row r="17" spans="1:9" s="25" customFormat="1" ht="20.100000000000001" customHeight="1" outlineLevel="1">
      <c r="A17" s="159" t="s">
        <v>143</v>
      </c>
      <c r="B17" s="51"/>
      <c r="C17" s="51"/>
      <c r="D17" s="51"/>
      <c r="E17" s="51"/>
      <c r="F17" s="51"/>
      <c r="G17" s="30">
        <f>SUBTOTAL(9,G3:G16)</f>
        <v>597328</v>
      </c>
      <c r="H17" s="154">
        <f>SUBTOTAL(9,H3:H16)</f>
        <v>-242328</v>
      </c>
      <c r="I17" s="155">
        <f>SUBTOTAL(9,I3:I16)</f>
        <v>355000</v>
      </c>
    </row>
  </sheetData>
  <autoFilter ref="A2:I16"/>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18.xml><?xml version="1.0" encoding="utf-8"?>
<worksheet xmlns="http://schemas.openxmlformats.org/spreadsheetml/2006/main" xmlns:r="http://schemas.openxmlformats.org/officeDocument/2006/relationships">
  <dimension ref="A1:T13"/>
  <sheetViews>
    <sheetView workbookViewId="0">
      <selection activeCell="A14" sqref="A14:XFD14"/>
    </sheetView>
  </sheetViews>
  <sheetFormatPr defaultRowHeight="13.5" outlineLevelRow="2"/>
  <cols>
    <col min="1" max="1" width="4.875" style="326" customWidth="1"/>
    <col min="2" max="2" width="24.875" style="322" customWidth="1"/>
    <col min="3" max="4" width="9" style="326"/>
    <col min="5" max="5" width="18" style="326" customWidth="1"/>
    <col min="6" max="11" width="9" style="326" customWidth="1"/>
    <col min="12" max="13" width="9" style="326" hidden="1" customWidth="1"/>
    <col min="14" max="17" width="9" style="326" customWidth="1"/>
    <col min="18" max="18" width="8.75" style="326" customWidth="1"/>
    <col min="19" max="19" width="9" style="326"/>
    <col min="20" max="20" width="11.25" style="326" bestFit="1" customWidth="1"/>
    <col min="21" max="256" width="9" style="326"/>
    <col min="257" max="257" width="33" style="326" bestFit="1" customWidth="1"/>
    <col min="258" max="259" width="9" style="326"/>
    <col min="260" max="260" width="18" style="326" customWidth="1"/>
    <col min="261" max="272" width="9" style="326" customWidth="1"/>
    <col min="273" max="512" width="9" style="326"/>
    <col min="513" max="513" width="33" style="326" bestFit="1" customWidth="1"/>
    <col min="514" max="515" width="9" style="326"/>
    <col min="516" max="516" width="18" style="326" customWidth="1"/>
    <col min="517" max="528" width="9" style="326" customWidth="1"/>
    <col min="529" max="768" width="9" style="326"/>
    <col min="769" max="769" width="33" style="326" bestFit="1" customWidth="1"/>
    <col min="770" max="771" width="9" style="326"/>
    <col min="772" max="772" width="18" style="326" customWidth="1"/>
    <col min="773" max="784" width="9" style="326" customWidth="1"/>
    <col min="785" max="1024" width="9" style="326"/>
    <col min="1025" max="1025" width="33" style="326" bestFit="1" customWidth="1"/>
    <col min="1026" max="1027" width="9" style="326"/>
    <col min="1028" max="1028" width="18" style="326" customWidth="1"/>
    <col min="1029" max="1040" width="9" style="326" customWidth="1"/>
    <col min="1041" max="1280" width="9" style="326"/>
    <col min="1281" max="1281" width="33" style="326" bestFit="1" customWidth="1"/>
    <col min="1282" max="1283" width="9" style="326"/>
    <col min="1284" max="1284" width="18" style="326" customWidth="1"/>
    <col min="1285" max="1296" width="9" style="326" customWidth="1"/>
    <col min="1297" max="1536" width="9" style="326"/>
    <col min="1537" max="1537" width="33" style="326" bestFit="1" customWidth="1"/>
    <col min="1538" max="1539" width="9" style="326"/>
    <col min="1540" max="1540" width="18" style="326" customWidth="1"/>
    <col min="1541" max="1552" width="9" style="326" customWidth="1"/>
    <col min="1553" max="1792" width="9" style="326"/>
    <col min="1793" max="1793" width="33" style="326" bestFit="1" customWidth="1"/>
    <col min="1794" max="1795" width="9" style="326"/>
    <col min="1796" max="1796" width="18" style="326" customWidth="1"/>
    <col min="1797" max="1808" width="9" style="326" customWidth="1"/>
    <col min="1809" max="2048" width="9" style="326"/>
    <col min="2049" max="2049" width="33" style="326" bestFit="1" customWidth="1"/>
    <col min="2050" max="2051" width="9" style="326"/>
    <col min="2052" max="2052" width="18" style="326" customWidth="1"/>
    <col min="2053" max="2064" width="9" style="326" customWidth="1"/>
    <col min="2065" max="2304" width="9" style="326"/>
    <col min="2305" max="2305" width="33" style="326" bestFit="1" customWidth="1"/>
    <col min="2306" max="2307" width="9" style="326"/>
    <col min="2308" max="2308" width="18" style="326" customWidth="1"/>
    <col min="2309" max="2320" width="9" style="326" customWidth="1"/>
    <col min="2321" max="2560" width="9" style="326"/>
    <col min="2561" max="2561" width="33" style="326" bestFit="1" customWidth="1"/>
    <col min="2562" max="2563" width="9" style="326"/>
    <col min="2564" max="2564" width="18" style="326" customWidth="1"/>
    <col min="2565" max="2576" width="9" style="326" customWidth="1"/>
    <col min="2577" max="2816" width="9" style="326"/>
    <col min="2817" max="2817" width="33" style="326" bestFit="1" customWidth="1"/>
    <col min="2818" max="2819" width="9" style="326"/>
    <col min="2820" max="2820" width="18" style="326" customWidth="1"/>
    <col min="2821" max="2832" width="9" style="326" customWidth="1"/>
    <col min="2833" max="3072" width="9" style="326"/>
    <col min="3073" max="3073" width="33" style="326" bestFit="1" customWidth="1"/>
    <col min="3074" max="3075" width="9" style="326"/>
    <col min="3076" max="3076" width="18" style="326" customWidth="1"/>
    <col min="3077" max="3088" width="9" style="326" customWidth="1"/>
    <col min="3089" max="3328" width="9" style="326"/>
    <col min="3329" max="3329" width="33" style="326" bestFit="1" customWidth="1"/>
    <col min="3330" max="3331" width="9" style="326"/>
    <col min="3332" max="3332" width="18" style="326" customWidth="1"/>
    <col min="3333" max="3344" width="9" style="326" customWidth="1"/>
    <col min="3345" max="3584" width="9" style="326"/>
    <col min="3585" max="3585" width="33" style="326" bestFit="1" customWidth="1"/>
    <col min="3586" max="3587" width="9" style="326"/>
    <col min="3588" max="3588" width="18" style="326" customWidth="1"/>
    <col min="3589" max="3600" width="9" style="326" customWidth="1"/>
    <col min="3601" max="3840" width="9" style="326"/>
    <col min="3841" max="3841" width="33" style="326" bestFit="1" customWidth="1"/>
    <col min="3842" max="3843" width="9" style="326"/>
    <col min="3844" max="3844" width="18" style="326" customWidth="1"/>
    <col min="3845" max="3856" width="9" style="326" customWidth="1"/>
    <col min="3857" max="4096" width="9" style="326"/>
    <col min="4097" max="4097" width="33" style="326" bestFit="1" customWidth="1"/>
    <col min="4098" max="4099" width="9" style="326"/>
    <col min="4100" max="4100" width="18" style="326" customWidth="1"/>
    <col min="4101" max="4112" width="9" style="326" customWidth="1"/>
    <col min="4113" max="4352" width="9" style="326"/>
    <col min="4353" max="4353" width="33" style="326" bestFit="1" customWidth="1"/>
    <col min="4354" max="4355" width="9" style="326"/>
    <col min="4356" max="4356" width="18" style="326" customWidth="1"/>
    <col min="4357" max="4368" width="9" style="326" customWidth="1"/>
    <col min="4369" max="4608" width="9" style="326"/>
    <col min="4609" max="4609" width="33" style="326" bestFit="1" customWidth="1"/>
    <col min="4610" max="4611" width="9" style="326"/>
    <col min="4612" max="4612" width="18" style="326" customWidth="1"/>
    <col min="4613" max="4624" width="9" style="326" customWidth="1"/>
    <col min="4625" max="4864" width="9" style="326"/>
    <col min="4865" max="4865" width="33" style="326" bestFit="1" customWidth="1"/>
    <col min="4866" max="4867" width="9" style="326"/>
    <col min="4868" max="4868" width="18" style="326" customWidth="1"/>
    <col min="4869" max="4880" width="9" style="326" customWidth="1"/>
    <col min="4881" max="5120" width="9" style="326"/>
    <col min="5121" max="5121" width="33" style="326" bestFit="1" customWidth="1"/>
    <col min="5122" max="5123" width="9" style="326"/>
    <col min="5124" max="5124" width="18" style="326" customWidth="1"/>
    <col min="5125" max="5136" width="9" style="326" customWidth="1"/>
    <col min="5137" max="5376" width="9" style="326"/>
    <col min="5377" max="5377" width="33" style="326" bestFit="1" customWidth="1"/>
    <col min="5378" max="5379" width="9" style="326"/>
    <col min="5380" max="5380" width="18" style="326" customWidth="1"/>
    <col min="5381" max="5392" width="9" style="326" customWidth="1"/>
    <col min="5393" max="5632" width="9" style="326"/>
    <col min="5633" max="5633" width="33" style="326" bestFit="1" customWidth="1"/>
    <col min="5634" max="5635" width="9" style="326"/>
    <col min="5636" max="5636" width="18" style="326" customWidth="1"/>
    <col min="5637" max="5648" width="9" style="326" customWidth="1"/>
    <col min="5649" max="5888" width="9" style="326"/>
    <col min="5889" max="5889" width="33" style="326" bestFit="1" customWidth="1"/>
    <col min="5890" max="5891" width="9" style="326"/>
    <col min="5892" max="5892" width="18" style="326" customWidth="1"/>
    <col min="5893" max="5904" width="9" style="326" customWidth="1"/>
    <col min="5905" max="6144" width="9" style="326"/>
    <col min="6145" max="6145" width="33" style="326" bestFit="1" customWidth="1"/>
    <col min="6146" max="6147" width="9" style="326"/>
    <col min="6148" max="6148" width="18" style="326" customWidth="1"/>
    <col min="6149" max="6160" width="9" style="326" customWidth="1"/>
    <col min="6161" max="6400" width="9" style="326"/>
    <col min="6401" max="6401" width="33" style="326" bestFit="1" customWidth="1"/>
    <col min="6402" max="6403" width="9" style="326"/>
    <col min="6404" max="6404" width="18" style="326" customWidth="1"/>
    <col min="6405" max="6416" width="9" style="326" customWidth="1"/>
    <col min="6417" max="6656" width="9" style="326"/>
    <col min="6657" max="6657" width="33" style="326" bestFit="1" customWidth="1"/>
    <col min="6658" max="6659" width="9" style="326"/>
    <col min="6660" max="6660" width="18" style="326" customWidth="1"/>
    <col min="6661" max="6672" width="9" style="326" customWidth="1"/>
    <col min="6673" max="6912" width="9" style="326"/>
    <col min="6913" max="6913" width="33" style="326" bestFit="1" customWidth="1"/>
    <col min="6914" max="6915" width="9" style="326"/>
    <col min="6916" max="6916" width="18" style="326" customWidth="1"/>
    <col min="6917" max="6928" width="9" style="326" customWidth="1"/>
    <col min="6929" max="7168" width="9" style="326"/>
    <col min="7169" max="7169" width="33" style="326" bestFit="1" customWidth="1"/>
    <col min="7170" max="7171" width="9" style="326"/>
    <col min="7172" max="7172" width="18" style="326" customWidth="1"/>
    <col min="7173" max="7184" width="9" style="326" customWidth="1"/>
    <col min="7185" max="7424" width="9" style="326"/>
    <col min="7425" max="7425" width="33" style="326" bestFit="1" customWidth="1"/>
    <col min="7426" max="7427" width="9" style="326"/>
    <col min="7428" max="7428" width="18" style="326" customWidth="1"/>
    <col min="7429" max="7440" width="9" style="326" customWidth="1"/>
    <col min="7441" max="7680" width="9" style="326"/>
    <col min="7681" max="7681" width="33" style="326" bestFit="1" customWidth="1"/>
    <col min="7682" max="7683" width="9" style="326"/>
    <col min="7684" max="7684" width="18" style="326" customWidth="1"/>
    <col min="7685" max="7696" width="9" style="326" customWidth="1"/>
    <col min="7697" max="7936" width="9" style="326"/>
    <col min="7937" max="7937" width="33" style="326" bestFit="1" customWidth="1"/>
    <col min="7938" max="7939" width="9" style="326"/>
    <col min="7940" max="7940" width="18" style="326" customWidth="1"/>
    <col min="7941" max="7952" width="9" style="326" customWidth="1"/>
    <col min="7953" max="8192" width="9" style="326"/>
    <col min="8193" max="8193" width="33" style="326" bestFit="1" customWidth="1"/>
    <col min="8194" max="8195" width="9" style="326"/>
    <col min="8196" max="8196" width="18" style="326" customWidth="1"/>
    <col min="8197" max="8208" width="9" style="326" customWidth="1"/>
    <col min="8209" max="8448" width="9" style="326"/>
    <col min="8449" max="8449" width="33" style="326" bestFit="1" customWidth="1"/>
    <col min="8450" max="8451" width="9" style="326"/>
    <col min="8452" max="8452" width="18" style="326" customWidth="1"/>
    <col min="8453" max="8464" width="9" style="326" customWidth="1"/>
    <col min="8465" max="8704" width="9" style="326"/>
    <col min="8705" max="8705" width="33" style="326" bestFit="1" customWidth="1"/>
    <col min="8706" max="8707" width="9" style="326"/>
    <col min="8708" max="8708" width="18" style="326" customWidth="1"/>
    <col min="8709" max="8720" width="9" style="326" customWidth="1"/>
    <col min="8721" max="8960" width="9" style="326"/>
    <col min="8961" max="8961" width="33" style="326" bestFit="1" customWidth="1"/>
    <col min="8962" max="8963" width="9" style="326"/>
    <col min="8964" max="8964" width="18" style="326" customWidth="1"/>
    <col min="8965" max="8976" width="9" style="326" customWidth="1"/>
    <col min="8977" max="9216" width="9" style="326"/>
    <col min="9217" max="9217" width="33" style="326" bestFit="1" customWidth="1"/>
    <col min="9218" max="9219" width="9" style="326"/>
    <col min="9220" max="9220" width="18" style="326" customWidth="1"/>
    <col min="9221" max="9232" width="9" style="326" customWidth="1"/>
    <col min="9233" max="9472" width="9" style="326"/>
    <col min="9473" max="9473" width="33" style="326" bestFit="1" customWidth="1"/>
    <col min="9474" max="9475" width="9" style="326"/>
    <col min="9476" max="9476" width="18" style="326" customWidth="1"/>
    <col min="9477" max="9488" width="9" style="326" customWidth="1"/>
    <col min="9489" max="9728" width="9" style="326"/>
    <col min="9729" max="9729" width="33" style="326" bestFit="1" customWidth="1"/>
    <col min="9730" max="9731" width="9" style="326"/>
    <col min="9732" max="9732" width="18" style="326" customWidth="1"/>
    <col min="9733" max="9744" width="9" style="326" customWidth="1"/>
    <col min="9745" max="9984" width="9" style="326"/>
    <col min="9985" max="9985" width="33" style="326" bestFit="1" customWidth="1"/>
    <col min="9986" max="9987" width="9" style="326"/>
    <col min="9988" max="9988" width="18" style="326" customWidth="1"/>
    <col min="9989" max="10000" width="9" style="326" customWidth="1"/>
    <col min="10001" max="10240" width="9" style="326"/>
    <col min="10241" max="10241" width="33" style="326" bestFit="1" customWidth="1"/>
    <col min="10242" max="10243" width="9" style="326"/>
    <col min="10244" max="10244" width="18" style="326" customWidth="1"/>
    <col min="10245" max="10256" width="9" style="326" customWidth="1"/>
    <col min="10257" max="10496" width="9" style="326"/>
    <col min="10497" max="10497" width="33" style="326" bestFit="1" customWidth="1"/>
    <col min="10498" max="10499" width="9" style="326"/>
    <col min="10500" max="10500" width="18" style="326" customWidth="1"/>
    <col min="10501" max="10512" width="9" style="326" customWidth="1"/>
    <col min="10513" max="10752" width="9" style="326"/>
    <col min="10753" max="10753" width="33" style="326" bestFit="1" customWidth="1"/>
    <col min="10754" max="10755" width="9" style="326"/>
    <col min="10756" max="10756" width="18" style="326" customWidth="1"/>
    <col min="10757" max="10768" width="9" style="326" customWidth="1"/>
    <col min="10769" max="11008" width="9" style="326"/>
    <col min="11009" max="11009" width="33" style="326" bestFit="1" customWidth="1"/>
    <col min="11010" max="11011" width="9" style="326"/>
    <col min="11012" max="11012" width="18" style="326" customWidth="1"/>
    <col min="11013" max="11024" width="9" style="326" customWidth="1"/>
    <col min="11025" max="11264" width="9" style="326"/>
    <col min="11265" max="11265" width="33" style="326" bestFit="1" customWidth="1"/>
    <col min="11266" max="11267" width="9" style="326"/>
    <col min="11268" max="11268" width="18" style="326" customWidth="1"/>
    <col min="11269" max="11280" width="9" style="326" customWidth="1"/>
    <col min="11281" max="11520" width="9" style="326"/>
    <col min="11521" max="11521" width="33" style="326" bestFit="1" customWidth="1"/>
    <col min="11522" max="11523" width="9" style="326"/>
    <col min="11524" max="11524" width="18" style="326" customWidth="1"/>
    <col min="11525" max="11536" width="9" style="326" customWidth="1"/>
    <col min="11537" max="11776" width="9" style="326"/>
    <col min="11777" max="11777" width="33" style="326" bestFit="1" customWidth="1"/>
    <col min="11778" max="11779" width="9" style="326"/>
    <col min="11780" max="11780" width="18" style="326" customWidth="1"/>
    <col min="11781" max="11792" width="9" style="326" customWidth="1"/>
    <col min="11793" max="12032" width="9" style="326"/>
    <col min="12033" max="12033" width="33" style="326" bestFit="1" customWidth="1"/>
    <col min="12034" max="12035" width="9" style="326"/>
    <col min="12036" max="12036" width="18" style="326" customWidth="1"/>
    <col min="12037" max="12048" width="9" style="326" customWidth="1"/>
    <col min="12049" max="12288" width="9" style="326"/>
    <col min="12289" max="12289" width="33" style="326" bestFit="1" customWidth="1"/>
    <col min="12290" max="12291" width="9" style="326"/>
    <col min="12292" max="12292" width="18" style="326" customWidth="1"/>
    <col min="12293" max="12304" width="9" style="326" customWidth="1"/>
    <col min="12305" max="12544" width="9" style="326"/>
    <col min="12545" max="12545" width="33" style="326" bestFit="1" customWidth="1"/>
    <col min="12546" max="12547" width="9" style="326"/>
    <col min="12548" max="12548" width="18" style="326" customWidth="1"/>
    <col min="12549" max="12560" width="9" style="326" customWidth="1"/>
    <col min="12561" max="12800" width="9" style="326"/>
    <col min="12801" max="12801" width="33" style="326" bestFit="1" customWidth="1"/>
    <col min="12802" max="12803" width="9" style="326"/>
    <col min="12804" max="12804" width="18" style="326" customWidth="1"/>
    <col min="12805" max="12816" width="9" style="326" customWidth="1"/>
    <col min="12817" max="13056" width="9" style="326"/>
    <col min="13057" max="13057" width="33" style="326" bestFit="1" customWidth="1"/>
    <col min="13058" max="13059" width="9" style="326"/>
    <col min="13060" max="13060" width="18" style="326" customWidth="1"/>
    <col min="13061" max="13072" width="9" style="326" customWidth="1"/>
    <col min="13073" max="13312" width="9" style="326"/>
    <col min="13313" max="13313" width="33" style="326" bestFit="1" customWidth="1"/>
    <col min="13314" max="13315" width="9" style="326"/>
    <col min="13316" max="13316" width="18" style="326" customWidth="1"/>
    <col min="13317" max="13328" width="9" style="326" customWidth="1"/>
    <col min="13329" max="13568" width="9" style="326"/>
    <col min="13569" max="13569" width="33" style="326" bestFit="1" customWidth="1"/>
    <col min="13570" max="13571" width="9" style="326"/>
    <col min="13572" max="13572" width="18" style="326" customWidth="1"/>
    <col min="13573" max="13584" width="9" style="326" customWidth="1"/>
    <col min="13585" max="13824" width="9" style="326"/>
    <col min="13825" max="13825" width="33" style="326" bestFit="1" customWidth="1"/>
    <col min="13826" max="13827" width="9" style="326"/>
    <col min="13828" max="13828" width="18" style="326" customWidth="1"/>
    <col min="13829" max="13840" width="9" style="326" customWidth="1"/>
    <col min="13841" max="14080" width="9" style="326"/>
    <col min="14081" max="14081" width="33" style="326" bestFit="1" customWidth="1"/>
    <col min="14082" max="14083" width="9" style="326"/>
    <col min="14084" max="14084" width="18" style="326" customWidth="1"/>
    <col min="14085" max="14096" width="9" style="326" customWidth="1"/>
    <col min="14097" max="14336" width="9" style="326"/>
    <col min="14337" max="14337" width="33" style="326" bestFit="1" customWidth="1"/>
    <col min="14338" max="14339" width="9" style="326"/>
    <col min="14340" max="14340" width="18" style="326" customWidth="1"/>
    <col min="14341" max="14352" width="9" style="326" customWidth="1"/>
    <col min="14353" max="14592" width="9" style="326"/>
    <col min="14593" max="14593" width="33" style="326" bestFit="1" customWidth="1"/>
    <col min="14594" max="14595" width="9" style="326"/>
    <col min="14596" max="14596" width="18" style="326" customWidth="1"/>
    <col min="14597" max="14608" width="9" style="326" customWidth="1"/>
    <col min="14609" max="14848" width="9" style="326"/>
    <col min="14849" max="14849" width="33" style="326" bestFit="1" customWidth="1"/>
    <col min="14850" max="14851" width="9" style="326"/>
    <col min="14852" max="14852" width="18" style="326" customWidth="1"/>
    <col min="14853" max="14864" width="9" style="326" customWidth="1"/>
    <col min="14865" max="15104" width="9" style="326"/>
    <col min="15105" max="15105" width="33" style="326" bestFit="1" customWidth="1"/>
    <col min="15106" max="15107" width="9" style="326"/>
    <col min="15108" max="15108" width="18" style="326" customWidth="1"/>
    <col min="15109" max="15120" width="9" style="326" customWidth="1"/>
    <col min="15121" max="15360" width="9" style="326"/>
    <col min="15361" max="15361" width="33" style="326" bestFit="1" customWidth="1"/>
    <col min="15362" max="15363" width="9" style="326"/>
    <col min="15364" max="15364" width="18" style="326" customWidth="1"/>
    <col min="15365" max="15376" width="9" style="326" customWidth="1"/>
    <col min="15377" max="15616" width="9" style="326"/>
    <col min="15617" max="15617" width="33" style="326" bestFit="1" customWidth="1"/>
    <col min="15618" max="15619" width="9" style="326"/>
    <col min="15620" max="15620" width="18" style="326" customWidth="1"/>
    <col min="15621" max="15632" width="9" style="326" customWidth="1"/>
    <col min="15633" max="15872" width="9" style="326"/>
    <col min="15873" max="15873" width="33" style="326" bestFit="1" customWidth="1"/>
    <col min="15874" max="15875" width="9" style="326"/>
    <col min="15876" max="15876" width="18" style="326" customWidth="1"/>
    <col min="15877" max="15888" width="9" style="326" customWidth="1"/>
    <col min="15889" max="16128" width="9" style="326"/>
    <col min="16129" max="16129" width="33" style="326" bestFit="1" customWidth="1"/>
    <col min="16130" max="16131" width="9" style="326"/>
    <col min="16132" max="16132" width="18" style="326" customWidth="1"/>
    <col min="16133" max="16144" width="9" style="326" customWidth="1"/>
    <col min="16145" max="16384" width="9" style="326"/>
  </cols>
  <sheetData>
    <row r="1" spans="1:20" ht="30" customHeight="1">
      <c r="A1" s="459" t="s">
        <v>800</v>
      </c>
      <c r="B1" s="459"/>
      <c r="C1" s="459"/>
      <c r="D1" s="459"/>
      <c r="E1" s="459"/>
      <c r="F1" s="459"/>
      <c r="G1" s="459"/>
      <c r="H1" s="459"/>
      <c r="I1" s="459"/>
      <c r="J1" s="459"/>
      <c r="K1" s="459"/>
      <c r="L1" s="459"/>
      <c r="M1" s="459"/>
      <c r="N1" s="459"/>
      <c r="O1" s="459"/>
      <c r="P1" s="459"/>
      <c r="Q1" s="459"/>
      <c r="R1" s="460"/>
      <c r="S1" s="460"/>
      <c r="T1" s="460"/>
    </row>
    <row r="2" spans="1:20" ht="24.95" customHeight="1" outlineLevel="1">
      <c r="A2" s="302" t="s">
        <v>801</v>
      </c>
      <c r="B2" s="364"/>
      <c r="C2" s="365"/>
      <c r="D2" s="365"/>
      <c r="E2" s="365"/>
      <c r="F2" s="365"/>
      <c r="G2" s="365" t="s">
        <v>822</v>
      </c>
      <c r="H2" s="365"/>
      <c r="I2" s="365"/>
      <c r="J2" s="365"/>
      <c r="K2" s="365"/>
      <c r="L2" s="365"/>
      <c r="M2" s="365"/>
      <c r="N2" s="365"/>
      <c r="O2" s="365"/>
      <c r="P2" s="365"/>
      <c r="Q2" s="365"/>
      <c r="R2" s="366"/>
      <c r="S2" s="366"/>
      <c r="T2" s="365" t="s">
        <v>802</v>
      </c>
    </row>
    <row r="3" spans="1:20" ht="24.95" customHeight="1" outlineLevel="2">
      <c r="A3" s="461" t="s">
        <v>414</v>
      </c>
      <c r="B3" s="462" t="s">
        <v>289</v>
      </c>
      <c r="C3" s="462" t="s">
        <v>742</v>
      </c>
      <c r="D3" s="462" t="s">
        <v>340</v>
      </c>
      <c r="E3" s="462" t="s">
        <v>743</v>
      </c>
      <c r="F3" s="462" t="s">
        <v>803</v>
      </c>
      <c r="G3" s="462"/>
      <c r="H3" s="462"/>
      <c r="I3" s="462"/>
      <c r="J3" s="462"/>
      <c r="K3" s="462"/>
      <c r="L3" s="462"/>
      <c r="M3" s="462"/>
      <c r="N3" s="462"/>
      <c r="O3" s="462"/>
      <c r="P3" s="462"/>
      <c r="Q3" s="462"/>
      <c r="R3" s="463" t="s">
        <v>804</v>
      </c>
      <c r="S3" s="464"/>
      <c r="T3" s="465"/>
    </row>
    <row r="4" spans="1:20" ht="24.95" customHeight="1" outlineLevel="1">
      <c r="A4" s="461"/>
      <c r="B4" s="462"/>
      <c r="C4" s="462"/>
      <c r="D4" s="462"/>
      <c r="E4" s="462"/>
      <c r="F4" s="367" t="s">
        <v>417</v>
      </c>
      <c r="G4" s="368" t="s">
        <v>745</v>
      </c>
      <c r="H4" s="368" t="s">
        <v>746</v>
      </c>
      <c r="I4" s="368" t="s">
        <v>747</v>
      </c>
      <c r="J4" s="368" t="s">
        <v>748</v>
      </c>
      <c r="K4" s="368" t="s">
        <v>749</v>
      </c>
      <c r="L4" s="368" t="s">
        <v>805</v>
      </c>
      <c r="M4" s="368" t="s">
        <v>806</v>
      </c>
      <c r="N4" s="368" t="s">
        <v>750</v>
      </c>
      <c r="O4" s="368" t="s">
        <v>751</v>
      </c>
      <c r="P4" s="368" t="s">
        <v>752</v>
      </c>
      <c r="Q4" s="367" t="s">
        <v>162</v>
      </c>
      <c r="R4" s="369" t="s">
        <v>826</v>
      </c>
      <c r="S4" s="369" t="s">
        <v>823</v>
      </c>
      <c r="T4" s="369" t="s">
        <v>824</v>
      </c>
    </row>
    <row r="5" spans="1:20" ht="20.100000000000001" customHeight="1" outlineLevel="2">
      <c r="A5" s="308">
        <v>1</v>
      </c>
      <c r="B5" s="382" t="s">
        <v>807</v>
      </c>
      <c r="C5" s="381" t="s">
        <v>825</v>
      </c>
      <c r="D5" s="381" t="s">
        <v>560</v>
      </c>
      <c r="E5" s="369" t="s">
        <v>758</v>
      </c>
      <c r="F5" s="371">
        <v>1</v>
      </c>
      <c r="G5" s="371">
        <v>1125</v>
      </c>
      <c r="H5" s="371">
        <v>1034</v>
      </c>
      <c r="I5" s="371">
        <v>376</v>
      </c>
      <c r="J5" s="371">
        <v>50</v>
      </c>
      <c r="K5" s="371">
        <v>20</v>
      </c>
      <c r="L5" s="371"/>
      <c r="M5" s="371"/>
      <c r="N5" s="371">
        <v>100</v>
      </c>
      <c r="O5" s="371">
        <v>120</v>
      </c>
      <c r="P5" s="371">
        <v>220</v>
      </c>
      <c r="Q5" s="371">
        <f t="shared" ref="Q5:Q12" si="0">SUM(G5:P5)</f>
        <v>3045</v>
      </c>
      <c r="R5" s="372">
        <f t="shared" ref="R5:R12" si="1">Q5-G5</f>
        <v>1920</v>
      </c>
      <c r="S5" s="372">
        <f t="shared" ref="S5:S12" si="2">ROUND(R5*0.41,0)</f>
        <v>787</v>
      </c>
      <c r="T5" s="373">
        <f t="shared" ref="T5:T12" si="3">R5-S5</f>
        <v>1133</v>
      </c>
    </row>
    <row r="6" spans="1:20" ht="20.100000000000001" customHeight="1" outlineLevel="2">
      <c r="A6" s="308"/>
      <c r="B6" s="382" t="s">
        <v>807</v>
      </c>
      <c r="C6" s="381" t="s">
        <v>825</v>
      </c>
      <c r="D6" s="381" t="s">
        <v>560</v>
      </c>
      <c r="E6" s="369" t="s">
        <v>756</v>
      </c>
      <c r="F6" s="371">
        <v>3</v>
      </c>
      <c r="G6" s="371">
        <v>3375</v>
      </c>
      <c r="H6" s="371">
        <v>3102</v>
      </c>
      <c r="I6" s="371">
        <v>1128</v>
      </c>
      <c r="J6" s="371">
        <v>150</v>
      </c>
      <c r="K6" s="371">
        <v>60</v>
      </c>
      <c r="L6" s="371"/>
      <c r="M6" s="371"/>
      <c r="N6" s="371">
        <v>300</v>
      </c>
      <c r="O6" s="371">
        <v>360</v>
      </c>
      <c r="P6" s="371">
        <v>660</v>
      </c>
      <c r="Q6" s="371">
        <f t="shared" si="0"/>
        <v>9135</v>
      </c>
      <c r="R6" s="372">
        <f t="shared" si="1"/>
        <v>5760</v>
      </c>
      <c r="S6" s="372">
        <f t="shared" si="2"/>
        <v>2362</v>
      </c>
      <c r="T6" s="373">
        <f t="shared" si="3"/>
        <v>3398</v>
      </c>
    </row>
    <row r="7" spans="1:20" ht="20.100000000000001" customHeight="1" outlineLevel="2">
      <c r="A7" s="308"/>
      <c r="B7" s="382" t="s">
        <v>807</v>
      </c>
      <c r="C7" s="381" t="s">
        <v>825</v>
      </c>
      <c r="D7" s="381" t="s">
        <v>560</v>
      </c>
      <c r="E7" s="369" t="s">
        <v>757</v>
      </c>
      <c r="F7" s="371">
        <v>2</v>
      </c>
      <c r="G7" s="371">
        <v>2250</v>
      </c>
      <c r="H7" s="371">
        <v>2068</v>
      </c>
      <c r="I7" s="371">
        <v>752</v>
      </c>
      <c r="J7" s="371">
        <v>100</v>
      </c>
      <c r="K7" s="371">
        <v>40</v>
      </c>
      <c r="L7" s="371"/>
      <c r="M7" s="371"/>
      <c r="N7" s="371">
        <v>200</v>
      </c>
      <c r="O7" s="371">
        <v>240</v>
      </c>
      <c r="P7" s="371">
        <v>440</v>
      </c>
      <c r="Q7" s="371">
        <f t="shared" si="0"/>
        <v>6090</v>
      </c>
      <c r="R7" s="372">
        <f t="shared" si="1"/>
        <v>3840</v>
      </c>
      <c r="S7" s="372">
        <f t="shared" si="2"/>
        <v>1574</v>
      </c>
      <c r="T7" s="373">
        <f t="shared" si="3"/>
        <v>2266</v>
      </c>
    </row>
    <row r="8" spans="1:20" ht="20.100000000000001" customHeight="1" outlineLevel="2">
      <c r="A8" s="308">
        <v>2</v>
      </c>
      <c r="B8" s="382" t="s">
        <v>808</v>
      </c>
      <c r="C8" s="381" t="s">
        <v>561</v>
      </c>
      <c r="D8" s="381" t="s">
        <v>560</v>
      </c>
      <c r="E8" s="369" t="s">
        <v>756</v>
      </c>
      <c r="F8" s="371">
        <v>1</v>
      </c>
      <c r="G8" s="371">
        <v>1125</v>
      </c>
      <c r="H8" s="371">
        <v>1034</v>
      </c>
      <c r="I8" s="371">
        <v>376</v>
      </c>
      <c r="J8" s="371">
        <v>35</v>
      </c>
      <c r="K8" s="371"/>
      <c r="L8" s="371"/>
      <c r="M8" s="371"/>
      <c r="N8" s="371">
        <v>100</v>
      </c>
      <c r="O8" s="371">
        <v>150</v>
      </c>
      <c r="P8" s="371">
        <v>220</v>
      </c>
      <c r="Q8" s="371">
        <f t="shared" si="0"/>
        <v>3040</v>
      </c>
      <c r="R8" s="372">
        <f t="shared" si="1"/>
        <v>1915</v>
      </c>
      <c r="S8" s="372">
        <f t="shared" si="2"/>
        <v>785</v>
      </c>
      <c r="T8" s="373">
        <f t="shared" si="3"/>
        <v>1130</v>
      </c>
    </row>
    <row r="9" spans="1:20" ht="20.100000000000001" customHeight="1" outlineLevel="2">
      <c r="A9" s="308">
        <v>3</v>
      </c>
      <c r="B9" s="370" t="s">
        <v>809</v>
      </c>
      <c r="C9" s="381" t="s">
        <v>561</v>
      </c>
      <c r="D9" s="381" t="s">
        <v>560</v>
      </c>
      <c r="E9" s="369" t="s">
        <v>756</v>
      </c>
      <c r="F9" s="371">
        <v>1</v>
      </c>
      <c r="G9" s="371">
        <v>1125</v>
      </c>
      <c r="H9" s="371">
        <v>846</v>
      </c>
      <c r="I9" s="371">
        <v>376</v>
      </c>
      <c r="J9" s="371">
        <v>35</v>
      </c>
      <c r="K9" s="371">
        <v>20</v>
      </c>
      <c r="L9" s="371"/>
      <c r="M9" s="371"/>
      <c r="N9" s="371">
        <v>100</v>
      </c>
      <c r="O9" s="371">
        <v>100</v>
      </c>
      <c r="P9" s="371">
        <v>220</v>
      </c>
      <c r="Q9" s="371">
        <f t="shared" si="0"/>
        <v>2822</v>
      </c>
      <c r="R9" s="372">
        <f t="shared" si="1"/>
        <v>1697</v>
      </c>
      <c r="S9" s="372">
        <f t="shared" si="2"/>
        <v>696</v>
      </c>
      <c r="T9" s="373">
        <f t="shared" si="3"/>
        <v>1001</v>
      </c>
    </row>
    <row r="10" spans="1:20" ht="20.100000000000001" customHeight="1" outlineLevel="2">
      <c r="A10" s="308">
        <v>4</v>
      </c>
      <c r="B10" s="382" t="s">
        <v>682</v>
      </c>
      <c r="C10" s="381" t="s">
        <v>561</v>
      </c>
      <c r="D10" s="381" t="s">
        <v>560</v>
      </c>
      <c r="E10" s="369" t="s">
        <v>756</v>
      </c>
      <c r="F10" s="371">
        <v>3</v>
      </c>
      <c r="G10" s="371">
        <v>3375</v>
      </c>
      <c r="H10" s="371">
        <v>2538</v>
      </c>
      <c r="I10" s="371">
        <v>1128</v>
      </c>
      <c r="J10" s="371">
        <v>105</v>
      </c>
      <c r="K10" s="371"/>
      <c r="L10" s="371"/>
      <c r="M10" s="371"/>
      <c r="N10" s="371">
        <v>300</v>
      </c>
      <c r="O10" s="371">
        <v>90</v>
      </c>
      <c r="P10" s="371">
        <v>660</v>
      </c>
      <c r="Q10" s="371">
        <f t="shared" si="0"/>
        <v>8196</v>
      </c>
      <c r="R10" s="372">
        <f t="shared" si="1"/>
        <v>4821</v>
      </c>
      <c r="S10" s="372">
        <f t="shared" si="2"/>
        <v>1977</v>
      </c>
      <c r="T10" s="373">
        <f t="shared" si="3"/>
        <v>2844</v>
      </c>
    </row>
    <row r="11" spans="1:20" ht="20.100000000000001" customHeight="1" outlineLevel="2">
      <c r="A11" s="308"/>
      <c r="B11" s="382" t="s">
        <v>682</v>
      </c>
      <c r="C11" s="381" t="s">
        <v>561</v>
      </c>
      <c r="D11" s="381" t="s">
        <v>560</v>
      </c>
      <c r="E11" s="369" t="s">
        <v>757</v>
      </c>
      <c r="F11" s="371">
        <v>1</v>
      </c>
      <c r="G11" s="371">
        <v>1125</v>
      </c>
      <c r="H11" s="371">
        <v>846</v>
      </c>
      <c r="I11" s="371">
        <v>376</v>
      </c>
      <c r="J11" s="371">
        <v>35</v>
      </c>
      <c r="K11" s="371"/>
      <c r="L11" s="371"/>
      <c r="M11" s="371"/>
      <c r="N11" s="371">
        <v>100</v>
      </c>
      <c r="O11" s="371">
        <v>30</v>
      </c>
      <c r="P11" s="371">
        <v>220</v>
      </c>
      <c r="Q11" s="371">
        <f t="shared" si="0"/>
        <v>2732</v>
      </c>
      <c r="R11" s="372">
        <f t="shared" si="1"/>
        <v>1607</v>
      </c>
      <c r="S11" s="372">
        <f t="shared" si="2"/>
        <v>659</v>
      </c>
      <c r="T11" s="373">
        <f t="shared" si="3"/>
        <v>948</v>
      </c>
    </row>
    <row r="12" spans="1:20" ht="20.100000000000001" customHeight="1" outlineLevel="2">
      <c r="A12" s="308">
        <v>5</v>
      </c>
      <c r="B12" s="382" t="s">
        <v>810</v>
      </c>
      <c r="C12" s="381" t="s">
        <v>561</v>
      </c>
      <c r="D12" s="381" t="s">
        <v>560</v>
      </c>
      <c r="E12" s="369" t="s">
        <v>756</v>
      </c>
      <c r="F12" s="371">
        <v>1</v>
      </c>
      <c r="G12" s="371">
        <v>875</v>
      </c>
      <c r="H12" s="371">
        <v>846</v>
      </c>
      <c r="I12" s="371">
        <v>376</v>
      </c>
      <c r="J12" s="371">
        <v>35</v>
      </c>
      <c r="K12" s="371">
        <v>20</v>
      </c>
      <c r="L12" s="371"/>
      <c r="M12" s="371"/>
      <c r="N12" s="371">
        <v>100</v>
      </c>
      <c r="O12" s="371"/>
      <c r="P12" s="371">
        <v>220</v>
      </c>
      <c r="Q12" s="371">
        <f t="shared" si="0"/>
        <v>2472</v>
      </c>
      <c r="R12" s="372">
        <f t="shared" si="1"/>
        <v>1597</v>
      </c>
      <c r="S12" s="372">
        <f t="shared" si="2"/>
        <v>655</v>
      </c>
      <c r="T12" s="373">
        <f t="shared" si="3"/>
        <v>942</v>
      </c>
    </row>
    <row r="13" spans="1:20" ht="20.100000000000001" customHeight="1" outlineLevel="1">
      <c r="A13" s="311"/>
      <c r="B13" s="374"/>
      <c r="C13" s="375" t="s">
        <v>769</v>
      </c>
      <c r="D13" s="376"/>
      <c r="E13" s="377"/>
      <c r="F13" s="378">
        <f t="shared" ref="F13:T13" si="4">SUBTOTAL(9,F5:F12)</f>
        <v>13</v>
      </c>
      <c r="G13" s="378">
        <f t="shared" si="4"/>
        <v>14375</v>
      </c>
      <c r="H13" s="378">
        <f t="shared" si="4"/>
        <v>12314</v>
      </c>
      <c r="I13" s="378">
        <f t="shared" si="4"/>
        <v>4888</v>
      </c>
      <c r="J13" s="378">
        <f t="shared" si="4"/>
        <v>545</v>
      </c>
      <c r="K13" s="378">
        <f t="shared" si="4"/>
        <v>160</v>
      </c>
      <c r="L13" s="378">
        <f t="shared" si="4"/>
        <v>0</v>
      </c>
      <c r="M13" s="378">
        <f t="shared" si="4"/>
        <v>0</v>
      </c>
      <c r="N13" s="378">
        <f t="shared" si="4"/>
        <v>1300</v>
      </c>
      <c r="O13" s="378">
        <f t="shared" si="4"/>
        <v>1090</v>
      </c>
      <c r="P13" s="378">
        <f t="shared" si="4"/>
        <v>2860</v>
      </c>
      <c r="Q13" s="378">
        <f t="shared" si="4"/>
        <v>37532</v>
      </c>
      <c r="R13" s="379">
        <f t="shared" si="4"/>
        <v>23157</v>
      </c>
      <c r="S13" s="379">
        <f t="shared" si="4"/>
        <v>9495</v>
      </c>
      <c r="T13" s="380">
        <f t="shared" si="4"/>
        <v>13662</v>
      </c>
    </row>
  </sheetData>
  <mergeCells count="8">
    <mergeCell ref="A1:T1"/>
    <mergeCell ref="A3:A4"/>
    <mergeCell ref="B3:B4"/>
    <mergeCell ref="C3:C4"/>
    <mergeCell ref="D3:D4"/>
    <mergeCell ref="E3:E4"/>
    <mergeCell ref="F3:Q3"/>
    <mergeCell ref="R3:T3"/>
  </mergeCells>
  <phoneticPr fontId="3" type="noConversion"/>
  <dataValidations count="2">
    <dataValidation type="list" allowBlank="1" showInputMessage="1" showErrorMessage="1" sqref="IZ65423 SV65423 ACR65423 AMN65423 AWJ65423 BGF65423 BQB65423 BZX65423 CJT65423 CTP65423 DDL65423 DNH65423 DXD65423 EGZ65423 EQV65423 FAR65423 FKN65423 FUJ65423 GEF65423 GOB65423 GXX65423 HHT65423 HRP65423 IBL65423 ILH65423 IVD65423 JEZ65423 JOV65423 JYR65423 KIN65423 KSJ65423 LCF65423 LMB65423 LVX65423 MFT65423 MPP65423 MZL65423 NJH65423 NTD65423 OCZ65423 OMV65423 OWR65423 PGN65423 PQJ65423 QAF65423 QKB65423 QTX65423 RDT65423 RNP65423 RXL65423 SHH65423 SRD65423 TAZ65423 TKV65423 TUR65423 UEN65423 UOJ65423 UYF65423 VIB65423 VRX65423 WBT65423 WLP65423 WVL65423 IZ130959 SV130959 ACR130959 AMN130959 AWJ130959 BGF130959 BQB130959 BZX130959 CJT130959 CTP130959 DDL130959 DNH130959 DXD130959 EGZ130959 EQV130959 FAR130959 FKN130959 FUJ130959 GEF130959 GOB130959 GXX130959 HHT130959 HRP130959 IBL130959 ILH130959 IVD130959 JEZ130959 JOV130959 JYR130959 KIN130959 KSJ130959 LCF130959 LMB130959 LVX130959 MFT130959 MPP130959 MZL130959 NJH130959 NTD130959 OCZ130959 OMV130959 OWR130959 PGN130959 PQJ130959 QAF130959 QKB130959 QTX130959 RDT130959 RNP130959 RXL130959 SHH130959 SRD130959 TAZ130959 TKV130959 TUR130959 UEN130959 UOJ130959 UYF130959 VIB130959 VRX130959 WBT130959 WLP130959 WVL130959 IZ196495 SV196495 ACR196495 AMN196495 AWJ196495 BGF196495 BQB196495 BZX196495 CJT196495 CTP196495 DDL196495 DNH196495 DXD196495 EGZ196495 EQV196495 FAR196495 FKN196495 FUJ196495 GEF196495 GOB196495 GXX196495 HHT196495 HRP196495 IBL196495 ILH196495 IVD196495 JEZ196495 JOV196495 JYR196495 KIN196495 KSJ196495 LCF196495 LMB196495 LVX196495 MFT196495 MPP196495 MZL196495 NJH196495 NTD196495 OCZ196495 OMV196495 OWR196495 PGN196495 PQJ196495 QAF196495 QKB196495 QTX196495 RDT196495 RNP196495 RXL196495 SHH196495 SRD196495 TAZ196495 TKV196495 TUR196495 UEN196495 UOJ196495 UYF196495 VIB196495 VRX196495 WBT196495 WLP196495 WVL196495 IZ262031 SV262031 ACR262031 AMN262031 AWJ262031 BGF262031 BQB262031 BZX262031 CJT262031 CTP262031 DDL262031 DNH262031 DXD262031 EGZ262031 EQV262031 FAR262031 FKN262031 FUJ262031 GEF262031 GOB262031 GXX262031 HHT262031 HRP262031 IBL262031 ILH262031 IVD262031 JEZ262031 JOV262031 JYR262031 KIN262031 KSJ262031 LCF262031 LMB262031 LVX262031 MFT262031 MPP262031 MZL262031 NJH262031 NTD262031 OCZ262031 OMV262031 OWR262031 PGN262031 PQJ262031 QAF262031 QKB262031 QTX262031 RDT262031 RNP262031 RXL262031 SHH262031 SRD262031 TAZ262031 TKV262031 TUR262031 UEN262031 UOJ262031 UYF262031 VIB262031 VRX262031 WBT262031 WLP262031 WVL262031 IZ327567 SV327567 ACR327567 AMN327567 AWJ327567 BGF327567 BQB327567 BZX327567 CJT327567 CTP327567 DDL327567 DNH327567 DXD327567 EGZ327567 EQV327567 FAR327567 FKN327567 FUJ327567 GEF327567 GOB327567 GXX327567 HHT327567 HRP327567 IBL327567 ILH327567 IVD327567 JEZ327567 JOV327567 JYR327567 KIN327567 KSJ327567 LCF327567 LMB327567 LVX327567 MFT327567 MPP327567 MZL327567 NJH327567 NTD327567 OCZ327567 OMV327567 OWR327567 PGN327567 PQJ327567 QAF327567 QKB327567 QTX327567 RDT327567 RNP327567 RXL327567 SHH327567 SRD327567 TAZ327567 TKV327567 TUR327567 UEN327567 UOJ327567 UYF327567 VIB327567 VRX327567 WBT327567 WLP327567 WVL327567 IZ393103 SV393103 ACR393103 AMN393103 AWJ393103 BGF393103 BQB393103 BZX393103 CJT393103 CTP393103 DDL393103 DNH393103 DXD393103 EGZ393103 EQV393103 FAR393103 FKN393103 FUJ393103 GEF393103 GOB393103 GXX393103 HHT393103 HRP393103 IBL393103 ILH393103 IVD393103 JEZ393103 JOV393103 JYR393103 KIN393103 KSJ393103 LCF393103 LMB393103 LVX393103 MFT393103 MPP393103 MZL393103 NJH393103 NTD393103 OCZ393103 OMV393103 OWR393103 PGN393103 PQJ393103 QAF393103 QKB393103 QTX393103 RDT393103 RNP393103 RXL393103 SHH393103 SRD393103 TAZ393103 TKV393103 TUR393103 UEN393103 UOJ393103 UYF393103 VIB393103 VRX393103 WBT393103 WLP393103 WVL393103 IZ458639 SV458639 ACR458639 AMN458639 AWJ458639 BGF458639 BQB458639 BZX458639 CJT458639 CTP458639 DDL458639 DNH458639 DXD458639 EGZ458639 EQV458639 FAR458639 FKN458639 FUJ458639 GEF458639 GOB458639 GXX458639 HHT458639 HRP458639 IBL458639 ILH458639 IVD458639 JEZ458639 JOV458639 JYR458639 KIN458639 KSJ458639 LCF458639 LMB458639 LVX458639 MFT458639 MPP458639 MZL458639 NJH458639 NTD458639 OCZ458639 OMV458639 OWR458639 PGN458639 PQJ458639 QAF458639 QKB458639 QTX458639 RDT458639 RNP458639 RXL458639 SHH458639 SRD458639 TAZ458639 TKV458639 TUR458639 UEN458639 UOJ458639 UYF458639 VIB458639 VRX458639 WBT458639 WLP458639 WVL458639 IZ524175 SV524175 ACR524175 AMN524175 AWJ524175 BGF524175 BQB524175 BZX524175 CJT524175 CTP524175 DDL524175 DNH524175 DXD524175 EGZ524175 EQV524175 FAR524175 FKN524175 FUJ524175 GEF524175 GOB524175 GXX524175 HHT524175 HRP524175 IBL524175 ILH524175 IVD524175 JEZ524175 JOV524175 JYR524175 KIN524175 KSJ524175 LCF524175 LMB524175 LVX524175 MFT524175 MPP524175 MZL524175 NJH524175 NTD524175 OCZ524175 OMV524175 OWR524175 PGN524175 PQJ524175 QAF524175 QKB524175 QTX524175 RDT524175 RNP524175 RXL524175 SHH524175 SRD524175 TAZ524175 TKV524175 TUR524175 UEN524175 UOJ524175 UYF524175 VIB524175 VRX524175 WBT524175 WLP524175 WVL524175 IZ589711 SV589711 ACR589711 AMN589711 AWJ589711 BGF589711 BQB589711 BZX589711 CJT589711 CTP589711 DDL589711 DNH589711 DXD589711 EGZ589711 EQV589711 FAR589711 FKN589711 FUJ589711 GEF589711 GOB589711 GXX589711 HHT589711 HRP589711 IBL589711 ILH589711 IVD589711 JEZ589711 JOV589711 JYR589711 KIN589711 KSJ589711 LCF589711 LMB589711 LVX589711 MFT589711 MPP589711 MZL589711 NJH589711 NTD589711 OCZ589711 OMV589711 OWR589711 PGN589711 PQJ589711 QAF589711 QKB589711 QTX589711 RDT589711 RNP589711 RXL589711 SHH589711 SRD589711 TAZ589711 TKV589711 TUR589711 UEN589711 UOJ589711 UYF589711 VIB589711 VRX589711 WBT589711 WLP589711 WVL589711 IZ655247 SV655247 ACR655247 AMN655247 AWJ655247 BGF655247 BQB655247 BZX655247 CJT655247 CTP655247 DDL655247 DNH655247 DXD655247 EGZ655247 EQV655247 FAR655247 FKN655247 FUJ655247 GEF655247 GOB655247 GXX655247 HHT655247 HRP655247 IBL655247 ILH655247 IVD655247 JEZ655247 JOV655247 JYR655247 KIN655247 KSJ655247 LCF655247 LMB655247 LVX655247 MFT655247 MPP655247 MZL655247 NJH655247 NTD655247 OCZ655247 OMV655247 OWR655247 PGN655247 PQJ655247 QAF655247 QKB655247 QTX655247 RDT655247 RNP655247 RXL655247 SHH655247 SRD655247 TAZ655247 TKV655247 TUR655247 UEN655247 UOJ655247 UYF655247 VIB655247 VRX655247 WBT655247 WLP655247 WVL655247 IZ720783 SV720783 ACR720783 AMN720783 AWJ720783 BGF720783 BQB720783 BZX720783 CJT720783 CTP720783 DDL720783 DNH720783 DXD720783 EGZ720783 EQV720783 FAR720783 FKN720783 FUJ720783 GEF720783 GOB720783 GXX720783 HHT720783 HRP720783 IBL720783 ILH720783 IVD720783 JEZ720783 JOV720783 JYR720783 KIN720783 KSJ720783 LCF720783 LMB720783 LVX720783 MFT720783 MPP720783 MZL720783 NJH720783 NTD720783 OCZ720783 OMV720783 OWR720783 PGN720783 PQJ720783 QAF720783 QKB720783 QTX720783 RDT720783 RNP720783 RXL720783 SHH720783 SRD720783 TAZ720783 TKV720783 TUR720783 UEN720783 UOJ720783 UYF720783 VIB720783 VRX720783 WBT720783 WLP720783 WVL720783 IZ786319 SV786319 ACR786319 AMN786319 AWJ786319 BGF786319 BQB786319 BZX786319 CJT786319 CTP786319 DDL786319 DNH786319 DXD786319 EGZ786319 EQV786319 FAR786319 FKN786319 FUJ786319 GEF786319 GOB786319 GXX786319 HHT786319 HRP786319 IBL786319 ILH786319 IVD786319 JEZ786319 JOV786319 JYR786319 KIN786319 KSJ786319 LCF786319 LMB786319 LVX786319 MFT786319 MPP786319 MZL786319 NJH786319 NTD786319 OCZ786319 OMV786319 OWR786319 PGN786319 PQJ786319 QAF786319 QKB786319 QTX786319 RDT786319 RNP786319 RXL786319 SHH786319 SRD786319 TAZ786319 TKV786319 TUR786319 UEN786319 UOJ786319 UYF786319 VIB786319 VRX786319 WBT786319 WLP786319 WVL786319 IZ851855 SV851855 ACR851855 AMN851855 AWJ851855 BGF851855 BQB851855 BZX851855 CJT851855 CTP851855 DDL851855 DNH851855 DXD851855 EGZ851855 EQV851855 FAR851855 FKN851855 FUJ851855 GEF851855 GOB851855 GXX851855 HHT851855 HRP851855 IBL851855 ILH851855 IVD851855 JEZ851855 JOV851855 JYR851855 KIN851855 KSJ851855 LCF851855 LMB851855 LVX851855 MFT851855 MPP851855 MZL851855 NJH851855 NTD851855 OCZ851855 OMV851855 OWR851855 PGN851855 PQJ851855 QAF851855 QKB851855 QTX851855 RDT851855 RNP851855 RXL851855 SHH851855 SRD851855 TAZ851855 TKV851855 TUR851855 UEN851855 UOJ851855 UYF851855 VIB851855 VRX851855 WBT851855 WLP851855 WVL851855 IZ917391 SV917391 ACR917391 AMN917391 AWJ917391 BGF917391 BQB917391 BZX917391 CJT917391 CTP917391 DDL917391 DNH917391 DXD917391 EGZ917391 EQV917391 FAR917391 FKN917391 FUJ917391 GEF917391 GOB917391 GXX917391 HHT917391 HRP917391 IBL917391 ILH917391 IVD917391 JEZ917391 JOV917391 JYR917391 KIN917391 KSJ917391 LCF917391 LMB917391 LVX917391 MFT917391 MPP917391 MZL917391 NJH917391 NTD917391 OCZ917391 OMV917391 OWR917391 PGN917391 PQJ917391 QAF917391 QKB917391 QTX917391 RDT917391 RNP917391 RXL917391 SHH917391 SRD917391 TAZ917391 TKV917391 TUR917391 UEN917391 UOJ917391 UYF917391 VIB917391 VRX917391 WBT917391 WLP917391 WVL917391 IZ982927 SV982927 ACR982927 AMN982927 AWJ982927 BGF982927 BQB982927 BZX982927 CJT982927 CTP982927 DDL982927 DNH982927 DXD982927 EGZ982927 EQV982927 FAR982927 FKN982927 FUJ982927 GEF982927 GOB982927 GXX982927 HHT982927 HRP982927 IBL982927 ILH982927 IVD982927 JEZ982927 JOV982927 JYR982927 KIN982927 KSJ982927 LCF982927 LMB982927 LVX982927 MFT982927 MPP982927 MZL982927 NJH982927 NTD982927 OCZ982927 OMV982927 OWR982927 PGN982927 PQJ982927 QAF982927 QKB982927 QTX982927 RDT982927 RNP982927 RXL982927 SHH982927 SRD982927 TAZ982927 TKV982927 TUR982927 UEN982927 UOJ982927 UYF982927 VIB982927 VRX982927 WBT982927 WLP982927 WVL982927 IZ65428 SV65428 ACR65428 AMN65428 AWJ65428 BGF65428 BQB65428 BZX65428 CJT65428 CTP65428 DDL65428 DNH65428 DXD65428 EGZ65428 EQV65428 FAR65428 FKN65428 FUJ65428 GEF65428 GOB65428 GXX65428 HHT65428 HRP65428 IBL65428 ILH65428 IVD65428 JEZ65428 JOV65428 JYR65428 KIN65428 KSJ65428 LCF65428 LMB65428 LVX65428 MFT65428 MPP65428 MZL65428 NJH65428 NTD65428 OCZ65428 OMV65428 OWR65428 PGN65428 PQJ65428 QAF65428 QKB65428 QTX65428 RDT65428 RNP65428 RXL65428 SHH65428 SRD65428 TAZ65428 TKV65428 TUR65428 UEN65428 UOJ65428 UYF65428 VIB65428 VRX65428 WBT65428 WLP65428 WVL65428 IZ130964 SV130964 ACR130964 AMN130964 AWJ130964 BGF130964 BQB130964 BZX130964 CJT130964 CTP130964 DDL130964 DNH130964 DXD130964 EGZ130964 EQV130964 FAR130964 FKN130964 FUJ130964 GEF130964 GOB130964 GXX130964 HHT130964 HRP130964 IBL130964 ILH130964 IVD130964 JEZ130964 JOV130964 JYR130964 KIN130964 KSJ130964 LCF130964 LMB130964 LVX130964 MFT130964 MPP130964 MZL130964 NJH130964 NTD130964 OCZ130964 OMV130964 OWR130964 PGN130964 PQJ130964 QAF130964 QKB130964 QTX130964 RDT130964 RNP130964 RXL130964 SHH130964 SRD130964 TAZ130964 TKV130964 TUR130964 UEN130964 UOJ130964 UYF130964 VIB130964 VRX130964 WBT130964 WLP130964 WVL130964 IZ196500 SV196500 ACR196500 AMN196500 AWJ196500 BGF196500 BQB196500 BZX196500 CJT196500 CTP196500 DDL196500 DNH196500 DXD196500 EGZ196500 EQV196500 FAR196500 FKN196500 FUJ196500 GEF196500 GOB196500 GXX196500 HHT196500 HRP196500 IBL196500 ILH196500 IVD196500 JEZ196500 JOV196500 JYR196500 KIN196500 KSJ196500 LCF196500 LMB196500 LVX196500 MFT196500 MPP196500 MZL196500 NJH196500 NTD196500 OCZ196500 OMV196500 OWR196500 PGN196500 PQJ196500 QAF196500 QKB196500 QTX196500 RDT196500 RNP196500 RXL196500 SHH196500 SRD196500 TAZ196500 TKV196500 TUR196500 UEN196500 UOJ196500 UYF196500 VIB196500 VRX196500 WBT196500 WLP196500 WVL196500 IZ262036 SV262036 ACR262036 AMN262036 AWJ262036 BGF262036 BQB262036 BZX262036 CJT262036 CTP262036 DDL262036 DNH262036 DXD262036 EGZ262036 EQV262036 FAR262036 FKN262036 FUJ262036 GEF262036 GOB262036 GXX262036 HHT262036 HRP262036 IBL262036 ILH262036 IVD262036 JEZ262036 JOV262036 JYR262036 KIN262036 KSJ262036 LCF262036 LMB262036 LVX262036 MFT262036 MPP262036 MZL262036 NJH262036 NTD262036 OCZ262036 OMV262036 OWR262036 PGN262036 PQJ262036 QAF262036 QKB262036 QTX262036 RDT262036 RNP262036 RXL262036 SHH262036 SRD262036 TAZ262036 TKV262036 TUR262036 UEN262036 UOJ262036 UYF262036 VIB262036 VRX262036 WBT262036 WLP262036 WVL262036 IZ327572 SV327572 ACR327572 AMN327572 AWJ327572 BGF327572 BQB327572 BZX327572 CJT327572 CTP327572 DDL327572 DNH327572 DXD327572 EGZ327572 EQV327572 FAR327572 FKN327572 FUJ327572 GEF327572 GOB327572 GXX327572 HHT327572 HRP327572 IBL327572 ILH327572 IVD327572 JEZ327572 JOV327572 JYR327572 KIN327572 KSJ327572 LCF327572 LMB327572 LVX327572 MFT327572 MPP327572 MZL327572 NJH327572 NTD327572 OCZ327572 OMV327572 OWR327572 PGN327572 PQJ327572 QAF327572 QKB327572 QTX327572 RDT327572 RNP327572 RXL327572 SHH327572 SRD327572 TAZ327572 TKV327572 TUR327572 UEN327572 UOJ327572 UYF327572 VIB327572 VRX327572 WBT327572 WLP327572 WVL327572 IZ393108 SV393108 ACR393108 AMN393108 AWJ393108 BGF393108 BQB393108 BZX393108 CJT393108 CTP393108 DDL393108 DNH393108 DXD393108 EGZ393108 EQV393108 FAR393108 FKN393108 FUJ393108 GEF393108 GOB393108 GXX393108 HHT393108 HRP393108 IBL393108 ILH393108 IVD393108 JEZ393108 JOV393108 JYR393108 KIN393108 KSJ393108 LCF393108 LMB393108 LVX393108 MFT393108 MPP393108 MZL393108 NJH393108 NTD393108 OCZ393108 OMV393108 OWR393108 PGN393108 PQJ393108 QAF393108 QKB393108 QTX393108 RDT393108 RNP393108 RXL393108 SHH393108 SRD393108 TAZ393108 TKV393108 TUR393108 UEN393108 UOJ393108 UYF393108 VIB393108 VRX393108 WBT393108 WLP393108 WVL393108 IZ458644 SV458644 ACR458644 AMN458644 AWJ458644 BGF458644 BQB458644 BZX458644 CJT458644 CTP458644 DDL458644 DNH458644 DXD458644 EGZ458644 EQV458644 FAR458644 FKN458644 FUJ458644 GEF458644 GOB458644 GXX458644 HHT458644 HRP458644 IBL458644 ILH458644 IVD458644 JEZ458644 JOV458644 JYR458644 KIN458644 KSJ458644 LCF458644 LMB458644 LVX458644 MFT458644 MPP458644 MZL458644 NJH458644 NTD458644 OCZ458644 OMV458644 OWR458644 PGN458644 PQJ458644 QAF458644 QKB458644 QTX458644 RDT458644 RNP458644 RXL458644 SHH458644 SRD458644 TAZ458644 TKV458644 TUR458644 UEN458644 UOJ458644 UYF458644 VIB458644 VRX458644 WBT458644 WLP458644 WVL458644 IZ524180 SV524180 ACR524180 AMN524180 AWJ524180 BGF524180 BQB524180 BZX524180 CJT524180 CTP524180 DDL524180 DNH524180 DXD524180 EGZ524180 EQV524180 FAR524180 FKN524180 FUJ524180 GEF524180 GOB524180 GXX524180 HHT524180 HRP524180 IBL524180 ILH524180 IVD524180 JEZ524180 JOV524180 JYR524180 KIN524180 KSJ524180 LCF524180 LMB524180 LVX524180 MFT524180 MPP524180 MZL524180 NJH524180 NTD524180 OCZ524180 OMV524180 OWR524180 PGN524180 PQJ524180 QAF524180 QKB524180 QTX524180 RDT524180 RNP524180 RXL524180 SHH524180 SRD524180 TAZ524180 TKV524180 TUR524180 UEN524180 UOJ524180 UYF524180 VIB524180 VRX524180 WBT524180 WLP524180 WVL524180 IZ589716 SV589716 ACR589716 AMN589716 AWJ589716 BGF589716 BQB589716 BZX589716 CJT589716 CTP589716 DDL589716 DNH589716 DXD589716 EGZ589716 EQV589716 FAR589716 FKN589716 FUJ589716 GEF589716 GOB589716 GXX589716 HHT589716 HRP589716 IBL589716 ILH589716 IVD589716 JEZ589716 JOV589716 JYR589716 KIN589716 KSJ589716 LCF589716 LMB589716 LVX589716 MFT589716 MPP589716 MZL589716 NJH589716 NTD589716 OCZ589716 OMV589716 OWR589716 PGN589716 PQJ589716 QAF589716 QKB589716 QTX589716 RDT589716 RNP589716 RXL589716 SHH589716 SRD589716 TAZ589716 TKV589716 TUR589716 UEN589716 UOJ589716 UYF589716 VIB589716 VRX589716 WBT589716 WLP589716 WVL589716 IZ655252 SV655252 ACR655252 AMN655252 AWJ655252 BGF655252 BQB655252 BZX655252 CJT655252 CTP655252 DDL655252 DNH655252 DXD655252 EGZ655252 EQV655252 FAR655252 FKN655252 FUJ655252 GEF655252 GOB655252 GXX655252 HHT655252 HRP655252 IBL655252 ILH655252 IVD655252 JEZ655252 JOV655252 JYR655252 KIN655252 KSJ655252 LCF655252 LMB655252 LVX655252 MFT655252 MPP655252 MZL655252 NJH655252 NTD655252 OCZ655252 OMV655252 OWR655252 PGN655252 PQJ655252 QAF655252 QKB655252 QTX655252 RDT655252 RNP655252 RXL655252 SHH655252 SRD655252 TAZ655252 TKV655252 TUR655252 UEN655252 UOJ655252 UYF655252 VIB655252 VRX655252 WBT655252 WLP655252 WVL655252 IZ720788 SV720788 ACR720788 AMN720788 AWJ720788 BGF720788 BQB720788 BZX720788 CJT720788 CTP720788 DDL720788 DNH720788 DXD720788 EGZ720788 EQV720788 FAR720788 FKN720788 FUJ720788 GEF720788 GOB720788 GXX720788 HHT720788 HRP720788 IBL720788 ILH720788 IVD720788 JEZ720788 JOV720788 JYR720788 KIN720788 KSJ720788 LCF720788 LMB720788 LVX720788 MFT720788 MPP720788 MZL720788 NJH720788 NTD720788 OCZ720788 OMV720788 OWR720788 PGN720788 PQJ720788 QAF720788 QKB720788 QTX720788 RDT720788 RNP720788 RXL720788 SHH720788 SRD720788 TAZ720788 TKV720788 TUR720788 UEN720788 UOJ720788 UYF720788 VIB720788 VRX720788 WBT720788 WLP720788 WVL720788 IZ786324 SV786324 ACR786324 AMN786324 AWJ786324 BGF786324 BQB786324 BZX786324 CJT786324 CTP786324 DDL786324 DNH786324 DXD786324 EGZ786324 EQV786324 FAR786324 FKN786324 FUJ786324 GEF786324 GOB786324 GXX786324 HHT786324 HRP786324 IBL786324 ILH786324 IVD786324 JEZ786324 JOV786324 JYR786324 KIN786324 KSJ786324 LCF786324 LMB786324 LVX786324 MFT786324 MPP786324 MZL786324 NJH786324 NTD786324 OCZ786324 OMV786324 OWR786324 PGN786324 PQJ786324 QAF786324 QKB786324 QTX786324 RDT786324 RNP786324 RXL786324 SHH786324 SRD786324 TAZ786324 TKV786324 TUR786324 UEN786324 UOJ786324 UYF786324 VIB786324 VRX786324 WBT786324 WLP786324 WVL786324 IZ851860 SV851860 ACR851860 AMN851860 AWJ851860 BGF851860 BQB851860 BZX851860 CJT851860 CTP851860 DDL851860 DNH851860 DXD851860 EGZ851860 EQV851860 FAR851860 FKN851860 FUJ851860 GEF851860 GOB851860 GXX851860 HHT851860 HRP851860 IBL851860 ILH851860 IVD851860 JEZ851860 JOV851860 JYR851860 KIN851860 KSJ851860 LCF851860 LMB851860 LVX851860 MFT851860 MPP851860 MZL851860 NJH851860 NTD851860 OCZ851860 OMV851860 OWR851860 PGN851860 PQJ851860 QAF851860 QKB851860 QTX851860 RDT851860 RNP851860 RXL851860 SHH851860 SRD851860 TAZ851860 TKV851860 TUR851860 UEN851860 UOJ851860 UYF851860 VIB851860 VRX851860 WBT851860 WLP851860 WVL851860 IZ917396 SV917396 ACR917396 AMN917396 AWJ917396 BGF917396 BQB917396 BZX917396 CJT917396 CTP917396 DDL917396 DNH917396 DXD917396 EGZ917396 EQV917396 FAR917396 FKN917396 FUJ917396 GEF917396 GOB917396 GXX917396 HHT917396 HRP917396 IBL917396 ILH917396 IVD917396 JEZ917396 JOV917396 JYR917396 KIN917396 KSJ917396 LCF917396 LMB917396 LVX917396 MFT917396 MPP917396 MZL917396 NJH917396 NTD917396 OCZ917396 OMV917396 OWR917396 PGN917396 PQJ917396 QAF917396 QKB917396 QTX917396 RDT917396 RNP917396 RXL917396 SHH917396 SRD917396 TAZ917396 TKV917396 TUR917396 UEN917396 UOJ917396 UYF917396 VIB917396 VRX917396 WBT917396 WLP917396 WVL917396 IZ982932 SV982932 ACR982932 AMN982932 AWJ982932 BGF982932 BQB982932 BZX982932 CJT982932 CTP982932 DDL982932 DNH982932 DXD982932 EGZ982932 EQV982932 FAR982932 FKN982932 FUJ982932 GEF982932 GOB982932 GXX982932 HHT982932 HRP982932 IBL982932 ILH982932 IVD982932 JEZ982932 JOV982932 JYR982932 KIN982932 KSJ982932 LCF982932 LMB982932 LVX982932 MFT982932 MPP982932 MZL982932 NJH982932 NTD982932 OCZ982932 OMV982932 OWR982932 PGN982932 PQJ982932 QAF982932 QKB982932 QTX982932 RDT982932 RNP982932 RXL982932 SHH982932 SRD982932 TAZ982932 TKV982932 TUR982932 UEN982932 UOJ982932 UYF982932 VIB982932 VRX982932 WBT982932 WLP982932 WVL982932 IZ65402 SV65402 ACR65402 AMN65402 AWJ65402 BGF65402 BQB65402 BZX65402 CJT65402 CTP65402 DDL65402 DNH65402 DXD65402 EGZ65402 EQV65402 FAR65402 FKN65402 FUJ65402 GEF65402 GOB65402 GXX65402 HHT65402 HRP65402 IBL65402 ILH65402 IVD65402 JEZ65402 JOV65402 JYR65402 KIN65402 KSJ65402 LCF65402 LMB65402 LVX65402 MFT65402 MPP65402 MZL65402 NJH65402 NTD65402 OCZ65402 OMV65402 OWR65402 PGN65402 PQJ65402 QAF65402 QKB65402 QTX65402 RDT65402 RNP65402 RXL65402 SHH65402 SRD65402 TAZ65402 TKV65402 TUR65402 UEN65402 UOJ65402 UYF65402 VIB65402 VRX65402 WBT65402 WLP65402 WVL65402 IZ130938 SV130938 ACR130938 AMN130938 AWJ130938 BGF130938 BQB130938 BZX130938 CJT130938 CTP130938 DDL130938 DNH130938 DXD130938 EGZ130938 EQV130938 FAR130938 FKN130938 FUJ130938 GEF130938 GOB130938 GXX130938 HHT130938 HRP130938 IBL130938 ILH130938 IVD130938 JEZ130938 JOV130938 JYR130938 KIN130938 KSJ130938 LCF130938 LMB130938 LVX130938 MFT130938 MPP130938 MZL130938 NJH130938 NTD130938 OCZ130938 OMV130938 OWR130938 PGN130938 PQJ130938 QAF130938 QKB130938 QTX130938 RDT130938 RNP130938 RXL130938 SHH130938 SRD130938 TAZ130938 TKV130938 TUR130938 UEN130938 UOJ130938 UYF130938 VIB130938 VRX130938 WBT130938 WLP130938 WVL130938 IZ196474 SV196474 ACR196474 AMN196474 AWJ196474 BGF196474 BQB196474 BZX196474 CJT196474 CTP196474 DDL196474 DNH196474 DXD196474 EGZ196474 EQV196474 FAR196474 FKN196474 FUJ196474 GEF196474 GOB196474 GXX196474 HHT196474 HRP196474 IBL196474 ILH196474 IVD196474 JEZ196474 JOV196474 JYR196474 KIN196474 KSJ196474 LCF196474 LMB196474 LVX196474 MFT196474 MPP196474 MZL196474 NJH196474 NTD196474 OCZ196474 OMV196474 OWR196474 PGN196474 PQJ196474 QAF196474 QKB196474 QTX196474 RDT196474 RNP196474 RXL196474 SHH196474 SRD196474 TAZ196474 TKV196474 TUR196474 UEN196474 UOJ196474 UYF196474 VIB196474 VRX196474 WBT196474 WLP196474 WVL196474 IZ262010 SV262010 ACR262010 AMN262010 AWJ262010 BGF262010 BQB262010 BZX262010 CJT262010 CTP262010 DDL262010 DNH262010 DXD262010 EGZ262010 EQV262010 FAR262010 FKN262010 FUJ262010 GEF262010 GOB262010 GXX262010 HHT262010 HRP262010 IBL262010 ILH262010 IVD262010 JEZ262010 JOV262010 JYR262010 KIN262010 KSJ262010 LCF262010 LMB262010 LVX262010 MFT262010 MPP262010 MZL262010 NJH262010 NTD262010 OCZ262010 OMV262010 OWR262010 PGN262010 PQJ262010 QAF262010 QKB262010 QTX262010 RDT262010 RNP262010 RXL262010 SHH262010 SRD262010 TAZ262010 TKV262010 TUR262010 UEN262010 UOJ262010 UYF262010 VIB262010 VRX262010 WBT262010 WLP262010 WVL262010 IZ327546 SV327546 ACR327546 AMN327546 AWJ327546 BGF327546 BQB327546 BZX327546 CJT327546 CTP327546 DDL327546 DNH327546 DXD327546 EGZ327546 EQV327546 FAR327546 FKN327546 FUJ327546 GEF327546 GOB327546 GXX327546 HHT327546 HRP327546 IBL327546 ILH327546 IVD327546 JEZ327546 JOV327546 JYR327546 KIN327546 KSJ327546 LCF327546 LMB327546 LVX327546 MFT327546 MPP327546 MZL327546 NJH327546 NTD327546 OCZ327546 OMV327546 OWR327546 PGN327546 PQJ327546 QAF327546 QKB327546 QTX327546 RDT327546 RNP327546 RXL327546 SHH327546 SRD327546 TAZ327546 TKV327546 TUR327546 UEN327546 UOJ327546 UYF327546 VIB327546 VRX327546 WBT327546 WLP327546 WVL327546 IZ393082 SV393082 ACR393082 AMN393082 AWJ393082 BGF393082 BQB393082 BZX393082 CJT393082 CTP393082 DDL393082 DNH393082 DXD393082 EGZ393082 EQV393082 FAR393082 FKN393082 FUJ393082 GEF393082 GOB393082 GXX393082 HHT393082 HRP393082 IBL393082 ILH393082 IVD393082 JEZ393082 JOV393082 JYR393082 KIN393082 KSJ393082 LCF393082 LMB393082 LVX393082 MFT393082 MPP393082 MZL393082 NJH393082 NTD393082 OCZ393082 OMV393082 OWR393082 PGN393082 PQJ393082 QAF393082 QKB393082 QTX393082 RDT393082 RNP393082 RXL393082 SHH393082 SRD393082 TAZ393082 TKV393082 TUR393082 UEN393082 UOJ393082 UYF393082 VIB393082 VRX393082 WBT393082 WLP393082 WVL393082 IZ458618 SV458618 ACR458618 AMN458618 AWJ458618 BGF458618 BQB458618 BZX458618 CJT458618 CTP458618 DDL458618 DNH458618 DXD458618 EGZ458618 EQV458618 FAR458618 FKN458618 FUJ458618 GEF458618 GOB458618 GXX458618 HHT458618 HRP458618 IBL458618 ILH458618 IVD458618 JEZ458618 JOV458618 JYR458618 KIN458618 KSJ458618 LCF458618 LMB458618 LVX458618 MFT458618 MPP458618 MZL458618 NJH458618 NTD458618 OCZ458618 OMV458618 OWR458618 PGN458618 PQJ458618 QAF458618 QKB458618 QTX458618 RDT458618 RNP458618 RXL458618 SHH458618 SRD458618 TAZ458618 TKV458618 TUR458618 UEN458618 UOJ458618 UYF458618 VIB458618 VRX458618 WBT458618 WLP458618 WVL458618 IZ524154 SV524154 ACR524154 AMN524154 AWJ524154 BGF524154 BQB524154 BZX524154 CJT524154 CTP524154 DDL524154 DNH524154 DXD524154 EGZ524154 EQV524154 FAR524154 FKN524154 FUJ524154 GEF524154 GOB524154 GXX524154 HHT524154 HRP524154 IBL524154 ILH524154 IVD524154 JEZ524154 JOV524154 JYR524154 KIN524154 KSJ524154 LCF524154 LMB524154 LVX524154 MFT524154 MPP524154 MZL524154 NJH524154 NTD524154 OCZ524154 OMV524154 OWR524154 PGN524154 PQJ524154 QAF524154 QKB524154 QTX524154 RDT524154 RNP524154 RXL524154 SHH524154 SRD524154 TAZ524154 TKV524154 TUR524154 UEN524154 UOJ524154 UYF524154 VIB524154 VRX524154 WBT524154 WLP524154 WVL524154 IZ589690 SV589690 ACR589690 AMN589690 AWJ589690 BGF589690 BQB589690 BZX589690 CJT589690 CTP589690 DDL589690 DNH589690 DXD589690 EGZ589690 EQV589690 FAR589690 FKN589690 FUJ589690 GEF589690 GOB589690 GXX589690 HHT589690 HRP589690 IBL589690 ILH589690 IVD589690 JEZ589690 JOV589690 JYR589690 KIN589690 KSJ589690 LCF589690 LMB589690 LVX589690 MFT589690 MPP589690 MZL589690 NJH589690 NTD589690 OCZ589690 OMV589690 OWR589690 PGN589690 PQJ589690 QAF589690 QKB589690 QTX589690 RDT589690 RNP589690 RXL589690 SHH589690 SRD589690 TAZ589690 TKV589690 TUR589690 UEN589690 UOJ589690 UYF589690 VIB589690 VRX589690 WBT589690 WLP589690 WVL589690 IZ655226 SV655226 ACR655226 AMN655226 AWJ655226 BGF655226 BQB655226 BZX655226 CJT655226 CTP655226 DDL655226 DNH655226 DXD655226 EGZ655226 EQV655226 FAR655226 FKN655226 FUJ655226 GEF655226 GOB655226 GXX655226 HHT655226 HRP655226 IBL655226 ILH655226 IVD655226 JEZ655226 JOV655226 JYR655226 KIN655226 KSJ655226 LCF655226 LMB655226 LVX655226 MFT655226 MPP655226 MZL655226 NJH655226 NTD655226 OCZ655226 OMV655226 OWR655226 PGN655226 PQJ655226 QAF655226 QKB655226 QTX655226 RDT655226 RNP655226 RXL655226 SHH655226 SRD655226 TAZ655226 TKV655226 TUR655226 UEN655226 UOJ655226 UYF655226 VIB655226 VRX655226 WBT655226 WLP655226 WVL655226 IZ720762 SV720762 ACR720762 AMN720762 AWJ720762 BGF720762 BQB720762 BZX720762 CJT720762 CTP720762 DDL720762 DNH720762 DXD720762 EGZ720762 EQV720762 FAR720762 FKN720762 FUJ720762 GEF720762 GOB720762 GXX720762 HHT720762 HRP720762 IBL720762 ILH720762 IVD720762 JEZ720762 JOV720762 JYR720762 KIN720762 KSJ720762 LCF720762 LMB720762 LVX720762 MFT720762 MPP720762 MZL720762 NJH720762 NTD720762 OCZ720762 OMV720762 OWR720762 PGN720762 PQJ720762 QAF720762 QKB720762 QTX720762 RDT720762 RNP720762 RXL720762 SHH720762 SRD720762 TAZ720762 TKV720762 TUR720762 UEN720762 UOJ720762 UYF720762 VIB720762 VRX720762 WBT720762 WLP720762 WVL720762 IZ786298 SV786298 ACR786298 AMN786298 AWJ786298 BGF786298 BQB786298 BZX786298 CJT786298 CTP786298 DDL786298 DNH786298 DXD786298 EGZ786298 EQV786298 FAR786298 FKN786298 FUJ786298 GEF786298 GOB786298 GXX786298 HHT786298 HRP786298 IBL786298 ILH786298 IVD786298 JEZ786298 JOV786298 JYR786298 KIN786298 KSJ786298 LCF786298 LMB786298 LVX786298 MFT786298 MPP786298 MZL786298 NJH786298 NTD786298 OCZ786298 OMV786298 OWR786298 PGN786298 PQJ786298 QAF786298 QKB786298 QTX786298 RDT786298 RNP786298 RXL786298 SHH786298 SRD786298 TAZ786298 TKV786298 TUR786298 UEN786298 UOJ786298 UYF786298 VIB786298 VRX786298 WBT786298 WLP786298 WVL786298 IZ851834 SV851834 ACR851834 AMN851834 AWJ851834 BGF851834 BQB851834 BZX851834 CJT851834 CTP851834 DDL851834 DNH851834 DXD851834 EGZ851834 EQV851834 FAR851834 FKN851834 FUJ851834 GEF851834 GOB851834 GXX851834 HHT851834 HRP851834 IBL851834 ILH851834 IVD851834 JEZ851834 JOV851834 JYR851834 KIN851834 KSJ851834 LCF851834 LMB851834 LVX851834 MFT851834 MPP851834 MZL851834 NJH851834 NTD851834 OCZ851834 OMV851834 OWR851834 PGN851834 PQJ851834 QAF851834 QKB851834 QTX851834 RDT851834 RNP851834 RXL851834 SHH851834 SRD851834 TAZ851834 TKV851834 TUR851834 UEN851834 UOJ851834 UYF851834 VIB851834 VRX851834 WBT851834 WLP851834 WVL851834 IZ917370 SV917370 ACR917370 AMN917370 AWJ917370 BGF917370 BQB917370 BZX917370 CJT917370 CTP917370 DDL917370 DNH917370 DXD917370 EGZ917370 EQV917370 FAR917370 FKN917370 FUJ917370 GEF917370 GOB917370 GXX917370 HHT917370 HRP917370 IBL917370 ILH917370 IVD917370 JEZ917370 JOV917370 JYR917370 KIN917370 KSJ917370 LCF917370 LMB917370 LVX917370 MFT917370 MPP917370 MZL917370 NJH917370 NTD917370 OCZ917370 OMV917370 OWR917370 PGN917370 PQJ917370 QAF917370 QKB917370 QTX917370 RDT917370 RNP917370 RXL917370 SHH917370 SRD917370 TAZ917370 TKV917370 TUR917370 UEN917370 UOJ917370 UYF917370 VIB917370 VRX917370 WBT917370 WLP917370 WVL917370 IZ982906 SV982906 ACR982906 AMN982906 AWJ982906 BGF982906 BQB982906 BZX982906 CJT982906 CTP982906 DDL982906 DNH982906 DXD982906 EGZ982906 EQV982906 FAR982906 FKN982906 FUJ982906 GEF982906 GOB982906 GXX982906 HHT982906 HRP982906 IBL982906 ILH982906 IVD982906 JEZ982906 JOV982906 JYR982906 KIN982906 KSJ982906 LCF982906 LMB982906 LVX982906 MFT982906 MPP982906 MZL982906 NJH982906 NTD982906 OCZ982906 OMV982906 OWR982906 PGN982906 PQJ982906 QAF982906 QKB982906 QTX982906 RDT982906 RNP982906 RXL982906 SHH982906 SRD982906 TAZ982906 TKV982906 TUR982906 UEN982906 UOJ982906 UYF982906 VIB982906 VRX982906 WBT982906 WLP982906 WVL982906 IZ65386 SV65386 ACR65386 AMN65386 AWJ65386 BGF65386 BQB65386 BZX65386 CJT65386 CTP65386 DDL65386 DNH65386 DXD65386 EGZ65386 EQV65386 FAR65386 FKN65386 FUJ65386 GEF65386 GOB65386 GXX65386 HHT65386 HRP65386 IBL65386 ILH65386 IVD65386 JEZ65386 JOV65386 JYR65386 KIN65386 KSJ65386 LCF65386 LMB65386 LVX65386 MFT65386 MPP65386 MZL65386 NJH65386 NTD65386 OCZ65386 OMV65386 OWR65386 PGN65386 PQJ65386 QAF65386 QKB65386 QTX65386 RDT65386 RNP65386 RXL65386 SHH65386 SRD65386 TAZ65386 TKV65386 TUR65386 UEN65386 UOJ65386 UYF65386 VIB65386 VRX65386 WBT65386 WLP65386 WVL65386 IZ130922 SV130922 ACR130922 AMN130922 AWJ130922 BGF130922 BQB130922 BZX130922 CJT130922 CTP130922 DDL130922 DNH130922 DXD130922 EGZ130922 EQV130922 FAR130922 FKN130922 FUJ130922 GEF130922 GOB130922 GXX130922 HHT130922 HRP130922 IBL130922 ILH130922 IVD130922 JEZ130922 JOV130922 JYR130922 KIN130922 KSJ130922 LCF130922 LMB130922 LVX130922 MFT130922 MPP130922 MZL130922 NJH130922 NTD130922 OCZ130922 OMV130922 OWR130922 PGN130922 PQJ130922 QAF130922 QKB130922 QTX130922 RDT130922 RNP130922 RXL130922 SHH130922 SRD130922 TAZ130922 TKV130922 TUR130922 UEN130922 UOJ130922 UYF130922 VIB130922 VRX130922 WBT130922 WLP130922 WVL130922 IZ196458 SV196458 ACR196458 AMN196458 AWJ196458 BGF196458 BQB196458 BZX196458 CJT196458 CTP196458 DDL196458 DNH196458 DXD196458 EGZ196458 EQV196458 FAR196458 FKN196458 FUJ196458 GEF196458 GOB196458 GXX196458 HHT196458 HRP196458 IBL196458 ILH196458 IVD196458 JEZ196458 JOV196458 JYR196458 KIN196458 KSJ196458 LCF196458 LMB196458 LVX196458 MFT196458 MPP196458 MZL196458 NJH196458 NTD196458 OCZ196458 OMV196458 OWR196458 PGN196458 PQJ196458 QAF196458 QKB196458 QTX196458 RDT196458 RNP196458 RXL196458 SHH196458 SRD196458 TAZ196458 TKV196458 TUR196458 UEN196458 UOJ196458 UYF196458 VIB196458 VRX196458 WBT196458 WLP196458 WVL196458 IZ261994 SV261994 ACR261994 AMN261994 AWJ261994 BGF261994 BQB261994 BZX261994 CJT261994 CTP261994 DDL261994 DNH261994 DXD261994 EGZ261994 EQV261994 FAR261994 FKN261994 FUJ261994 GEF261994 GOB261994 GXX261994 HHT261994 HRP261994 IBL261994 ILH261994 IVD261994 JEZ261994 JOV261994 JYR261994 KIN261994 KSJ261994 LCF261994 LMB261994 LVX261994 MFT261994 MPP261994 MZL261994 NJH261994 NTD261994 OCZ261994 OMV261994 OWR261994 PGN261994 PQJ261994 QAF261994 QKB261994 QTX261994 RDT261994 RNP261994 RXL261994 SHH261994 SRD261994 TAZ261994 TKV261994 TUR261994 UEN261994 UOJ261994 UYF261994 VIB261994 VRX261994 WBT261994 WLP261994 WVL261994 IZ327530 SV327530 ACR327530 AMN327530 AWJ327530 BGF327530 BQB327530 BZX327530 CJT327530 CTP327530 DDL327530 DNH327530 DXD327530 EGZ327530 EQV327530 FAR327530 FKN327530 FUJ327530 GEF327530 GOB327530 GXX327530 HHT327530 HRP327530 IBL327530 ILH327530 IVD327530 JEZ327530 JOV327530 JYR327530 KIN327530 KSJ327530 LCF327530 LMB327530 LVX327530 MFT327530 MPP327530 MZL327530 NJH327530 NTD327530 OCZ327530 OMV327530 OWR327530 PGN327530 PQJ327530 QAF327530 QKB327530 QTX327530 RDT327530 RNP327530 RXL327530 SHH327530 SRD327530 TAZ327530 TKV327530 TUR327530 UEN327530 UOJ327530 UYF327530 VIB327530 VRX327530 WBT327530 WLP327530 WVL327530 IZ393066 SV393066 ACR393066 AMN393066 AWJ393066 BGF393066 BQB393066 BZX393066 CJT393066 CTP393066 DDL393066 DNH393066 DXD393066 EGZ393066 EQV393066 FAR393066 FKN393066 FUJ393066 GEF393066 GOB393066 GXX393066 HHT393066 HRP393066 IBL393066 ILH393066 IVD393066 JEZ393066 JOV393066 JYR393066 KIN393066 KSJ393066 LCF393066 LMB393066 LVX393066 MFT393066 MPP393066 MZL393066 NJH393066 NTD393066 OCZ393066 OMV393066 OWR393066 PGN393066 PQJ393066 QAF393066 QKB393066 QTX393066 RDT393066 RNP393066 RXL393066 SHH393066 SRD393066 TAZ393066 TKV393066 TUR393066 UEN393066 UOJ393066 UYF393066 VIB393066 VRX393066 WBT393066 WLP393066 WVL393066 IZ458602 SV458602 ACR458602 AMN458602 AWJ458602 BGF458602 BQB458602 BZX458602 CJT458602 CTP458602 DDL458602 DNH458602 DXD458602 EGZ458602 EQV458602 FAR458602 FKN458602 FUJ458602 GEF458602 GOB458602 GXX458602 HHT458602 HRP458602 IBL458602 ILH458602 IVD458602 JEZ458602 JOV458602 JYR458602 KIN458602 KSJ458602 LCF458602 LMB458602 LVX458602 MFT458602 MPP458602 MZL458602 NJH458602 NTD458602 OCZ458602 OMV458602 OWR458602 PGN458602 PQJ458602 QAF458602 QKB458602 QTX458602 RDT458602 RNP458602 RXL458602 SHH458602 SRD458602 TAZ458602 TKV458602 TUR458602 UEN458602 UOJ458602 UYF458602 VIB458602 VRX458602 WBT458602 WLP458602 WVL458602 IZ524138 SV524138 ACR524138 AMN524138 AWJ524138 BGF524138 BQB524138 BZX524138 CJT524138 CTP524138 DDL524138 DNH524138 DXD524138 EGZ524138 EQV524138 FAR524138 FKN524138 FUJ524138 GEF524138 GOB524138 GXX524138 HHT524138 HRP524138 IBL524138 ILH524138 IVD524138 JEZ524138 JOV524138 JYR524138 KIN524138 KSJ524138 LCF524138 LMB524138 LVX524138 MFT524138 MPP524138 MZL524138 NJH524138 NTD524138 OCZ524138 OMV524138 OWR524138 PGN524138 PQJ524138 QAF524138 QKB524138 QTX524138 RDT524138 RNP524138 RXL524138 SHH524138 SRD524138 TAZ524138 TKV524138 TUR524138 UEN524138 UOJ524138 UYF524138 VIB524138 VRX524138 WBT524138 WLP524138 WVL524138 IZ589674 SV589674 ACR589674 AMN589674 AWJ589674 BGF589674 BQB589674 BZX589674 CJT589674 CTP589674 DDL589674 DNH589674 DXD589674 EGZ589674 EQV589674 FAR589674 FKN589674 FUJ589674 GEF589674 GOB589674 GXX589674 HHT589674 HRP589674 IBL589674 ILH589674 IVD589674 JEZ589674 JOV589674 JYR589674 KIN589674 KSJ589674 LCF589674 LMB589674 LVX589674 MFT589674 MPP589674 MZL589674 NJH589674 NTD589674 OCZ589674 OMV589674 OWR589674 PGN589674 PQJ589674 QAF589674 QKB589674 QTX589674 RDT589674 RNP589674 RXL589674 SHH589674 SRD589674 TAZ589674 TKV589674 TUR589674 UEN589674 UOJ589674 UYF589674 VIB589674 VRX589674 WBT589674 WLP589674 WVL589674 IZ655210 SV655210 ACR655210 AMN655210 AWJ655210 BGF655210 BQB655210 BZX655210 CJT655210 CTP655210 DDL655210 DNH655210 DXD655210 EGZ655210 EQV655210 FAR655210 FKN655210 FUJ655210 GEF655210 GOB655210 GXX655210 HHT655210 HRP655210 IBL655210 ILH655210 IVD655210 JEZ655210 JOV655210 JYR655210 KIN655210 KSJ655210 LCF655210 LMB655210 LVX655210 MFT655210 MPP655210 MZL655210 NJH655210 NTD655210 OCZ655210 OMV655210 OWR655210 PGN655210 PQJ655210 QAF655210 QKB655210 QTX655210 RDT655210 RNP655210 RXL655210 SHH655210 SRD655210 TAZ655210 TKV655210 TUR655210 UEN655210 UOJ655210 UYF655210 VIB655210 VRX655210 WBT655210 WLP655210 WVL655210 IZ720746 SV720746 ACR720746 AMN720746 AWJ720746 BGF720746 BQB720746 BZX720746 CJT720746 CTP720746 DDL720746 DNH720746 DXD720746 EGZ720746 EQV720746 FAR720746 FKN720746 FUJ720746 GEF720746 GOB720746 GXX720746 HHT720746 HRP720746 IBL720746 ILH720746 IVD720746 JEZ720746 JOV720746 JYR720746 KIN720746 KSJ720746 LCF720746 LMB720746 LVX720746 MFT720746 MPP720746 MZL720746 NJH720746 NTD720746 OCZ720746 OMV720746 OWR720746 PGN720746 PQJ720746 QAF720746 QKB720746 QTX720746 RDT720746 RNP720746 RXL720746 SHH720746 SRD720746 TAZ720746 TKV720746 TUR720746 UEN720746 UOJ720746 UYF720746 VIB720746 VRX720746 WBT720746 WLP720746 WVL720746 IZ786282 SV786282 ACR786282 AMN786282 AWJ786282 BGF786282 BQB786282 BZX786282 CJT786282 CTP786282 DDL786282 DNH786282 DXD786282 EGZ786282 EQV786282 FAR786282 FKN786282 FUJ786282 GEF786282 GOB786282 GXX786282 HHT786282 HRP786282 IBL786282 ILH786282 IVD786282 JEZ786282 JOV786282 JYR786282 KIN786282 KSJ786282 LCF786282 LMB786282 LVX786282 MFT786282 MPP786282 MZL786282 NJH786282 NTD786282 OCZ786282 OMV786282 OWR786282 PGN786282 PQJ786282 QAF786282 QKB786282 QTX786282 RDT786282 RNP786282 RXL786282 SHH786282 SRD786282 TAZ786282 TKV786282 TUR786282 UEN786282 UOJ786282 UYF786282 VIB786282 VRX786282 WBT786282 WLP786282 WVL786282 IZ851818 SV851818 ACR851818 AMN851818 AWJ851818 BGF851818 BQB851818 BZX851818 CJT851818 CTP851818 DDL851818 DNH851818 DXD851818 EGZ851818 EQV851818 FAR851818 FKN851818 FUJ851818 GEF851818 GOB851818 GXX851818 HHT851818 HRP851818 IBL851818 ILH851818 IVD851818 JEZ851818 JOV851818 JYR851818 KIN851818 KSJ851818 LCF851818 LMB851818 LVX851818 MFT851818 MPP851818 MZL851818 NJH851818 NTD851818 OCZ851818 OMV851818 OWR851818 PGN851818 PQJ851818 QAF851818 QKB851818 QTX851818 RDT851818 RNP851818 RXL851818 SHH851818 SRD851818 TAZ851818 TKV851818 TUR851818 UEN851818 UOJ851818 UYF851818 VIB851818 VRX851818 WBT851818 WLP851818 WVL851818 IZ917354 SV917354 ACR917354 AMN917354 AWJ917354 BGF917354 BQB917354 BZX917354 CJT917354 CTP917354 DDL917354 DNH917354 DXD917354 EGZ917354 EQV917354 FAR917354 FKN917354 FUJ917354 GEF917354 GOB917354 GXX917354 HHT917354 HRP917354 IBL917354 ILH917354 IVD917354 JEZ917354 JOV917354 JYR917354 KIN917354 KSJ917354 LCF917354 LMB917354 LVX917354 MFT917354 MPP917354 MZL917354 NJH917354 NTD917354 OCZ917354 OMV917354 OWR917354 PGN917354 PQJ917354 QAF917354 QKB917354 QTX917354 RDT917354 RNP917354 RXL917354 SHH917354 SRD917354 TAZ917354 TKV917354 TUR917354 UEN917354 UOJ917354 UYF917354 VIB917354 VRX917354 WBT917354 WLP917354 WVL917354 IZ982890 SV982890 ACR982890 AMN982890 AWJ982890 BGF982890 BQB982890 BZX982890 CJT982890 CTP982890 DDL982890 DNH982890 DXD982890 EGZ982890 EQV982890 FAR982890 FKN982890 FUJ982890 GEF982890 GOB982890 GXX982890 HHT982890 HRP982890 IBL982890 ILH982890 IVD982890 JEZ982890 JOV982890 JYR982890 KIN982890 KSJ982890 LCF982890 LMB982890 LVX982890 MFT982890 MPP982890 MZL982890 NJH982890 NTD982890 OCZ982890 OMV982890 OWR982890 PGN982890 PQJ982890 QAF982890 QKB982890 QTX982890 RDT982890 RNP982890 RXL982890 SHH982890 SRD982890 TAZ982890 TKV982890 TUR982890 UEN982890 UOJ982890 UYF982890 VIB982890 VRX982890 WBT982890 WLP982890 WVL982890 IZ65378:IZ65380 SV65378:SV65380 ACR65378:ACR65380 AMN65378:AMN65380 AWJ65378:AWJ65380 BGF65378:BGF65380 BQB65378:BQB65380 BZX65378:BZX65380 CJT65378:CJT65380 CTP65378:CTP65380 DDL65378:DDL65380 DNH65378:DNH65380 DXD65378:DXD65380 EGZ65378:EGZ65380 EQV65378:EQV65380 FAR65378:FAR65380 FKN65378:FKN65380 FUJ65378:FUJ65380 GEF65378:GEF65380 GOB65378:GOB65380 GXX65378:GXX65380 HHT65378:HHT65380 HRP65378:HRP65380 IBL65378:IBL65380 ILH65378:ILH65380 IVD65378:IVD65380 JEZ65378:JEZ65380 JOV65378:JOV65380 JYR65378:JYR65380 KIN65378:KIN65380 KSJ65378:KSJ65380 LCF65378:LCF65380 LMB65378:LMB65380 LVX65378:LVX65380 MFT65378:MFT65380 MPP65378:MPP65380 MZL65378:MZL65380 NJH65378:NJH65380 NTD65378:NTD65380 OCZ65378:OCZ65380 OMV65378:OMV65380 OWR65378:OWR65380 PGN65378:PGN65380 PQJ65378:PQJ65380 QAF65378:QAF65380 QKB65378:QKB65380 QTX65378:QTX65380 RDT65378:RDT65380 RNP65378:RNP65380 RXL65378:RXL65380 SHH65378:SHH65380 SRD65378:SRD65380 TAZ65378:TAZ65380 TKV65378:TKV65380 TUR65378:TUR65380 UEN65378:UEN65380 UOJ65378:UOJ65380 UYF65378:UYF65380 VIB65378:VIB65380 VRX65378:VRX65380 WBT65378:WBT65380 WLP65378:WLP65380 WVL65378:WVL65380 IZ130914:IZ130916 SV130914:SV130916 ACR130914:ACR130916 AMN130914:AMN130916 AWJ130914:AWJ130916 BGF130914:BGF130916 BQB130914:BQB130916 BZX130914:BZX130916 CJT130914:CJT130916 CTP130914:CTP130916 DDL130914:DDL130916 DNH130914:DNH130916 DXD130914:DXD130916 EGZ130914:EGZ130916 EQV130914:EQV130916 FAR130914:FAR130916 FKN130914:FKN130916 FUJ130914:FUJ130916 GEF130914:GEF130916 GOB130914:GOB130916 GXX130914:GXX130916 HHT130914:HHT130916 HRP130914:HRP130916 IBL130914:IBL130916 ILH130914:ILH130916 IVD130914:IVD130916 JEZ130914:JEZ130916 JOV130914:JOV130916 JYR130914:JYR130916 KIN130914:KIN130916 KSJ130914:KSJ130916 LCF130914:LCF130916 LMB130914:LMB130916 LVX130914:LVX130916 MFT130914:MFT130916 MPP130914:MPP130916 MZL130914:MZL130916 NJH130914:NJH130916 NTD130914:NTD130916 OCZ130914:OCZ130916 OMV130914:OMV130916 OWR130914:OWR130916 PGN130914:PGN130916 PQJ130914:PQJ130916 QAF130914:QAF130916 QKB130914:QKB130916 QTX130914:QTX130916 RDT130914:RDT130916 RNP130914:RNP130916 RXL130914:RXL130916 SHH130914:SHH130916 SRD130914:SRD130916 TAZ130914:TAZ130916 TKV130914:TKV130916 TUR130914:TUR130916 UEN130914:UEN130916 UOJ130914:UOJ130916 UYF130914:UYF130916 VIB130914:VIB130916 VRX130914:VRX130916 WBT130914:WBT130916 WLP130914:WLP130916 WVL130914:WVL130916 IZ196450:IZ196452 SV196450:SV196452 ACR196450:ACR196452 AMN196450:AMN196452 AWJ196450:AWJ196452 BGF196450:BGF196452 BQB196450:BQB196452 BZX196450:BZX196452 CJT196450:CJT196452 CTP196450:CTP196452 DDL196450:DDL196452 DNH196450:DNH196452 DXD196450:DXD196452 EGZ196450:EGZ196452 EQV196450:EQV196452 FAR196450:FAR196452 FKN196450:FKN196452 FUJ196450:FUJ196452 GEF196450:GEF196452 GOB196450:GOB196452 GXX196450:GXX196452 HHT196450:HHT196452 HRP196450:HRP196452 IBL196450:IBL196452 ILH196450:ILH196452 IVD196450:IVD196452 JEZ196450:JEZ196452 JOV196450:JOV196452 JYR196450:JYR196452 KIN196450:KIN196452 KSJ196450:KSJ196452 LCF196450:LCF196452 LMB196450:LMB196452 LVX196450:LVX196452 MFT196450:MFT196452 MPP196450:MPP196452 MZL196450:MZL196452 NJH196450:NJH196452 NTD196450:NTD196452 OCZ196450:OCZ196452 OMV196450:OMV196452 OWR196450:OWR196452 PGN196450:PGN196452 PQJ196450:PQJ196452 QAF196450:QAF196452 QKB196450:QKB196452 QTX196450:QTX196452 RDT196450:RDT196452 RNP196450:RNP196452 RXL196450:RXL196452 SHH196450:SHH196452 SRD196450:SRD196452 TAZ196450:TAZ196452 TKV196450:TKV196452 TUR196450:TUR196452 UEN196450:UEN196452 UOJ196450:UOJ196452 UYF196450:UYF196452 VIB196450:VIB196452 VRX196450:VRX196452 WBT196450:WBT196452 WLP196450:WLP196452 WVL196450:WVL196452 IZ261986:IZ261988 SV261986:SV261988 ACR261986:ACR261988 AMN261986:AMN261988 AWJ261986:AWJ261988 BGF261986:BGF261988 BQB261986:BQB261988 BZX261986:BZX261988 CJT261986:CJT261988 CTP261986:CTP261988 DDL261986:DDL261988 DNH261986:DNH261988 DXD261986:DXD261988 EGZ261986:EGZ261988 EQV261986:EQV261988 FAR261986:FAR261988 FKN261986:FKN261988 FUJ261986:FUJ261988 GEF261986:GEF261988 GOB261986:GOB261988 GXX261986:GXX261988 HHT261986:HHT261988 HRP261986:HRP261988 IBL261986:IBL261988 ILH261986:ILH261988 IVD261986:IVD261988 JEZ261986:JEZ261988 JOV261986:JOV261988 JYR261986:JYR261988 KIN261986:KIN261988 KSJ261986:KSJ261988 LCF261986:LCF261988 LMB261986:LMB261988 LVX261986:LVX261988 MFT261986:MFT261988 MPP261986:MPP261988 MZL261986:MZL261988 NJH261986:NJH261988 NTD261986:NTD261988 OCZ261986:OCZ261988 OMV261986:OMV261988 OWR261986:OWR261988 PGN261986:PGN261988 PQJ261986:PQJ261988 QAF261986:QAF261988 QKB261986:QKB261988 QTX261986:QTX261988 RDT261986:RDT261988 RNP261986:RNP261988 RXL261986:RXL261988 SHH261986:SHH261988 SRD261986:SRD261988 TAZ261986:TAZ261988 TKV261986:TKV261988 TUR261986:TUR261988 UEN261986:UEN261988 UOJ261986:UOJ261988 UYF261986:UYF261988 VIB261986:VIB261988 VRX261986:VRX261988 WBT261986:WBT261988 WLP261986:WLP261988 WVL261986:WVL261988 IZ327522:IZ327524 SV327522:SV327524 ACR327522:ACR327524 AMN327522:AMN327524 AWJ327522:AWJ327524 BGF327522:BGF327524 BQB327522:BQB327524 BZX327522:BZX327524 CJT327522:CJT327524 CTP327522:CTP327524 DDL327522:DDL327524 DNH327522:DNH327524 DXD327522:DXD327524 EGZ327522:EGZ327524 EQV327522:EQV327524 FAR327522:FAR327524 FKN327522:FKN327524 FUJ327522:FUJ327524 GEF327522:GEF327524 GOB327522:GOB327524 GXX327522:GXX327524 HHT327522:HHT327524 HRP327522:HRP327524 IBL327522:IBL327524 ILH327522:ILH327524 IVD327522:IVD327524 JEZ327522:JEZ327524 JOV327522:JOV327524 JYR327522:JYR327524 KIN327522:KIN327524 KSJ327522:KSJ327524 LCF327522:LCF327524 LMB327522:LMB327524 LVX327522:LVX327524 MFT327522:MFT327524 MPP327522:MPP327524 MZL327522:MZL327524 NJH327522:NJH327524 NTD327522:NTD327524 OCZ327522:OCZ327524 OMV327522:OMV327524 OWR327522:OWR327524 PGN327522:PGN327524 PQJ327522:PQJ327524 QAF327522:QAF327524 QKB327522:QKB327524 QTX327522:QTX327524 RDT327522:RDT327524 RNP327522:RNP327524 RXL327522:RXL327524 SHH327522:SHH327524 SRD327522:SRD327524 TAZ327522:TAZ327524 TKV327522:TKV327524 TUR327522:TUR327524 UEN327522:UEN327524 UOJ327522:UOJ327524 UYF327522:UYF327524 VIB327522:VIB327524 VRX327522:VRX327524 WBT327522:WBT327524 WLP327522:WLP327524 WVL327522:WVL327524 IZ393058:IZ393060 SV393058:SV393060 ACR393058:ACR393060 AMN393058:AMN393060 AWJ393058:AWJ393060 BGF393058:BGF393060 BQB393058:BQB393060 BZX393058:BZX393060 CJT393058:CJT393060 CTP393058:CTP393060 DDL393058:DDL393060 DNH393058:DNH393060 DXD393058:DXD393060 EGZ393058:EGZ393060 EQV393058:EQV393060 FAR393058:FAR393060 FKN393058:FKN393060 FUJ393058:FUJ393060 GEF393058:GEF393060 GOB393058:GOB393060 GXX393058:GXX393060 HHT393058:HHT393060 HRP393058:HRP393060 IBL393058:IBL393060 ILH393058:ILH393060 IVD393058:IVD393060 JEZ393058:JEZ393060 JOV393058:JOV393060 JYR393058:JYR393060 KIN393058:KIN393060 KSJ393058:KSJ393060 LCF393058:LCF393060 LMB393058:LMB393060 LVX393058:LVX393060 MFT393058:MFT393060 MPP393058:MPP393060 MZL393058:MZL393060 NJH393058:NJH393060 NTD393058:NTD393060 OCZ393058:OCZ393060 OMV393058:OMV393060 OWR393058:OWR393060 PGN393058:PGN393060 PQJ393058:PQJ393060 QAF393058:QAF393060 QKB393058:QKB393060 QTX393058:QTX393060 RDT393058:RDT393060 RNP393058:RNP393060 RXL393058:RXL393060 SHH393058:SHH393060 SRD393058:SRD393060 TAZ393058:TAZ393060 TKV393058:TKV393060 TUR393058:TUR393060 UEN393058:UEN393060 UOJ393058:UOJ393060 UYF393058:UYF393060 VIB393058:VIB393060 VRX393058:VRX393060 WBT393058:WBT393060 WLP393058:WLP393060 WVL393058:WVL393060 IZ458594:IZ458596 SV458594:SV458596 ACR458594:ACR458596 AMN458594:AMN458596 AWJ458594:AWJ458596 BGF458594:BGF458596 BQB458594:BQB458596 BZX458594:BZX458596 CJT458594:CJT458596 CTP458594:CTP458596 DDL458594:DDL458596 DNH458594:DNH458596 DXD458594:DXD458596 EGZ458594:EGZ458596 EQV458594:EQV458596 FAR458594:FAR458596 FKN458594:FKN458596 FUJ458594:FUJ458596 GEF458594:GEF458596 GOB458594:GOB458596 GXX458594:GXX458596 HHT458594:HHT458596 HRP458594:HRP458596 IBL458594:IBL458596 ILH458594:ILH458596 IVD458594:IVD458596 JEZ458594:JEZ458596 JOV458594:JOV458596 JYR458594:JYR458596 KIN458594:KIN458596 KSJ458594:KSJ458596 LCF458594:LCF458596 LMB458594:LMB458596 LVX458594:LVX458596 MFT458594:MFT458596 MPP458594:MPP458596 MZL458594:MZL458596 NJH458594:NJH458596 NTD458594:NTD458596 OCZ458594:OCZ458596 OMV458594:OMV458596 OWR458594:OWR458596 PGN458594:PGN458596 PQJ458594:PQJ458596 QAF458594:QAF458596 QKB458594:QKB458596 QTX458594:QTX458596 RDT458594:RDT458596 RNP458594:RNP458596 RXL458594:RXL458596 SHH458594:SHH458596 SRD458594:SRD458596 TAZ458594:TAZ458596 TKV458594:TKV458596 TUR458594:TUR458596 UEN458594:UEN458596 UOJ458594:UOJ458596 UYF458594:UYF458596 VIB458594:VIB458596 VRX458594:VRX458596 WBT458594:WBT458596 WLP458594:WLP458596 WVL458594:WVL458596 IZ524130:IZ524132 SV524130:SV524132 ACR524130:ACR524132 AMN524130:AMN524132 AWJ524130:AWJ524132 BGF524130:BGF524132 BQB524130:BQB524132 BZX524130:BZX524132 CJT524130:CJT524132 CTP524130:CTP524132 DDL524130:DDL524132 DNH524130:DNH524132 DXD524130:DXD524132 EGZ524130:EGZ524132 EQV524130:EQV524132 FAR524130:FAR524132 FKN524130:FKN524132 FUJ524130:FUJ524132 GEF524130:GEF524132 GOB524130:GOB524132 GXX524130:GXX524132 HHT524130:HHT524132 HRP524130:HRP524132 IBL524130:IBL524132 ILH524130:ILH524132 IVD524130:IVD524132 JEZ524130:JEZ524132 JOV524130:JOV524132 JYR524130:JYR524132 KIN524130:KIN524132 KSJ524130:KSJ524132 LCF524130:LCF524132 LMB524130:LMB524132 LVX524130:LVX524132 MFT524130:MFT524132 MPP524130:MPP524132 MZL524130:MZL524132 NJH524130:NJH524132 NTD524130:NTD524132 OCZ524130:OCZ524132 OMV524130:OMV524132 OWR524130:OWR524132 PGN524130:PGN524132 PQJ524130:PQJ524132 QAF524130:QAF524132 QKB524130:QKB524132 QTX524130:QTX524132 RDT524130:RDT524132 RNP524130:RNP524132 RXL524130:RXL524132 SHH524130:SHH524132 SRD524130:SRD524132 TAZ524130:TAZ524132 TKV524130:TKV524132 TUR524130:TUR524132 UEN524130:UEN524132 UOJ524130:UOJ524132 UYF524130:UYF524132 VIB524130:VIB524132 VRX524130:VRX524132 WBT524130:WBT524132 WLP524130:WLP524132 WVL524130:WVL524132 IZ589666:IZ589668 SV589666:SV589668 ACR589666:ACR589668 AMN589666:AMN589668 AWJ589666:AWJ589668 BGF589666:BGF589668 BQB589666:BQB589668 BZX589666:BZX589668 CJT589666:CJT589668 CTP589666:CTP589668 DDL589666:DDL589668 DNH589666:DNH589668 DXD589666:DXD589668 EGZ589666:EGZ589668 EQV589666:EQV589668 FAR589666:FAR589668 FKN589666:FKN589668 FUJ589666:FUJ589668 GEF589666:GEF589668 GOB589666:GOB589668 GXX589666:GXX589668 HHT589666:HHT589668 HRP589666:HRP589668 IBL589666:IBL589668 ILH589666:ILH589668 IVD589666:IVD589668 JEZ589666:JEZ589668 JOV589666:JOV589668 JYR589666:JYR589668 KIN589666:KIN589668 KSJ589666:KSJ589668 LCF589666:LCF589668 LMB589666:LMB589668 LVX589666:LVX589668 MFT589666:MFT589668 MPP589666:MPP589668 MZL589666:MZL589668 NJH589666:NJH589668 NTD589666:NTD589668 OCZ589666:OCZ589668 OMV589666:OMV589668 OWR589666:OWR589668 PGN589666:PGN589668 PQJ589666:PQJ589668 QAF589666:QAF589668 QKB589666:QKB589668 QTX589666:QTX589668 RDT589666:RDT589668 RNP589666:RNP589668 RXL589666:RXL589668 SHH589666:SHH589668 SRD589666:SRD589668 TAZ589666:TAZ589668 TKV589666:TKV589668 TUR589666:TUR589668 UEN589666:UEN589668 UOJ589666:UOJ589668 UYF589666:UYF589668 VIB589666:VIB589668 VRX589666:VRX589668 WBT589666:WBT589668 WLP589666:WLP589668 WVL589666:WVL589668 IZ655202:IZ655204 SV655202:SV655204 ACR655202:ACR655204 AMN655202:AMN655204 AWJ655202:AWJ655204 BGF655202:BGF655204 BQB655202:BQB655204 BZX655202:BZX655204 CJT655202:CJT655204 CTP655202:CTP655204 DDL655202:DDL655204 DNH655202:DNH655204 DXD655202:DXD655204 EGZ655202:EGZ655204 EQV655202:EQV655204 FAR655202:FAR655204 FKN655202:FKN655204 FUJ655202:FUJ655204 GEF655202:GEF655204 GOB655202:GOB655204 GXX655202:GXX655204 HHT655202:HHT655204 HRP655202:HRP655204 IBL655202:IBL655204 ILH655202:ILH655204 IVD655202:IVD655204 JEZ655202:JEZ655204 JOV655202:JOV655204 JYR655202:JYR655204 KIN655202:KIN655204 KSJ655202:KSJ655204 LCF655202:LCF655204 LMB655202:LMB655204 LVX655202:LVX655204 MFT655202:MFT655204 MPP655202:MPP655204 MZL655202:MZL655204 NJH655202:NJH655204 NTD655202:NTD655204 OCZ655202:OCZ655204 OMV655202:OMV655204 OWR655202:OWR655204 PGN655202:PGN655204 PQJ655202:PQJ655204 QAF655202:QAF655204 QKB655202:QKB655204 QTX655202:QTX655204 RDT655202:RDT655204 RNP655202:RNP655204 RXL655202:RXL655204 SHH655202:SHH655204 SRD655202:SRD655204 TAZ655202:TAZ655204 TKV655202:TKV655204 TUR655202:TUR655204 UEN655202:UEN655204 UOJ655202:UOJ655204 UYF655202:UYF655204 VIB655202:VIB655204 VRX655202:VRX655204 WBT655202:WBT655204 WLP655202:WLP655204 WVL655202:WVL655204 IZ720738:IZ720740 SV720738:SV720740 ACR720738:ACR720740 AMN720738:AMN720740 AWJ720738:AWJ720740 BGF720738:BGF720740 BQB720738:BQB720740 BZX720738:BZX720740 CJT720738:CJT720740 CTP720738:CTP720740 DDL720738:DDL720740 DNH720738:DNH720740 DXD720738:DXD720740 EGZ720738:EGZ720740 EQV720738:EQV720740 FAR720738:FAR720740 FKN720738:FKN720740 FUJ720738:FUJ720740 GEF720738:GEF720740 GOB720738:GOB720740 GXX720738:GXX720740 HHT720738:HHT720740 HRP720738:HRP720740 IBL720738:IBL720740 ILH720738:ILH720740 IVD720738:IVD720740 JEZ720738:JEZ720740 JOV720738:JOV720740 JYR720738:JYR720740 KIN720738:KIN720740 KSJ720738:KSJ720740 LCF720738:LCF720740 LMB720738:LMB720740 LVX720738:LVX720740 MFT720738:MFT720740 MPP720738:MPP720740 MZL720738:MZL720740 NJH720738:NJH720740 NTD720738:NTD720740 OCZ720738:OCZ720740 OMV720738:OMV720740 OWR720738:OWR720740 PGN720738:PGN720740 PQJ720738:PQJ720740 QAF720738:QAF720740 QKB720738:QKB720740 QTX720738:QTX720740 RDT720738:RDT720740 RNP720738:RNP720740 RXL720738:RXL720740 SHH720738:SHH720740 SRD720738:SRD720740 TAZ720738:TAZ720740 TKV720738:TKV720740 TUR720738:TUR720740 UEN720738:UEN720740 UOJ720738:UOJ720740 UYF720738:UYF720740 VIB720738:VIB720740 VRX720738:VRX720740 WBT720738:WBT720740 WLP720738:WLP720740 WVL720738:WVL720740 IZ786274:IZ786276 SV786274:SV786276 ACR786274:ACR786276 AMN786274:AMN786276 AWJ786274:AWJ786276 BGF786274:BGF786276 BQB786274:BQB786276 BZX786274:BZX786276 CJT786274:CJT786276 CTP786274:CTP786276 DDL786274:DDL786276 DNH786274:DNH786276 DXD786274:DXD786276 EGZ786274:EGZ786276 EQV786274:EQV786276 FAR786274:FAR786276 FKN786274:FKN786276 FUJ786274:FUJ786276 GEF786274:GEF786276 GOB786274:GOB786276 GXX786274:GXX786276 HHT786274:HHT786276 HRP786274:HRP786276 IBL786274:IBL786276 ILH786274:ILH786276 IVD786274:IVD786276 JEZ786274:JEZ786276 JOV786274:JOV786276 JYR786274:JYR786276 KIN786274:KIN786276 KSJ786274:KSJ786276 LCF786274:LCF786276 LMB786274:LMB786276 LVX786274:LVX786276 MFT786274:MFT786276 MPP786274:MPP786276 MZL786274:MZL786276 NJH786274:NJH786276 NTD786274:NTD786276 OCZ786274:OCZ786276 OMV786274:OMV786276 OWR786274:OWR786276 PGN786274:PGN786276 PQJ786274:PQJ786276 QAF786274:QAF786276 QKB786274:QKB786276 QTX786274:QTX786276 RDT786274:RDT786276 RNP786274:RNP786276 RXL786274:RXL786276 SHH786274:SHH786276 SRD786274:SRD786276 TAZ786274:TAZ786276 TKV786274:TKV786276 TUR786274:TUR786276 UEN786274:UEN786276 UOJ786274:UOJ786276 UYF786274:UYF786276 VIB786274:VIB786276 VRX786274:VRX786276 WBT786274:WBT786276 WLP786274:WLP786276 WVL786274:WVL786276 IZ851810:IZ851812 SV851810:SV851812 ACR851810:ACR851812 AMN851810:AMN851812 AWJ851810:AWJ851812 BGF851810:BGF851812 BQB851810:BQB851812 BZX851810:BZX851812 CJT851810:CJT851812 CTP851810:CTP851812 DDL851810:DDL851812 DNH851810:DNH851812 DXD851810:DXD851812 EGZ851810:EGZ851812 EQV851810:EQV851812 FAR851810:FAR851812 FKN851810:FKN851812 FUJ851810:FUJ851812 GEF851810:GEF851812 GOB851810:GOB851812 GXX851810:GXX851812 HHT851810:HHT851812 HRP851810:HRP851812 IBL851810:IBL851812 ILH851810:ILH851812 IVD851810:IVD851812 JEZ851810:JEZ851812 JOV851810:JOV851812 JYR851810:JYR851812 KIN851810:KIN851812 KSJ851810:KSJ851812 LCF851810:LCF851812 LMB851810:LMB851812 LVX851810:LVX851812 MFT851810:MFT851812 MPP851810:MPP851812 MZL851810:MZL851812 NJH851810:NJH851812 NTD851810:NTD851812 OCZ851810:OCZ851812 OMV851810:OMV851812 OWR851810:OWR851812 PGN851810:PGN851812 PQJ851810:PQJ851812 QAF851810:QAF851812 QKB851810:QKB851812 QTX851810:QTX851812 RDT851810:RDT851812 RNP851810:RNP851812 RXL851810:RXL851812 SHH851810:SHH851812 SRD851810:SRD851812 TAZ851810:TAZ851812 TKV851810:TKV851812 TUR851810:TUR851812 UEN851810:UEN851812 UOJ851810:UOJ851812 UYF851810:UYF851812 VIB851810:VIB851812 VRX851810:VRX851812 WBT851810:WBT851812 WLP851810:WLP851812 WVL851810:WVL851812 IZ917346:IZ917348 SV917346:SV917348 ACR917346:ACR917348 AMN917346:AMN917348 AWJ917346:AWJ917348 BGF917346:BGF917348 BQB917346:BQB917348 BZX917346:BZX917348 CJT917346:CJT917348 CTP917346:CTP917348 DDL917346:DDL917348 DNH917346:DNH917348 DXD917346:DXD917348 EGZ917346:EGZ917348 EQV917346:EQV917348 FAR917346:FAR917348 FKN917346:FKN917348 FUJ917346:FUJ917348 GEF917346:GEF917348 GOB917346:GOB917348 GXX917346:GXX917348 HHT917346:HHT917348 HRP917346:HRP917348 IBL917346:IBL917348 ILH917346:ILH917348 IVD917346:IVD917348 JEZ917346:JEZ917348 JOV917346:JOV917348 JYR917346:JYR917348 KIN917346:KIN917348 KSJ917346:KSJ917348 LCF917346:LCF917348 LMB917346:LMB917348 LVX917346:LVX917348 MFT917346:MFT917348 MPP917346:MPP917348 MZL917346:MZL917348 NJH917346:NJH917348 NTD917346:NTD917348 OCZ917346:OCZ917348 OMV917346:OMV917348 OWR917346:OWR917348 PGN917346:PGN917348 PQJ917346:PQJ917348 QAF917346:QAF917348 QKB917346:QKB917348 QTX917346:QTX917348 RDT917346:RDT917348 RNP917346:RNP917348 RXL917346:RXL917348 SHH917346:SHH917348 SRD917346:SRD917348 TAZ917346:TAZ917348 TKV917346:TKV917348 TUR917346:TUR917348 UEN917346:UEN917348 UOJ917346:UOJ917348 UYF917346:UYF917348 VIB917346:VIB917348 VRX917346:VRX917348 WBT917346:WBT917348 WLP917346:WLP917348 WVL917346:WVL917348 IZ982882:IZ982884 SV982882:SV982884 ACR982882:ACR982884 AMN982882:AMN982884 AWJ982882:AWJ982884 BGF982882:BGF982884 BQB982882:BQB982884 BZX982882:BZX982884 CJT982882:CJT982884 CTP982882:CTP982884 DDL982882:DDL982884 DNH982882:DNH982884 DXD982882:DXD982884 EGZ982882:EGZ982884 EQV982882:EQV982884 FAR982882:FAR982884 FKN982882:FKN982884 FUJ982882:FUJ982884 GEF982882:GEF982884 GOB982882:GOB982884 GXX982882:GXX982884 HHT982882:HHT982884 HRP982882:HRP982884 IBL982882:IBL982884 ILH982882:ILH982884 IVD982882:IVD982884 JEZ982882:JEZ982884 JOV982882:JOV982884 JYR982882:JYR982884 KIN982882:KIN982884 KSJ982882:KSJ982884 LCF982882:LCF982884 LMB982882:LMB982884 LVX982882:LVX982884 MFT982882:MFT982884 MPP982882:MPP982884 MZL982882:MZL982884 NJH982882:NJH982884 NTD982882:NTD982884 OCZ982882:OCZ982884 OMV982882:OMV982884 OWR982882:OWR982884 PGN982882:PGN982884 PQJ982882:PQJ982884 QAF982882:QAF982884 QKB982882:QKB982884 QTX982882:QTX982884 RDT982882:RDT982884 RNP982882:RNP982884 RXL982882:RXL982884 SHH982882:SHH982884 SRD982882:SRD982884 TAZ982882:TAZ982884 TKV982882:TKV982884 TUR982882:TUR982884 UEN982882:UEN982884 UOJ982882:UOJ982884 UYF982882:UYF982884 VIB982882:VIB982884 VRX982882:VRX982884 WBT982882:WBT982884 WLP982882:WLP982884 WVL982882:WVL982884 IZ65359 SV65359 ACR65359 AMN65359 AWJ65359 BGF65359 BQB65359 BZX65359 CJT65359 CTP65359 DDL65359 DNH65359 DXD65359 EGZ65359 EQV65359 FAR65359 FKN65359 FUJ65359 GEF65359 GOB65359 GXX65359 HHT65359 HRP65359 IBL65359 ILH65359 IVD65359 JEZ65359 JOV65359 JYR65359 KIN65359 KSJ65359 LCF65359 LMB65359 LVX65359 MFT65359 MPP65359 MZL65359 NJH65359 NTD65359 OCZ65359 OMV65359 OWR65359 PGN65359 PQJ65359 QAF65359 QKB65359 QTX65359 RDT65359 RNP65359 RXL65359 SHH65359 SRD65359 TAZ65359 TKV65359 TUR65359 UEN65359 UOJ65359 UYF65359 VIB65359 VRX65359 WBT65359 WLP65359 WVL65359 IZ130895 SV130895 ACR130895 AMN130895 AWJ130895 BGF130895 BQB130895 BZX130895 CJT130895 CTP130895 DDL130895 DNH130895 DXD130895 EGZ130895 EQV130895 FAR130895 FKN130895 FUJ130895 GEF130895 GOB130895 GXX130895 HHT130895 HRP130895 IBL130895 ILH130895 IVD130895 JEZ130895 JOV130895 JYR130895 KIN130895 KSJ130895 LCF130895 LMB130895 LVX130895 MFT130895 MPP130895 MZL130895 NJH130895 NTD130895 OCZ130895 OMV130895 OWR130895 PGN130895 PQJ130895 QAF130895 QKB130895 QTX130895 RDT130895 RNP130895 RXL130895 SHH130895 SRD130895 TAZ130895 TKV130895 TUR130895 UEN130895 UOJ130895 UYF130895 VIB130895 VRX130895 WBT130895 WLP130895 WVL130895 IZ196431 SV196431 ACR196431 AMN196431 AWJ196431 BGF196431 BQB196431 BZX196431 CJT196431 CTP196431 DDL196431 DNH196431 DXD196431 EGZ196431 EQV196431 FAR196431 FKN196431 FUJ196431 GEF196431 GOB196431 GXX196431 HHT196431 HRP196431 IBL196431 ILH196431 IVD196431 JEZ196431 JOV196431 JYR196431 KIN196431 KSJ196431 LCF196431 LMB196431 LVX196431 MFT196431 MPP196431 MZL196431 NJH196431 NTD196431 OCZ196431 OMV196431 OWR196431 PGN196431 PQJ196431 QAF196431 QKB196431 QTX196431 RDT196431 RNP196431 RXL196431 SHH196431 SRD196431 TAZ196431 TKV196431 TUR196431 UEN196431 UOJ196431 UYF196431 VIB196431 VRX196431 WBT196431 WLP196431 WVL196431 IZ261967 SV261967 ACR261967 AMN261967 AWJ261967 BGF261967 BQB261967 BZX261967 CJT261967 CTP261967 DDL261967 DNH261967 DXD261967 EGZ261967 EQV261967 FAR261967 FKN261967 FUJ261967 GEF261967 GOB261967 GXX261967 HHT261967 HRP261967 IBL261967 ILH261967 IVD261967 JEZ261967 JOV261967 JYR261967 KIN261967 KSJ261967 LCF261967 LMB261967 LVX261967 MFT261967 MPP261967 MZL261967 NJH261967 NTD261967 OCZ261967 OMV261967 OWR261967 PGN261967 PQJ261967 QAF261967 QKB261967 QTX261967 RDT261967 RNP261967 RXL261967 SHH261967 SRD261967 TAZ261967 TKV261967 TUR261967 UEN261967 UOJ261967 UYF261967 VIB261967 VRX261967 WBT261967 WLP261967 WVL261967 IZ327503 SV327503 ACR327503 AMN327503 AWJ327503 BGF327503 BQB327503 BZX327503 CJT327503 CTP327503 DDL327503 DNH327503 DXD327503 EGZ327503 EQV327503 FAR327503 FKN327503 FUJ327503 GEF327503 GOB327503 GXX327503 HHT327503 HRP327503 IBL327503 ILH327503 IVD327503 JEZ327503 JOV327503 JYR327503 KIN327503 KSJ327503 LCF327503 LMB327503 LVX327503 MFT327503 MPP327503 MZL327503 NJH327503 NTD327503 OCZ327503 OMV327503 OWR327503 PGN327503 PQJ327503 QAF327503 QKB327503 QTX327503 RDT327503 RNP327503 RXL327503 SHH327503 SRD327503 TAZ327503 TKV327503 TUR327503 UEN327503 UOJ327503 UYF327503 VIB327503 VRX327503 WBT327503 WLP327503 WVL327503 IZ393039 SV393039 ACR393039 AMN393039 AWJ393039 BGF393039 BQB393039 BZX393039 CJT393039 CTP393039 DDL393039 DNH393039 DXD393039 EGZ393039 EQV393039 FAR393039 FKN393039 FUJ393039 GEF393039 GOB393039 GXX393039 HHT393039 HRP393039 IBL393039 ILH393039 IVD393039 JEZ393039 JOV393039 JYR393039 KIN393039 KSJ393039 LCF393039 LMB393039 LVX393039 MFT393039 MPP393039 MZL393039 NJH393039 NTD393039 OCZ393039 OMV393039 OWR393039 PGN393039 PQJ393039 QAF393039 QKB393039 QTX393039 RDT393039 RNP393039 RXL393039 SHH393039 SRD393039 TAZ393039 TKV393039 TUR393039 UEN393039 UOJ393039 UYF393039 VIB393039 VRX393039 WBT393039 WLP393039 WVL393039 IZ458575 SV458575 ACR458575 AMN458575 AWJ458575 BGF458575 BQB458575 BZX458575 CJT458575 CTP458575 DDL458575 DNH458575 DXD458575 EGZ458575 EQV458575 FAR458575 FKN458575 FUJ458575 GEF458575 GOB458575 GXX458575 HHT458575 HRP458575 IBL458575 ILH458575 IVD458575 JEZ458575 JOV458575 JYR458575 KIN458575 KSJ458575 LCF458575 LMB458575 LVX458575 MFT458575 MPP458575 MZL458575 NJH458575 NTD458575 OCZ458575 OMV458575 OWR458575 PGN458575 PQJ458575 QAF458575 QKB458575 QTX458575 RDT458575 RNP458575 RXL458575 SHH458575 SRD458575 TAZ458575 TKV458575 TUR458575 UEN458575 UOJ458575 UYF458575 VIB458575 VRX458575 WBT458575 WLP458575 WVL458575 IZ524111 SV524111 ACR524111 AMN524111 AWJ524111 BGF524111 BQB524111 BZX524111 CJT524111 CTP524111 DDL524111 DNH524111 DXD524111 EGZ524111 EQV524111 FAR524111 FKN524111 FUJ524111 GEF524111 GOB524111 GXX524111 HHT524111 HRP524111 IBL524111 ILH524111 IVD524111 JEZ524111 JOV524111 JYR524111 KIN524111 KSJ524111 LCF524111 LMB524111 LVX524111 MFT524111 MPP524111 MZL524111 NJH524111 NTD524111 OCZ524111 OMV524111 OWR524111 PGN524111 PQJ524111 QAF524111 QKB524111 QTX524111 RDT524111 RNP524111 RXL524111 SHH524111 SRD524111 TAZ524111 TKV524111 TUR524111 UEN524111 UOJ524111 UYF524111 VIB524111 VRX524111 WBT524111 WLP524111 WVL524111 IZ589647 SV589647 ACR589647 AMN589647 AWJ589647 BGF589647 BQB589647 BZX589647 CJT589647 CTP589647 DDL589647 DNH589647 DXD589647 EGZ589647 EQV589647 FAR589647 FKN589647 FUJ589647 GEF589647 GOB589647 GXX589647 HHT589647 HRP589647 IBL589647 ILH589647 IVD589647 JEZ589647 JOV589647 JYR589647 KIN589647 KSJ589647 LCF589647 LMB589647 LVX589647 MFT589647 MPP589647 MZL589647 NJH589647 NTD589647 OCZ589647 OMV589647 OWR589647 PGN589647 PQJ589647 QAF589647 QKB589647 QTX589647 RDT589647 RNP589647 RXL589647 SHH589647 SRD589647 TAZ589647 TKV589647 TUR589647 UEN589647 UOJ589647 UYF589647 VIB589647 VRX589647 WBT589647 WLP589647 WVL589647 IZ655183 SV655183 ACR655183 AMN655183 AWJ655183 BGF655183 BQB655183 BZX655183 CJT655183 CTP655183 DDL655183 DNH655183 DXD655183 EGZ655183 EQV655183 FAR655183 FKN655183 FUJ655183 GEF655183 GOB655183 GXX655183 HHT655183 HRP655183 IBL655183 ILH655183 IVD655183 JEZ655183 JOV655183 JYR655183 KIN655183 KSJ655183 LCF655183 LMB655183 LVX655183 MFT655183 MPP655183 MZL655183 NJH655183 NTD655183 OCZ655183 OMV655183 OWR655183 PGN655183 PQJ655183 QAF655183 QKB655183 QTX655183 RDT655183 RNP655183 RXL655183 SHH655183 SRD655183 TAZ655183 TKV655183 TUR655183 UEN655183 UOJ655183 UYF655183 VIB655183 VRX655183 WBT655183 WLP655183 WVL655183 IZ720719 SV720719 ACR720719 AMN720719 AWJ720719 BGF720719 BQB720719 BZX720719 CJT720719 CTP720719 DDL720719 DNH720719 DXD720719 EGZ720719 EQV720719 FAR720719 FKN720719 FUJ720719 GEF720719 GOB720719 GXX720719 HHT720719 HRP720719 IBL720719 ILH720719 IVD720719 JEZ720719 JOV720719 JYR720719 KIN720719 KSJ720719 LCF720719 LMB720719 LVX720719 MFT720719 MPP720719 MZL720719 NJH720719 NTD720719 OCZ720719 OMV720719 OWR720719 PGN720719 PQJ720719 QAF720719 QKB720719 QTX720719 RDT720719 RNP720719 RXL720719 SHH720719 SRD720719 TAZ720719 TKV720719 TUR720719 UEN720719 UOJ720719 UYF720719 VIB720719 VRX720719 WBT720719 WLP720719 WVL720719 IZ786255 SV786255 ACR786255 AMN786255 AWJ786255 BGF786255 BQB786255 BZX786255 CJT786255 CTP786255 DDL786255 DNH786255 DXD786255 EGZ786255 EQV786255 FAR786255 FKN786255 FUJ786255 GEF786255 GOB786255 GXX786255 HHT786255 HRP786255 IBL786255 ILH786255 IVD786255 JEZ786255 JOV786255 JYR786255 KIN786255 KSJ786255 LCF786255 LMB786255 LVX786255 MFT786255 MPP786255 MZL786255 NJH786255 NTD786255 OCZ786255 OMV786255 OWR786255 PGN786255 PQJ786255 QAF786255 QKB786255 QTX786255 RDT786255 RNP786255 RXL786255 SHH786255 SRD786255 TAZ786255 TKV786255 TUR786255 UEN786255 UOJ786255 UYF786255 VIB786255 VRX786255 WBT786255 WLP786255 WVL786255 IZ851791 SV851791 ACR851791 AMN851791 AWJ851791 BGF851791 BQB851791 BZX851791 CJT851791 CTP851791 DDL851791 DNH851791 DXD851791 EGZ851791 EQV851791 FAR851791 FKN851791 FUJ851791 GEF851791 GOB851791 GXX851791 HHT851791 HRP851791 IBL851791 ILH851791 IVD851791 JEZ851791 JOV851791 JYR851791 KIN851791 KSJ851791 LCF851791 LMB851791 LVX851791 MFT851791 MPP851791 MZL851791 NJH851791 NTD851791 OCZ851791 OMV851791 OWR851791 PGN851791 PQJ851791 QAF851791 QKB851791 QTX851791 RDT851791 RNP851791 RXL851791 SHH851791 SRD851791 TAZ851791 TKV851791 TUR851791 UEN851791 UOJ851791 UYF851791 VIB851791 VRX851791 WBT851791 WLP851791 WVL851791 IZ917327 SV917327 ACR917327 AMN917327 AWJ917327 BGF917327 BQB917327 BZX917327 CJT917327 CTP917327 DDL917327 DNH917327 DXD917327 EGZ917327 EQV917327 FAR917327 FKN917327 FUJ917327 GEF917327 GOB917327 GXX917327 HHT917327 HRP917327 IBL917327 ILH917327 IVD917327 JEZ917327 JOV917327 JYR917327 KIN917327 KSJ917327 LCF917327 LMB917327 LVX917327 MFT917327 MPP917327 MZL917327 NJH917327 NTD917327 OCZ917327 OMV917327 OWR917327 PGN917327 PQJ917327 QAF917327 QKB917327 QTX917327 RDT917327 RNP917327 RXL917327 SHH917327 SRD917327 TAZ917327 TKV917327 TUR917327 UEN917327 UOJ917327 UYF917327 VIB917327 VRX917327 WBT917327 WLP917327 WVL917327 IZ982863 SV982863 ACR982863 AMN982863 AWJ982863 BGF982863 BQB982863 BZX982863 CJT982863 CTP982863 DDL982863 DNH982863 DXD982863 EGZ982863 EQV982863 FAR982863 FKN982863 FUJ982863 GEF982863 GOB982863 GXX982863 HHT982863 HRP982863 IBL982863 ILH982863 IVD982863 JEZ982863 JOV982863 JYR982863 KIN982863 KSJ982863 LCF982863 LMB982863 LVX982863 MFT982863 MPP982863 MZL982863 NJH982863 NTD982863 OCZ982863 OMV982863 OWR982863 PGN982863 PQJ982863 QAF982863 QKB982863 QTX982863 RDT982863 RNP982863 RXL982863 SHH982863 SRD982863 TAZ982863 TKV982863 TUR982863 UEN982863 UOJ982863 UYF982863 VIB982863 VRX982863 WBT982863 WLP982863 WVL982863 IZ65406:IZ65407 SV65406:SV65407 ACR65406:ACR65407 AMN65406:AMN65407 AWJ65406:AWJ65407 BGF65406:BGF65407 BQB65406:BQB65407 BZX65406:BZX65407 CJT65406:CJT65407 CTP65406:CTP65407 DDL65406:DDL65407 DNH65406:DNH65407 DXD65406:DXD65407 EGZ65406:EGZ65407 EQV65406:EQV65407 FAR65406:FAR65407 FKN65406:FKN65407 FUJ65406:FUJ65407 GEF65406:GEF65407 GOB65406:GOB65407 GXX65406:GXX65407 HHT65406:HHT65407 HRP65406:HRP65407 IBL65406:IBL65407 ILH65406:ILH65407 IVD65406:IVD65407 JEZ65406:JEZ65407 JOV65406:JOV65407 JYR65406:JYR65407 KIN65406:KIN65407 KSJ65406:KSJ65407 LCF65406:LCF65407 LMB65406:LMB65407 LVX65406:LVX65407 MFT65406:MFT65407 MPP65406:MPP65407 MZL65406:MZL65407 NJH65406:NJH65407 NTD65406:NTD65407 OCZ65406:OCZ65407 OMV65406:OMV65407 OWR65406:OWR65407 PGN65406:PGN65407 PQJ65406:PQJ65407 QAF65406:QAF65407 QKB65406:QKB65407 QTX65406:QTX65407 RDT65406:RDT65407 RNP65406:RNP65407 RXL65406:RXL65407 SHH65406:SHH65407 SRD65406:SRD65407 TAZ65406:TAZ65407 TKV65406:TKV65407 TUR65406:TUR65407 UEN65406:UEN65407 UOJ65406:UOJ65407 UYF65406:UYF65407 VIB65406:VIB65407 VRX65406:VRX65407 WBT65406:WBT65407 WLP65406:WLP65407 WVL65406:WVL65407 IZ130942:IZ130943 SV130942:SV130943 ACR130942:ACR130943 AMN130942:AMN130943 AWJ130942:AWJ130943 BGF130942:BGF130943 BQB130942:BQB130943 BZX130942:BZX130943 CJT130942:CJT130943 CTP130942:CTP130943 DDL130942:DDL130943 DNH130942:DNH130943 DXD130942:DXD130943 EGZ130942:EGZ130943 EQV130942:EQV130943 FAR130942:FAR130943 FKN130942:FKN130943 FUJ130942:FUJ130943 GEF130942:GEF130943 GOB130942:GOB130943 GXX130942:GXX130943 HHT130942:HHT130943 HRP130942:HRP130943 IBL130942:IBL130943 ILH130942:ILH130943 IVD130942:IVD130943 JEZ130942:JEZ130943 JOV130942:JOV130943 JYR130942:JYR130943 KIN130942:KIN130943 KSJ130942:KSJ130943 LCF130942:LCF130943 LMB130942:LMB130943 LVX130942:LVX130943 MFT130942:MFT130943 MPP130942:MPP130943 MZL130942:MZL130943 NJH130942:NJH130943 NTD130942:NTD130943 OCZ130942:OCZ130943 OMV130942:OMV130943 OWR130942:OWR130943 PGN130942:PGN130943 PQJ130942:PQJ130943 QAF130942:QAF130943 QKB130942:QKB130943 QTX130942:QTX130943 RDT130942:RDT130943 RNP130942:RNP130943 RXL130942:RXL130943 SHH130942:SHH130943 SRD130942:SRD130943 TAZ130942:TAZ130943 TKV130942:TKV130943 TUR130942:TUR130943 UEN130942:UEN130943 UOJ130942:UOJ130943 UYF130942:UYF130943 VIB130942:VIB130943 VRX130942:VRX130943 WBT130942:WBT130943 WLP130942:WLP130943 WVL130942:WVL130943 IZ196478:IZ196479 SV196478:SV196479 ACR196478:ACR196479 AMN196478:AMN196479 AWJ196478:AWJ196479 BGF196478:BGF196479 BQB196478:BQB196479 BZX196478:BZX196479 CJT196478:CJT196479 CTP196478:CTP196479 DDL196478:DDL196479 DNH196478:DNH196479 DXD196478:DXD196479 EGZ196478:EGZ196479 EQV196478:EQV196479 FAR196478:FAR196479 FKN196478:FKN196479 FUJ196478:FUJ196479 GEF196478:GEF196479 GOB196478:GOB196479 GXX196478:GXX196479 HHT196478:HHT196479 HRP196478:HRP196479 IBL196478:IBL196479 ILH196478:ILH196479 IVD196478:IVD196479 JEZ196478:JEZ196479 JOV196478:JOV196479 JYR196478:JYR196479 KIN196478:KIN196479 KSJ196478:KSJ196479 LCF196478:LCF196479 LMB196478:LMB196479 LVX196478:LVX196479 MFT196478:MFT196479 MPP196478:MPP196479 MZL196478:MZL196479 NJH196478:NJH196479 NTD196478:NTD196479 OCZ196478:OCZ196479 OMV196478:OMV196479 OWR196478:OWR196479 PGN196478:PGN196479 PQJ196478:PQJ196479 QAF196478:QAF196479 QKB196478:QKB196479 QTX196478:QTX196479 RDT196478:RDT196479 RNP196478:RNP196479 RXL196478:RXL196479 SHH196478:SHH196479 SRD196478:SRD196479 TAZ196478:TAZ196479 TKV196478:TKV196479 TUR196478:TUR196479 UEN196478:UEN196479 UOJ196478:UOJ196479 UYF196478:UYF196479 VIB196478:VIB196479 VRX196478:VRX196479 WBT196478:WBT196479 WLP196478:WLP196479 WVL196478:WVL196479 IZ262014:IZ262015 SV262014:SV262015 ACR262014:ACR262015 AMN262014:AMN262015 AWJ262014:AWJ262015 BGF262014:BGF262015 BQB262014:BQB262015 BZX262014:BZX262015 CJT262014:CJT262015 CTP262014:CTP262015 DDL262014:DDL262015 DNH262014:DNH262015 DXD262014:DXD262015 EGZ262014:EGZ262015 EQV262014:EQV262015 FAR262014:FAR262015 FKN262014:FKN262015 FUJ262014:FUJ262015 GEF262014:GEF262015 GOB262014:GOB262015 GXX262014:GXX262015 HHT262014:HHT262015 HRP262014:HRP262015 IBL262014:IBL262015 ILH262014:ILH262015 IVD262014:IVD262015 JEZ262014:JEZ262015 JOV262014:JOV262015 JYR262014:JYR262015 KIN262014:KIN262015 KSJ262014:KSJ262015 LCF262014:LCF262015 LMB262014:LMB262015 LVX262014:LVX262015 MFT262014:MFT262015 MPP262014:MPP262015 MZL262014:MZL262015 NJH262014:NJH262015 NTD262014:NTD262015 OCZ262014:OCZ262015 OMV262014:OMV262015 OWR262014:OWR262015 PGN262014:PGN262015 PQJ262014:PQJ262015 QAF262014:QAF262015 QKB262014:QKB262015 QTX262014:QTX262015 RDT262014:RDT262015 RNP262014:RNP262015 RXL262014:RXL262015 SHH262014:SHH262015 SRD262014:SRD262015 TAZ262014:TAZ262015 TKV262014:TKV262015 TUR262014:TUR262015 UEN262014:UEN262015 UOJ262014:UOJ262015 UYF262014:UYF262015 VIB262014:VIB262015 VRX262014:VRX262015 WBT262014:WBT262015 WLP262014:WLP262015 WVL262014:WVL262015 IZ327550:IZ327551 SV327550:SV327551 ACR327550:ACR327551 AMN327550:AMN327551 AWJ327550:AWJ327551 BGF327550:BGF327551 BQB327550:BQB327551 BZX327550:BZX327551 CJT327550:CJT327551 CTP327550:CTP327551 DDL327550:DDL327551 DNH327550:DNH327551 DXD327550:DXD327551 EGZ327550:EGZ327551 EQV327550:EQV327551 FAR327550:FAR327551 FKN327550:FKN327551 FUJ327550:FUJ327551 GEF327550:GEF327551 GOB327550:GOB327551 GXX327550:GXX327551 HHT327550:HHT327551 HRP327550:HRP327551 IBL327550:IBL327551 ILH327550:ILH327551 IVD327550:IVD327551 JEZ327550:JEZ327551 JOV327550:JOV327551 JYR327550:JYR327551 KIN327550:KIN327551 KSJ327550:KSJ327551 LCF327550:LCF327551 LMB327550:LMB327551 LVX327550:LVX327551 MFT327550:MFT327551 MPP327550:MPP327551 MZL327550:MZL327551 NJH327550:NJH327551 NTD327550:NTD327551 OCZ327550:OCZ327551 OMV327550:OMV327551 OWR327550:OWR327551 PGN327550:PGN327551 PQJ327550:PQJ327551 QAF327550:QAF327551 QKB327550:QKB327551 QTX327550:QTX327551 RDT327550:RDT327551 RNP327550:RNP327551 RXL327550:RXL327551 SHH327550:SHH327551 SRD327550:SRD327551 TAZ327550:TAZ327551 TKV327550:TKV327551 TUR327550:TUR327551 UEN327550:UEN327551 UOJ327550:UOJ327551 UYF327550:UYF327551 VIB327550:VIB327551 VRX327550:VRX327551 WBT327550:WBT327551 WLP327550:WLP327551 WVL327550:WVL327551 IZ393086:IZ393087 SV393086:SV393087 ACR393086:ACR393087 AMN393086:AMN393087 AWJ393086:AWJ393087 BGF393086:BGF393087 BQB393086:BQB393087 BZX393086:BZX393087 CJT393086:CJT393087 CTP393086:CTP393087 DDL393086:DDL393087 DNH393086:DNH393087 DXD393086:DXD393087 EGZ393086:EGZ393087 EQV393086:EQV393087 FAR393086:FAR393087 FKN393086:FKN393087 FUJ393086:FUJ393087 GEF393086:GEF393087 GOB393086:GOB393087 GXX393086:GXX393087 HHT393086:HHT393087 HRP393086:HRP393087 IBL393086:IBL393087 ILH393086:ILH393087 IVD393086:IVD393087 JEZ393086:JEZ393087 JOV393086:JOV393087 JYR393086:JYR393087 KIN393086:KIN393087 KSJ393086:KSJ393087 LCF393086:LCF393087 LMB393086:LMB393087 LVX393086:LVX393087 MFT393086:MFT393087 MPP393086:MPP393087 MZL393086:MZL393087 NJH393086:NJH393087 NTD393086:NTD393087 OCZ393086:OCZ393087 OMV393086:OMV393087 OWR393086:OWR393087 PGN393086:PGN393087 PQJ393086:PQJ393087 QAF393086:QAF393087 QKB393086:QKB393087 QTX393086:QTX393087 RDT393086:RDT393087 RNP393086:RNP393087 RXL393086:RXL393087 SHH393086:SHH393087 SRD393086:SRD393087 TAZ393086:TAZ393087 TKV393086:TKV393087 TUR393086:TUR393087 UEN393086:UEN393087 UOJ393086:UOJ393087 UYF393086:UYF393087 VIB393086:VIB393087 VRX393086:VRX393087 WBT393086:WBT393087 WLP393086:WLP393087 WVL393086:WVL393087 IZ458622:IZ458623 SV458622:SV458623 ACR458622:ACR458623 AMN458622:AMN458623 AWJ458622:AWJ458623 BGF458622:BGF458623 BQB458622:BQB458623 BZX458622:BZX458623 CJT458622:CJT458623 CTP458622:CTP458623 DDL458622:DDL458623 DNH458622:DNH458623 DXD458622:DXD458623 EGZ458622:EGZ458623 EQV458622:EQV458623 FAR458622:FAR458623 FKN458622:FKN458623 FUJ458622:FUJ458623 GEF458622:GEF458623 GOB458622:GOB458623 GXX458622:GXX458623 HHT458622:HHT458623 HRP458622:HRP458623 IBL458622:IBL458623 ILH458622:ILH458623 IVD458622:IVD458623 JEZ458622:JEZ458623 JOV458622:JOV458623 JYR458622:JYR458623 KIN458622:KIN458623 KSJ458622:KSJ458623 LCF458622:LCF458623 LMB458622:LMB458623 LVX458622:LVX458623 MFT458622:MFT458623 MPP458622:MPP458623 MZL458622:MZL458623 NJH458622:NJH458623 NTD458622:NTD458623 OCZ458622:OCZ458623 OMV458622:OMV458623 OWR458622:OWR458623 PGN458622:PGN458623 PQJ458622:PQJ458623 QAF458622:QAF458623 QKB458622:QKB458623 QTX458622:QTX458623 RDT458622:RDT458623 RNP458622:RNP458623 RXL458622:RXL458623 SHH458622:SHH458623 SRD458622:SRD458623 TAZ458622:TAZ458623 TKV458622:TKV458623 TUR458622:TUR458623 UEN458622:UEN458623 UOJ458622:UOJ458623 UYF458622:UYF458623 VIB458622:VIB458623 VRX458622:VRX458623 WBT458622:WBT458623 WLP458622:WLP458623 WVL458622:WVL458623 IZ524158:IZ524159 SV524158:SV524159 ACR524158:ACR524159 AMN524158:AMN524159 AWJ524158:AWJ524159 BGF524158:BGF524159 BQB524158:BQB524159 BZX524158:BZX524159 CJT524158:CJT524159 CTP524158:CTP524159 DDL524158:DDL524159 DNH524158:DNH524159 DXD524158:DXD524159 EGZ524158:EGZ524159 EQV524158:EQV524159 FAR524158:FAR524159 FKN524158:FKN524159 FUJ524158:FUJ524159 GEF524158:GEF524159 GOB524158:GOB524159 GXX524158:GXX524159 HHT524158:HHT524159 HRP524158:HRP524159 IBL524158:IBL524159 ILH524158:ILH524159 IVD524158:IVD524159 JEZ524158:JEZ524159 JOV524158:JOV524159 JYR524158:JYR524159 KIN524158:KIN524159 KSJ524158:KSJ524159 LCF524158:LCF524159 LMB524158:LMB524159 LVX524158:LVX524159 MFT524158:MFT524159 MPP524158:MPP524159 MZL524158:MZL524159 NJH524158:NJH524159 NTD524158:NTD524159 OCZ524158:OCZ524159 OMV524158:OMV524159 OWR524158:OWR524159 PGN524158:PGN524159 PQJ524158:PQJ524159 QAF524158:QAF524159 QKB524158:QKB524159 QTX524158:QTX524159 RDT524158:RDT524159 RNP524158:RNP524159 RXL524158:RXL524159 SHH524158:SHH524159 SRD524158:SRD524159 TAZ524158:TAZ524159 TKV524158:TKV524159 TUR524158:TUR524159 UEN524158:UEN524159 UOJ524158:UOJ524159 UYF524158:UYF524159 VIB524158:VIB524159 VRX524158:VRX524159 WBT524158:WBT524159 WLP524158:WLP524159 WVL524158:WVL524159 IZ589694:IZ589695 SV589694:SV589695 ACR589694:ACR589695 AMN589694:AMN589695 AWJ589694:AWJ589695 BGF589694:BGF589695 BQB589694:BQB589695 BZX589694:BZX589695 CJT589694:CJT589695 CTP589694:CTP589695 DDL589694:DDL589695 DNH589694:DNH589695 DXD589694:DXD589695 EGZ589694:EGZ589695 EQV589694:EQV589695 FAR589694:FAR589695 FKN589694:FKN589695 FUJ589694:FUJ589695 GEF589694:GEF589695 GOB589694:GOB589695 GXX589694:GXX589695 HHT589694:HHT589695 HRP589694:HRP589695 IBL589694:IBL589695 ILH589694:ILH589695 IVD589694:IVD589695 JEZ589694:JEZ589695 JOV589694:JOV589695 JYR589694:JYR589695 KIN589694:KIN589695 KSJ589694:KSJ589695 LCF589694:LCF589695 LMB589694:LMB589695 LVX589694:LVX589695 MFT589694:MFT589695 MPP589694:MPP589695 MZL589694:MZL589695 NJH589694:NJH589695 NTD589694:NTD589695 OCZ589694:OCZ589695 OMV589694:OMV589695 OWR589694:OWR589695 PGN589694:PGN589695 PQJ589694:PQJ589695 QAF589694:QAF589695 QKB589694:QKB589695 QTX589694:QTX589695 RDT589694:RDT589695 RNP589694:RNP589695 RXL589694:RXL589695 SHH589694:SHH589695 SRD589694:SRD589695 TAZ589694:TAZ589695 TKV589694:TKV589695 TUR589694:TUR589695 UEN589694:UEN589695 UOJ589694:UOJ589695 UYF589694:UYF589695 VIB589694:VIB589695 VRX589694:VRX589695 WBT589694:WBT589695 WLP589694:WLP589695 WVL589694:WVL589695 IZ655230:IZ655231 SV655230:SV655231 ACR655230:ACR655231 AMN655230:AMN655231 AWJ655230:AWJ655231 BGF655230:BGF655231 BQB655230:BQB655231 BZX655230:BZX655231 CJT655230:CJT655231 CTP655230:CTP655231 DDL655230:DDL655231 DNH655230:DNH655231 DXD655230:DXD655231 EGZ655230:EGZ655231 EQV655230:EQV655231 FAR655230:FAR655231 FKN655230:FKN655231 FUJ655230:FUJ655231 GEF655230:GEF655231 GOB655230:GOB655231 GXX655230:GXX655231 HHT655230:HHT655231 HRP655230:HRP655231 IBL655230:IBL655231 ILH655230:ILH655231 IVD655230:IVD655231 JEZ655230:JEZ655231 JOV655230:JOV655231 JYR655230:JYR655231 KIN655230:KIN655231 KSJ655230:KSJ655231 LCF655230:LCF655231 LMB655230:LMB655231 LVX655230:LVX655231 MFT655230:MFT655231 MPP655230:MPP655231 MZL655230:MZL655231 NJH655230:NJH655231 NTD655230:NTD655231 OCZ655230:OCZ655231 OMV655230:OMV655231 OWR655230:OWR655231 PGN655230:PGN655231 PQJ655230:PQJ655231 QAF655230:QAF655231 QKB655230:QKB655231 QTX655230:QTX655231 RDT655230:RDT655231 RNP655230:RNP655231 RXL655230:RXL655231 SHH655230:SHH655231 SRD655230:SRD655231 TAZ655230:TAZ655231 TKV655230:TKV655231 TUR655230:TUR655231 UEN655230:UEN655231 UOJ655230:UOJ655231 UYF655230:UYF655231 VIB655230:VIB655231 VRX655230:VRX655231 WBT655230:WBT655231 WLP655230:WLP655231 WVL655230:WVL655231 IZ720766:IZ720767 SV720766:SV720767 ACR720766:ACR720767 AMN720766:AMN720767 AWJ720766:AWJ720767 BGF720766:BGF720767 BQB720766:BQB720767 BZX720766:BZX720767 CJT720766:CJT720767 CTP720766:CTP720767 DDL720766:DDL720767 DNH720766:DNH720767 DXD720766:DXD720767 EGZ720766:EGZ720767 EQV720766:EQV720767 FAR720766:FAR720767 FKN720766:FKN720767 FUJ720766:FUJ720767 GEF720766:GEF720767 GOB720766:GOB720767 GXX720766:GXX720767 HHT720766:HHT720767 HRP720766:HRP720767 IBL720766:IBL720767 ILH720766:ILH720767 IVD720766:IVD720767 JEZ720766:JEZ720767 JOV720766:JOV720767 JYR720766:JYR720767 KIN720766:KIN720767 KSJ720766:KSJ720767 LCF720766:LCF720767 LMB720766:LMB720767 LVX720766:LVX720767 MFT720766:MFT720767 MPP720766:MPP720767 MZL720766:MZL720767 NJH720766:NJH720767 NTD720766:NTD720767 OCZ720766:OCZ720767 OMV720766:OMV720767 OWR720766:OWR720767 PGN720766:PGN720767 PQJ720766:PQJ720767 QAF720766:QAF720767 QKB720766:QKB720767 QTX720766:QTX720767 RDT720766:RDT720767 RNP720766:RNP720767 RXL720766:RXL720767 SHH720766:SHH720767 SRD720766:SRD720767 TAZ720766:TAZ720767 TKV720766:TKV720767 TUR720766:TUR720767 UEN720766:UEN720767 UOJ720766:UOJ720767 UYF720766:UYF720767 VIB720766:VIB720767 VRX720766:VRX720767 WBT720766:WBT720767 WLP720766:WLP720767 WVL720766:WVL720767 IZ786302:IZ786303 SV786302:SV786303 ACR786302:ACR786303 AMN786302:AMN786303 AWJ786302:AWJ786303 BGF786302:BGF786303 BQB786302:BQB786303 BZX786302:BZX786303 CJT786302:CJT786303 CTP786302:CTP786303 DDL786302:DDL786303 DNH786302:DNH786303 DXD786302:DXD786303 EGZ786302:EGZ786303 EQV786302:EQV786303 FAR786302:FAR786303 FKN786302:FKN786303 FUJ786302:FUJ786303 GEF786302:GEF786303 GOB786302:GOB786303 GXX786302:GXX786303 HHT786302:HHT786303 HRP786302:HRP786303 IBL786302:IBL786303 ILH786302:ILH786303 IVD786302:IVD786303 JEZ786302:JEZ786303 JOV786302:JOV786303 JYR786302:JYR786303 KIN786302:KIN786303 KSJ786302:KSJ786303 LCF786302:LCF786303 LMB786302:LMB786303 LVX786302:LVX786303 MFT786302:MFT786303 MPP786302:MPP786303 MZL786302:MZL786303 NJH786302:NJH786303 NTD786302:NTD786303 OCZ786302:OCZ786303 OMV786302:OMV786303 OWR786302:OWR786303 PGN786302:PGN786303 PQJ786302:PQJ786303 QAF786302:QAF786303 QKB786302:QKB786303 QTX786302:QTX786303 RDT786302:RDT786303 RNP786302:RNP786303 RXL786302:RXL786303 SHH786302:SHH786303 SRD786302:SRD786303 TAZ786302:TAZ786303 TKV786302:TKV786303 TUR786302:TUR786303 UEN786302:UEN786303 UOJ786302:UOJ786303 UYF786302:UYF786303 VIB786302:VIB786303 VRX786302:VRX786303 WBT786302:WBT786303 WLP786302:WLP786303 WVL786302:WVL786303 IZ851838:IZ851839 SV851838:SV851839 ACR851838:ACR851839 AMN851838:AMN851839 AWJ851838:AWJ851839 BGF851838:BGF851839 BQB851838:BQB851839 BZX851838:BZX851839 CJT851838:CJT851839 CTP851838:CTP851839 DDL851838:DDL851839 DNH851838:DNH851839 DXD851838:DXD851839 EGZ851838:EGZ851839 EQV851838:EQV851839 FAR851838:FAR851839 FKN851838:FKN851839 FUJ851838:FUJ851839 GEF851838:GEF851839 GOB851838:GOB851839 GXX851838:GXX851839 HHT851838:HHT851839 HRP851838:HRP851839 IBL851838:IBL851839 ILH851838:ILH851839 IVD851838:IVD851839 JEZ851838:JEZ851839 JOV851838:JOV851839 JYR851838:JYR851839 KIN851838:KIN851839 KSJ851838:KSJ851839 LCF851838:LCF851839 LMB851838:LMB851839 LVX851838:LVX851839 MFT851838:MFT851839 MPP851838:MPP851839 MZL851838:MZL851839 NJH851838:NJH851839 NTD851838:NTD851839 OCZ851838:OCZ851839 OMV851838:OMV851839 OWR851838:OWR851839 PGN851838:PGN851839 PQJ851838:PQJ851839 QAF851838:QAF851839 QKB851838:QKB851839 QTX851838:QTX851839 RDT851838:RDT851839 RNP851838:RNP851839 RXL851838:RXL851839 SHH851838:SHH851839 SRD851838:SRD851839 TAZ851838:TAZ851839 TKV851838:TKV851839 TUR851838:TUR851839 UEN851838:UEN851839 UOJ851838:UOJ851839 UYF851838:UYF851839 VIB851838:VIB851839 VRX851838:VRX851839 WBT851838:WBT851839 WLP851838:WLP851839 WVL851838:WVL851839 IZ917374:IZ917375 SV917374:SV917375 ACR917374:ACR917375 AMN917374:AMN917375 AWJ917374:AWJ917375 BGF917374:BGF917375 BQB917374:BQB917375 BZX917374:BZX917375 CJT917374:CJT917375 CTP917374:CTP917375 DDL917374:DDL917375 DNH917374:DNH917375 DXD917374:DXD917375 EGZ917374:EGZ917375 EQV917374:EQV917375 FAR917374:FAR917375 FKN917374:FKN917375 FUJ917374:FUJ917375 GEF917374:GEF917375 GOB917374:GOB917375 GXX917374:GXX917375 HHT917374:HHT917375 HRP917374:HRP917375 IBL917374:IBL917375 ILH917374:ILH917375 IVD917374:IVD917375 JEZ917374:JEZ917375 JOV917374:JOV917375 JYR917374:JYR917375 KIN917374:KIN917375 KSJ917374:KSJ917375 LCF917374:LCF917375 LMB917374:LMB917375 LVX917374:LVX917375 MFT917374:MFT917375 MPP917374:MPP917375 MZL917374:MZL917375 NJH917374:NJH917375 NTD917374:NTD917375 OCZ917374:OCZ917375 OMV917374:OMV917375 OWR917374:OWR917375 PGN917374:PGN917375 PQJ917374:PQJ917375 QAF917374:QAF917375 QKB917374:QKB917375 QTX917374:QTX917375 RDT917374:RDT917375 RNP917374:RNP917375 RXL917374:RXL917375 SHH917374:SHH917375 SRD917374:SRD917375 TAZ917374:TAZ917375 TKV917374:TKV917375 TUR917374:TUR917375 UEN917374:UEN917375 UOJ917374:UOJ917375 UYF917374:UYF917375 VIB917374:VIB917375 VRX917374:VRX917375 WBT917374:WBT917375 WLP917374:WLP917375 WVL917374:WVL917375 IZ982910:IZ982911 SV982910:SV982911 ACR982910:ACR982911 AMN982910:AMN982911 AWJ982910:AWJ982911 BGF982910:BGF982911 BQB982910:BQB982911 BZX982910:BZX982911 CJT982910:CJT982911 CTP982910:CTP982911 DDL982910:DDL982911 DNH982910:DNH982911 DXD982910:DXD982911 EGZ982910:EGZ982911 EQV982910:EQV982911 FAR982910:FAR982911 FKN982910:FKN982911 FUJ982910:FUJ982911 GEF982910:GEF982911 GOB982910:GOB982911 GXX982910:GXX982911 HHT982910:HHT982911 HRP982910:HRP982911 IBL982910:IBL982911 ILH982910:ILH982911 IVD982910:IVD982911 JEZ982910:JEZ982911 JOV982910:JOV982911 JYR982910:JYR982911 KIN982910:KIN982911 KSJ982910:KSJ982911 LCF982910:LCF982911 LMB982910:LMB982911 LVX982910:LVX982911 MFT982910:MFT982911 MPP982910:MPP982911 MZL982910:MZL982911 NJH982910:NJH982911 NTD982910:NTD982911 OCZ982910:OCZ982911 OMV982910:OMV982911 OWR982910:OWR982911 PGN982910:PGN982911 PQJ982910:PQJ982911 QAF982910:QAF982911 QKB982910:QKB982911 QTX982910:QTX982911 RDT982910:RDT982911 RNP982910:RNP982911 RXL982910:RXL982911 SHH982910:SHH982911 SRD982910:SRD982911 TAZ982910:TAZ982911 TKV982910:TKV982911 TUR982910:TUR982911 UEN982910:UEN982911 UOJ982910:UOJ982911 UYF982910:UYF982911 VIB982910:VIB982911 VRX982910:VRX982911 WBT982910:WBT982911 WLP982910:WLP982911 WVL982910:WVL982911 IZ65438:IZ65474 SV65438:SV65474 ACR65438:ACR65474 AMN65438:AMN65474 AWJ65438:AWJ65474 BGF65438:BGF65474 BQB65438:BQB65474 BZX65438:BZX65474 CJT65438:CJT65474 CTP65438:CTP65474 DDL65438:DDL65474 DNH65438:DNH65474 DXD65438:DXD65474 EGZ65438:EGZ65474 EQV65438:EQV65474 FAR65438:FAR65474 FKN65438:FKN65474 FUJ65438:FUJ65474 GEF65438:GEF65474 GOB65438:GOB65474 GXX65438:GXX65474 HHT65438:HHT65474 HRP65438:HRP65474 IBL65438:IBL65474 ILH65438:ILH65474 IVD65438:IVD65474 JEZ65438:JEZ65474 JOV65438:JOV65474 JYR65438:JYR65474 KIN65438:KIN65474 KSJ65438:KSJ65474 LCF65438:LCF65474 LMB65438:LMB65474 LVX65438:LVX65474 MFT65438:MFT65474 MPP65438:MPP65474 MZL65438:MZL65474 NJH65438:NJH65474 NTD65438:NTD65474 OCZ65438:OCZ65474 OMV65438:OMV65474 OWR65438:OWR65474 PGN65438:PGN65474 PQJ65438:PQJ65474 QAF65438:QAF65474 QKB65438:QKB65474 QTX65438:QTX65474 RDT65438:RDT65474 RNP65438:RNP65474 RXL65438:RXL65474 SHH65438:SHH65474 SRD65438:SRD65474 TAZ65438:TAZ65474 TKV65438:TKV65474 TUR65438:TUR65474 UEN65438:UEN65474 UOJ65438:UOJ65474 UYF65438:UYF65474 VIB65438:VIB65474 VRX65438:VRX65474 WBT65438:WBT65474 WLP65438:WLP65474 WVL65438:WVL65474 IZ130974:IZ131010 SV130974:SV131010 ACR130974:ACR131010 AMN130974:AMN131010 AWJ130974:AWJ131010 BGF130974:BGF131010 BQB130974:BQB131010 BZX130974:BZX131010 CJT130974:CJT131010 CTP130974:CTP131010 DDL130974:DDL131010 DNH130974:DNH131010 DXD130974:DXD131010 EGZ130974:EGZ131010 EQV130974:EQV131010 FAR130974:FAR131010 FKN130974:FKN131010 FUJ130974:FUJ131010 GEF130974:GEF131010 GOB130974:GOB131010 GXX130974:GXX131010 HHT130974:HHT131010 HRP130974:HRP131010 IBL130974:IBL131010 ILH130974:ILH131010 IVD130974:IVD131010 JEZ130974:JEZ131010 JOV130974:JOV131010 JYR130974:JYR131010 KIN130974:KIN131010 KSJ130974:KSJ131010 LCF130974:LCF131010 LMB130974:LMB131010 LVX130974:LVX131010 MFT130974:MFT131010 MPP130974:MPP131010 MZL130974:MZL131010 NJH130974:NJH131010 NTD130974:NTD131010 OCZ130974:OCZ131010 OMV130974:OMV131010 OWR130974:OWR131010 PGN130974:PGN131010 PQJ130974:PQJ131010 QAF130974:QAF131010 QKB130974:QKB131010 QTX130974:QTX131010 RDT130974:RDT131010 RNP130974:RNP131010 RXL130974:RXL131010 SHH130974:SHH131010 SRD130974:SRD131010 TAZ130974:TAZ131010 TKV130974:TKV131010 TUR130974:TUR131010 UEN130974:UEN131010 UOJ130974:UOJ131010 UYF130974:UYF131010 VIB130974:VIB131010 VRX130974:VRX131010 WBT130974:WBT131010 WLP130974:WLP131010 WVL130974:WVL131010 IZ196510:IZ196546 SV196510:SV196546 ACR196510:ACR196546 AMN196510:AMN196546 AWJ196510:AWJ196546 BGF196510:BGF196546 BQB196510:BQB196546 BZX196510:BZX196546 CJT196510:CJT196546 CTP196510:CTP196546 DDL196510:DDL196546 DNH196510:DNH196546 DXD196510:DXD196546 EGZ196510:EGZ196546 EQV196510:EQV196546 FAR196510:FAR196546 FKN196510:FKN196546 FUJ196510:FUJ196546 GEF196510:GEF196546 GOB196510:GOB196546 GXX196510:GXX196546 HHT196510:HHT196546 HRP196510:HRP196546 IBL196510:IBL196546 ILH196510:ILH196546 IVD196510:IVD196546 JEZ196510:JEZ196546 JOV196510:JOV196546 JYR196510:JYR196546 KIN196510:KIN196546 KSJ196510:KSJ196546 LCF196510:LCF196546 LMB196510:LMB196546 LVX196510:LVX196546 MFT196510:MFT196546 MPP196510:MPP196546 MZL196510:MZL196546 NJH196510:NJH196546 NTD196510:NTD196546 OCZ196510:OCZ196546 OMV196510:OMV196546 OWR196510:OWR196546 PGN196510:PGN196546 PQJ196510:PQJ196546 QAF196510:QAF196546 QKB196510:QKB196546 QTX196510:QTX196546 RDT196510:RDT196546 RNP196510:RNP196546 RXL196510:RXL196546 SHH196510:SHH196546 SRD196510:SRD196546 TAZ196510:TAZ196546 TKV196510:TKV196546 TUR196510:TUR196546 UEN196510:UEN196546 UOJ196510:UOJ196546 UYF196510:UYF196546 VIB196510:VIB196546 VRX196510:VRX196546 WBT196510:WBT196546 WLP196510:WLP196546 WVL196510:WVL196546 IZ262046:IZ262082 SV262046:SV262082 ACR262046:ACR262082 AMN262046:AMN262082 AWJ262046:AWJ262082 BGF262046:BGF262082 BQB262046:BQB262082 BZX262046:BZX262082 CJT262046:CJT262082 CTP262046:CTP262082 DDL262046:DDL262082 DNH262046:DNH262082 DXD262046:DXD262082 EGZ262046:EGZ262082 EQV262046:EQV262082 FAR262046:FAR262082 FKN262046:FKN262082 FUJ262046:FUJ262082 GEF262046:GEF262082 GOB262046:GOB262082 GXX262046:GXX262082 HHT262046:HHT262082 HRP262046:HRP262082 IBL262046:IBL262082 ILH262046:ILH262082 IVD262046:IVD262082 JEZ262046:JEZ262082 JOV262046:JOV262082 JYR262046:JYR262082 KIN262046:KIN262082 KSJ262046:KSJ262082 LCF262046:LCF262082 LMB262046:LMB262082 LVX262046:LVX262082 MFT262046:MFT262082 MPP262046:MPP262082 MZL262046:MZL262082 NJH262046:NJH262082 NTD262046:NTD262082 OCZ262046:OCZ262082 OMV262046:OMV262082 OWR262046:OWR262082 PGN262046:PGN262082 PQJ262046:PQJ262082 QAF262046:QAF262082 QKB262046:QKB262082 QTX262046:QTX262082 RDT262046:RDT262082 RNP262046:RNP262082 RXL262046:RXL262082 SHH262046:SHH262082 SRD262046:SRD262082 TAZ262046:TAZ262082 TKV262046:TKV262082 TUR262046:TUR262082 UEN262046:UEN262082 UOJ262046:UOJ262082 UYF262046:UYF262082 VIB262046:VIB262082 VRX262046:VRX262082 WBT262046:WBT262082 WLP262046:WLP262082 WVL262046:WVL262082 IZ327582:IZ327618 SV327582:SV327618 ACR327582:ACR327618 AMN327582:AMN327618 AWJ327582:AWJ327618 BGF327582:BGF327618 BQB327582:BQB327618 BZX327582:BZX327618 CJT327582:CJT327618 CTP327582:CTP327618 DDL327582:DDL327618 DNH327582:DNH327618 DXD327582:DXD327618 EGZ327582:EGZ327618 EQV327582:EQV327618 FAR327582:FAR327618 FKN327582:FKN327618 FUJ327582:FUJ327618 GEF327582:GEF327618 GOB327582:GOB327618 GXX327582:GXX327618 HHT327582:HHT327618 HRP327582:HRP327618 IBL327582:IBL327618 ILH327582:ILH327618 IVD327582:IVD327618 JEZ327582:JEZ327618 JOV327582:JOV327618 JYR327582:JYR327618 KIN327582:KIN327618 KSJ327582:KSJ327618 LCF327582:LCF327618 LMB327582:LMB327618 LVX327582:LVX327618 MFT327582:MFT327618 MPP327582:MPP327618 MZL327582:MZL327618 NJH327582:NJH327618 NTD327582:NTD327618 OCZ327582:OCZ327618 OMV327582:OMV327618 OWR327582:OWR327618 PGN327582:PGN327618 PQJ327582:PQJ327618 QAF327582:QAF327618 QKB327582:QKB327618 QTX327582:QTX327618 RDT327582:RDT327618 RNP327582:RNP327618 RXL327582:RXL327618 SHH327582:SHH327618 SRD327582:SRD327618 TAZ327582:TAZ327618 TKV327582:TKV327618 TUR327582:TUR327618 UEN327582:UEN327618 UOJ327582:UOJ327618 UYF327582:UYF327618 VIB327582:VIB327618 VRX327582:VRX327618 WBT327582:WBT327618 WLP327582:WLP327618 WVL327582:WVL327618 IZ393118:IZ393154 SV393118:SV393154 ACR393118:ACR393154 AMN393118:AMN393154 AWJ393118:AWJ393154 BGF393118:BGF393154 BQB393118:BQB393154 BZX393118:BZX393154 CJT393118:CJT393154 CTP393118:CTP393154 DDL393118:DDL393154 DNH393118:DNH393154 DXD393118:DXD393154 EGZ393118:EGZ393154 EQV393118:EQV393154 FAR393118:FAR393154 FKN393118:FKN393154 FUJ393118:FUJ393154 GEF393118:GEF393154 GOB393118:GOB393154 GXX393118:GXX393154 HHT393118:HHT393154 HRP393118:HRP393154 IBL393118:IBL393154 ILH393118:ILH393154 IVD393118:IVD393154 JEZ393118:JEZ393154 JOV393118:JOV393154 JYR393118:JYR393154 KIN393118:KIN393154 KSJ393118:KSJ393154 LCF393118:LCF393154 LMB393118:LMB393154 LVX393118:LVX393154 MFT393118:MFT393154 MPP393118:MPP393154 MZL393118:MZL393154 NJH393118:NJH393154 NTD393118:NTD393154 OCZ393118:OCZ393154 OMV393118:OMV393154 OWR393118:OWR393154 PGN393118:PGN393154 PQJ393118:PQJ393154 QAF393118:QAF393154 QKB393118:QKB393154 QTX393118:QTX393154 RDT393118:RDT393154 RNP393118:RNP393154 RXL393118:RXL393154 SHH393118:SHH393154 SRD393118:SRD393154 TAZ393118:TAZ393154 TKV393118:TKV393154 TUR393118:TUR393154 UEN393118:UEN393154 UOJ393118:UOJ393154 UYF393118:UYF393154 VIB393118:VIB393154 VRX393118:VRX393154 WBT393118:WBT393154 WLP393118:WLP393154 WVL393118:WVL393154 IZ458654:IZ458690 SV458654:SV458690 ACR458654:ACR458690 AMN458654:AMN458690 AWJ458654:AWJ458690 BGF458654:BGF458690 BQB458654:BQB458690 BZX458654:BZX458690 CJT458654:CJT458690 CTP458654:CTP458690 DDL458654:DDL458690 DNH458654:DNH458690 DXD458654:DXD458690 EGZ458654:EGZ458690 EQV458654:EQV458690 FAR458654:FAR458690 FKN458654:FKN458690 FUJ458654:FUJ458690 GEF458654:GEF458690 GOB458654:GOB458690 GXX458654:GXX458690 HHT458654:HHT458690 HRP458654:HRP458690 IBL458654:IBL458690 ILH458654:ILH458690 IVD458654:IVD458690 JEZ458654:JEZ458690 JOV458654:JOV458690 JYR458654:JYR458690 KIN458654:KIN458690 KSJ458654:KSJ458690 LCF458654:LCF458690 LMB458654:LMB458690 LVX458654:LVX458690 MFT458654:MFT458690 MPP458654:MPP458690 MZL458654:MZL458690 NJH458654:NJH458690 NTD458654:NTD458690 OCZ458654:OCZ458690 OMV458654:OMV458690 OWR458654:OWR458690 PGN458654:PGN458690 PQJ458654:PQJ458690 QAF458654:QAF458690 QKB458654:QKB458690 QTX458654:QTX458690 RDT458654:RDT458690 RNP458654:RNP458690 RXL458654:RXL458690 SHH458654:SHH458690 SRD458654:SRD458690 TAZ458654:TAZ458690 TKV458654:TKV458690 TUR458654:TUR458690 UEN458654:UEN458690 UOJ458654:UOJ458690 UYF458654:UYF458690 VIB458654:VIB458690 VRX458654:VRX458690 WBT458654:WBT458690 WLP458654:WLP458690 WVL458654:WVL458690 IZ524190:IZ524226 SV524190:SV524226 ACR524190:ACR524226 AMN524190:AMN524226 AWJ524190:AWJ524226 BGF524190:BGF524226 BQB524190:BQB524226 BZX524190:BZX524226 CJT524190:CJT524226 CTP524190:CTP524226 DDL524190:DDL524226 DNH524190:DNH524226 DXD524190:DXD524226 EGZ524190:EGZ524226 EQV524190:EQV524226 FAR524190:FAR524226 FKN524190:FKN524226 FUJ524190:FUJ524226 GEF524190:GEF524226 GOB524190:GOB524226 GXX524190:GXX524226 HHT524190:HHT524226 HRP524190:HRP524226 IBL524190:IBL524226 ILH524190:ILH524226 IVD524190:IVD524226 JEZ524190:JEZ524226 JOV524190:JOV524226 JYR524190:JYR524226 KIN524190:KIN524226 KSJ524190:KSJ524226 LCF524190:LCF524226 LMB524190:LMB524226 LVX524190:LVX524226 MFT524190:MFT524226 MPP524190:MPP524226 MZL524190:MZL524226 NJH524190:NJH524226 NTD524190:NTD524226 OCZ524190:OCZ524226 OMV524190:OMV524226 OWR524190:OWR524226 PGN524190:PGN524226 PQJ524190:PQJ524226 QAF524190:QAF524226 QKB524190:QKB524226 QTX524190:QTX524226 RDT524190:RDT524226 RNP524190:RNP524226 RXL524190:RXL524226 SHH524190:SHH524226 SRD524190:SRD524226 TAZ524190:TAZ524226 TKV524190:TKV524226 TUR524190:TUR524226 UEN524190:UEN524226 UOJ524190:UOJ524226 UYF524190:UYF524226 VIB524190:VIB524226 VRX524190:VRX524226 WBT524190:WBT524226 WLP524190:WLP524226 WVL524190:WVL524226 IZ589726:IZ589762 SV589726:SV589762 ACR589726:ACR589762 AMN589726:AMN589762 AWJ589726:AWJ589762 BGF589726:BGF589762 BQB589726:BQB589762 BZX589726:BZX589762 CJT589726:CJT589762 CTP589726:CTP589762 DDL589726:DDL589762 DNH589726:DNH589762 DXD589726:DXD589762 EGZ589726:EGZ589762 EQV589726:EQV589762 FAR589726:FAR589762 FKN589726:FKN589762 FUJ589726:FUJ589762 GEF589726:GEF589762 GOB589726:GOB589762 GXX589726:GXX589762 HHT589726:HHT589762 HRP589726:HRP589762 IBL589726:IBL589762 ILH589726:ILH589762 IVD589726:IVD589762 JEZ589726:JEZ589762 JOV589726:JOV589762 JYR589726:JYR589762 KIN589726:KIN589762 KSJ589726:KSJ589762 LCF589726:LCF589762 LMB589726:LMB589762 LVX589726:LVX589762 MFT589726:MFT589762 MPP589726:MPP589762 MZL589726:MZL589762 NJH589726:NJH589762 NTD589726:NTD589762 OCZ589726:OCZ589762 OMV589726:OMV589762 OWR589726:OWR589762 PGN589726:PGN589762 PQJ589726:PQJ589762 QAF589726:QAF589762 QKB589726:QKB589762 QTX589726:QTX589762 RDT589726:RDT589762 RNP589726:RNP589762 RXL589726:RXL589762 SHH589726:SHH589762 SRD589726:SRD589762 TAZ589726:TAZ589762 TKV589726:TKV589762 TUR589726:TUR589762 UEN589726:UEN589762 UOJ589726:UOJ589762 UYF589726:UYF589762 VIB589726:VIB589762 VRX589726:VRX589762 WBT589726:WBT589762 WLP589726:WLP589762 WVL589726:WVL589762 IZ655262:IZ655298 SV655262:SV655298 ACR655262:ACR655298 AMN655262:AMN655298 AWJ655262:AWJ655298 BGF655262:BGF655298 BQB655262:BQB655298 BZX655262:BZX655298 CJT655262:CJT655298 CTP655262:CTP655298 DDL655262:DDL655298 DNH655262:DNH655298 DXD655262:DXD655298 EGZ655262:EGZ655298 EQV655262:EQV655298 FAR655262:FAR655298 FKN655262:FKN655298 FUJ655262:FUJ655298 GEF655262:GEF655298 GOB655262:GOB655298 GXX655262:GXX655298 HHT655262:HHT655298 HRP655262:HRP655298 IBL655262:IBL655298 ILH655262:ILH655298 IVD655262:IVD655298 JEZ655262:JEZ655298 JOV655262:JOV655298 JYR655262:JYR655298 KIN655262:KIN655298 KSJ655262:KSJ655298 LCF655262:LCF655298 LMB655262:LMB655298 LVX655262:LVX655298 MFT655262:MFT655298 MPP655262:MPP655298 MZL655262:MZL655298 NJH655262:NJH655298 NTD655262:NTD655298 OCZ655262:OCZ655298 OMV655262:OMV655298 OWR655262:OWR655298 PGN655262:PGN655298 PQJ655262:PQJ655298 QAF655262:QAF655298 QKB655262:QKB655298 QTX655262:QTX655298 RDT655262:RDT655298 RNP655262:RNP655298 RXL655262:RXL655298 SHH655262:SHH655298 SRD655262:SRD655298 TAZ655262:TAZ655298 TKV655262:TKV655298 TUR655262:TUR655298 UEN655262:UEN655298 UOJ655262:UOJ655298 UYF655262:UYF655298 VIB655262:VIB655298 VRX655262:VRX655298 WBT655262:WBT655298 WLP655262:WLP655298 WVL655262:WVL655298 IZ720798:IZ720834 SV720798:SV720834 ACR720798:ACR720834 AMN720798:AMN720834 AWJ720798:AWJ720834 BGF720798:BGF720834 BQB720798:BQB720834 BZX720798:BZX720834 CJT720798:CJT720834 CTP720798:CTP720834 DDL720798:DDL720834 DNH720798:DNH720834 DXD720798:DXD720834 EGZ720798:EGZ720834 EQV720798:EQV720834 FAR720798:FAR720834 FKN720798:FKN720834 FUJ720798:FUJ720834 GEF720798:GEF720834 GOB720798:GOB720834 GXX720798:GXX720834 HHT720798:HHT720834 HRP720798:HRP720834 IBL720798:IBL720834 ILH720798:ILH720834 IVD720798:IVD720834 JEZ720798:JEZ720834 JOV720798:JOV720834 JYR720798:JYR720834 KIN720798:KIN720834 KSJ720798:KSJ720834 LCF720798:LCF720834 LMB720798:LMB720834 LVX720798:LVX720834 MFT720798:MFT720834 MPP720798:MPP720834 MZL720798:MZL720834 NJH720798:NJH720834 NTD720798:NTD720834 OCZ720798:OCZ720834 OMV720798:OMV720834 OWR720798:OWR720834 PGN720798:PGN720834 PQJ720798:PQJ720834 QAF720798:QAF720834 QKB720798:QKB720834 QTX720798:QTX720834 RDT720798:RDT720834 RNP720798:RNP720834 RXL720798:RXL720834 SHH720798:SHH720834 SRD720798:SRD720834 TAZ720798:TAZ720834 TKV720798:TKV720834 TUR720798:TUR720834 UEN720798:UEN720834 UOJ720798:UOJ720834 UYF720798:UYF720834 VIB720798:VIB720834 VRX720798:VRX720834 WBT720798:WBT720834 WLP720798:WLP720834 WVL720798:WVL720834 IZ786334:IZ786370 SV786334:SV786370 ACR786334:ACR786370 AMN786334:AMN786370 AWJ786334:AWJ786370 BGF786334:BGF786370 BQB786334:BQB786370 BZX786334:BZX786370 CJT786334:CJT786370 CTP786334:CTP786370 DDL786334:DDL786370 DNH786334:DNH786370 DXD786334:DXD786370 EGZ786334:EGZ786370 EQV786334:EQV786370 FAR786334:FAR786370 FKN786334:FKN786370 FUJ786334:FUJ786370 GEF786334:GEF786370 GOB786334:GOB786370 GXX786334:GXX786370 HHT786334:HHT786370 HRP786334:HRP786370 IBL786334:IBL786370 ILH786334:ILH786370 IVD786334:IVD786370 JEZ786334:JEZ786370 JOV786334:JOV786370 JYR786334:JYR786370 KIN786334:KIN786370 KSJ786334:KSJ786370 LCF786334:LCF786370 LMB786334:LMB786370 LVX786334:LVX786370 MFT786334:MFT786370 MPP786334:MPP786370 MZL786334:MZL786370 NJH786334:NJH786370 NTD786334:NTD786370 OCZ786334:OCZ786370 OMV786334:OMV786370 OWR786334:OWR786370 PGN786334:PGN786370 PQJ786334:PQJ786370 QAF786334:QAF786370 QKB786334:QKB786370 QTX786334:QTX786370 RDT786334:RDT786370 RNP786334:RNP786370 RXL786334:RXL786370 SHH786334:SHH786370 SRD786334:SRD786370 TAZ786334:TAZ786370 TKV786334:TKV786370 TUR786334:TUR786370 UEN786334:UEN786370 UOJ786334:UOJ786370 UYF786334:UYF786370 VIB786334:VIB786370 VRX786334:VRX786370 WBT786334:WBT786370 WLP786334:WLP786370 WVL786334:WVL786370 IZ851870:IZ851906 SV851870:SV851906 ACR851870:ACR851906 AMN851870:AMN851906 AWJ851870:AWJ851906 BGF851870:BGF851906 BQB851870:BQB851906 BZX851870:BZX851906 CJT851870:CJT851906 CTP851870:CTP851906 DDL851870:DDL851906 DNH851870:DNH851906 DXD851870:DXD851906 EGZ851870:EGZ851906 EQV851870:EQV851906 FAR851870:FAR851906 FKN851870:FKN851906 FUJ851870:FUJ851906 GEF851870:GEF851906 GOB851870:GOB851906 GXX851870:GXX851906 HHT851870:HHT851906 HRP851870:HRP851906 IBL851870:IBL851906 ILH851870:ILH851906 IVD851870:IVD851906 JEZ851870:JEZ851906 JOV851870:JOV851906 JYR851870:JYR851906 KIN851870:KIN851906 KSJ851870:KSJ851906 LCF851870:LCF851906 LMB851870:LMB851906 LVX851870:LVX851906 MFT851870:MFT851906 MPP851870:MPP851906 MZL851870:MZL851906 NJH851870:NJH851906 NTD851870:NTD851906 OCZ851870:OCZ851906 OMV851870:OMV851906 OWR851870:OWR851906 PGN851870:PGN851906 PQJ851870:PQJ851906 QAF851870:QAF851906 QKB851870:QKB851906 QTX851870:QTX851906 RDT851870:RDT851906 RNP851870:RNP851906 RXL851870:RXL851906 SHH851870:SHH851906 SRD851870:SRD851906 TAZ851870:TAZ851906 TKV851870:TKV851906 TUR851870:TUR851906 UEN851870:UEN851906 UOJ851870:UOJ851906 UYF851870:UYF851906 VIB851870:VIB851906 VRX851870:VRX851906 WBT851870:WBT851906 WLP851870:WLP851906 WVL851870:WVL851906 IZ917406:IZ917442 SV917406:SV917442 ACR917406:ACR917442 AMN917406:AMN917442 AWJ917406:AWJ917442 BGF917406:BGF917442 BQB917406:BQB917442 BZX917406:BZX917442 CJT917406:CJT917442 CTP917406:CTP917442 DDL917406:DDL917442 DNH917406:DNH917442 DXD917406:DXD917442 EGZ917406:EGZ917442 EQV917406:EQV917442 FAR917406:FAR917442 FKN917406:FKN917442 FUJ917406:FUJ917442 GEF917406:GEF917442 GOB917406:GOB917442 GXX917406:GXX917442 HHT917406:HHT917442 HRP917406:HRP917442 IBL917406:IBL917442 ILH917406:ILH917442 IVD917406:IVD917442 JEZ917406:JEZ917442 JOV917406:JOV917442 JYR917406:JYR917442 KIN917406:KIN917442 KSJ917406:KSJ917442 LCF917406:LCF917442 LMB917406:LMB917442 LVX917406:LVX917442 MFT917406:MFT917442 MPP917406:MPP917442 MZL917406:MZL917442 NJH917406:NJH917442 NTD917406:NTD917442 OCZ917406:OCZ917442 OMV917406:OMV917442 OWR917406:OWR917442 PGN917406:PGN917442 PQJ917406:PQJ917442 QAF917406:QAF917442 QKB917406:QKB917442 QTX917406:QTX917442 RDT917406:RDT917442 RNP917406:RNP917442 RXL917406:RXL917442 SHH917406:SHH917442 SRD917406:SRD917442 TAZ917406:TAZ917442 TKV917406:TKV917442 TUR917406:TUR917442 UEN917406:UEN917442 UOJ917406:UOJ917442 UYF917406:UYF917442 VIB917406:VIB917442 VRX917406:VRX917442 WBT917406:WBT917442 WLP917406:WLP917442 WVL917406:WVL917442 IZ982942:IZ982978 SV982942:SV982978 ACR982942:ACR982978 AMN982942:AMN982978 AWJ982942:AWJ982978 BGF982942:BGF982978 BQB982942:BQB982978 BZX982942:BZX982978 CJT982942:CJT982978 CTP982942:CTP982978 DDL982942:DDL982978 DNH982942:DNH982978 DXD982942:DXD982978 EGZ982942:EGZ982978 EQV982942:EQV982978 FAR982942:FAR982978 FKN982942:FKN982978 FUJ982942:FUJ982978 GEF982942:GEF982978 GOB982942:GOB982978 GXX982942:GXX982978 HHT982942:HHT982978 HRP982942:HRP982978 IBL982942:IBL982978 ILH982942:ILH982978 IVD982942:IVD982978 JEZ982942:JEZ982978 JOV982942:JOV982978 JYR982942:JYR982978 KIN982942:KIN982978 KSJ982942:KSJ982978 LCF982942:LCF982978 LMB982942:LMB982978 LVX982942:LVX982978 MFT982942:MFT982978 MPP982942:MPP982978 MZL982942:MZL982978 NJH982942:NJH982978 NTD982942:NTD982978 OCZ982942:OCZ982978 OMV982942:OMV982978 OWR982942:OWR982978 PGN982942:PGN982978 PQJ982942:PQJ982978 QAF982942:QAF982978 QKB982942:QKB982978 QTX982942:QTX982978 RDT982942:RDT982978 RNP982942:RNP982978 RXL982942:RXL982978 SHH982942:SHH982978 SRD982942:SRD982978 TAZ982942:TAZ982978 TKV982942:TKV982978 TUR982942:TUR982978 UEN982942:UEN982978 UOJ982942:UOJ982978 UYF982942:UYF982978 VIB982942:VIB982978 VRX982942:VRX982978 WBT982942:WBT982978 WLP982942:WLP982978 WVL982942:WVL982978 E982942:E982978 E917406:E917442 E851870:E851906 E786334:E786370 E720798:E720834 E655262:E655298 E589726:E589762 E524190:E524226 E458654:E458690 E393118:E393154 E327582:E327618 E262046:E262082 E196510:E196546 E130974:E131010 E65438:E65474 E982910:E982911 E917374:E917375 E851838:E851839 E786302:E786303 E720766:E720767 E655230:E655231 E589694:E589695 E524158:E524159 E458622:E458623 E393086:E393087 E327550:E327551 E262014:E262015 E196478:E196479 E130942:E130943 E65406:E65407 E982863 E917327 E851791 E786255 E720719 E655183 E589647 E524111 E458575 E393039 E327503 E261967 E196431 E130895 E65359 E982882:E982884 E917346:E917348 E851810:E851812 E786274:E786276 E720738:E720740 E655202:E655204 E589666:E589668 E524130:E524132 E458594:E458596 E393058:E393060 E327522:E327524 E261986:E261988 E196450:E196452 E130914:E130916 E65378:E65380 E982890 E917354 E851818 E786282 E720746 E655210 E589674 E524138 E458602 E393066 E327530 E261994 E196458 E130922 E65386 E982906 E917370 E851834 E786298 E720762 E655226 E589690 E524154 E458618 E393082 E327546 E262010 E196474 E130938 E65402 E982932 E917396 E851860 E786324 E720788 E655252 E589716 E524180 E458644 E393108 E327572 E262036 E196500 E130964 E65428 E982927 E917391 E851855 E786319 E720783 E655247 E589711 E524175 E458639 E393103 E327567 E262031 E196495 E130959 E65423">
      <formula1>"建档立卡贫困家庭学生,低保家庭学生,特困供养学生,烈士子女,孤儿,残疾学生,低收入困难家庭学生,困境儿童"</formula1>
    </dataValidation>
    <dataValidation type="list" allowBlank="1" showInputMessage="1" showErrorMessage="1" sqref="IZ65381:IZ65385 SV65381:SV65385 ACR65381:ACR65385 AMN65381:AMN65385 AWJ65381:AWJ65385 BGF65381:BGF65385 BQB65381:BQB65385 BZX65381:BZX65385 CJT65381:CJT65385 CTP65381:CTP65385 DDL65381:DDL65385 DNH65381:DNH65385 DXD65381:DXD65385 EGZ65381:EGZ65385 EQV65381:EQV65385 FAR65381:FAR65385 FKN65381:FKN65385 FUJ65381:FUJ65385 GEF65381:GEF65385 GOB65381:GOB65385 GXX65381:GXX65385 HHT65381:HHT65385 HRP65381:HRP65385 IBL65381:IBL65385 ILH65381:ILH65385 IVD65381:IVD65385 JEZ65381:JEZ65385 JOV65381:JOV65385 JYR65381:JYR65385 KIN65381:KIN65385 KSJ65381:KSJ65385 LCF65381:LCF65385 LMB65381:LMB65385 LVX65381:LVX65385 MFT65381:MFT65385 MPP65381:MPP65385 MZL65381:MZL65385 NJH65381:NJH65385 NTD65381:NTD65385 OCZ65381:OCZ65385 OMV65381:OMV65385 OWR65381:OWR65385 PGN65381:PGN65385 PQJ65381:PQJ65385 QAF65381:QAF65385 QKB65381:QKB65385 QTX65381:QTX65385 RDT65381:RDT65385 RNP65381:RNP65385 RXL65381:RXL65385 SHH65381:SHH65385 SRD65381:SRD65385 TAZ65381:TAZ65385 TKV65381:TKV65385 TUR65381:TUR65385 UEN65381:UEN65385 UOJ65381:UOJ65385 UYF65381:UYF65385 VIB65381:VIB65385 VRX65381:VRX65385 WBT65381:WBT65385 WLP65381:WLP65385 WVL65381:WVL65385 IZ130917:IZ130921 SV130917:SV130921 ACR130917:ACR130921 AMN130917:AMN130921 AWJ130917:AWJ130921 BGF130917:BGF130921 BQB130917:BQB130921 BZX130917:BZX130921 CJT130917:CJT130921 CTP130917:CTP130921 DDL130917:DDL130921 DNH130917:DNH130921 DXD130917:DXD130921 EGZ130917:EGZ130921 EQV130917:EQV130921 FAR130917:FAR130921 FKN130917:FKN130921 FUJ130917:FUJ130921 GEF130917:GEF130921 GOB130917:GOB130921 GXX130917:GXX130921 HHT130917:HHT130921 HRP130917:HRP130921 IBL130917:IBL130921 ILH130917:ILH130921 IVD130917:IVD130921 JEZ130917:JEZ130921 JOV130917:JOV130921 JYR130917:JYR130921 KIN130917:KIN130921 KSJ130917:KSJ130921 LCF130917:LCF130921 LMB130917:LMB130921 LVX130917:LVX130921 MFT130917:MFT130921 MPP130917:MPP130921 MZL130917:MZL130921 NJH130917:NJH130921 NTD130917:NTD130921 OCZ130917:OCZ130921 OMV130917:OMV130921 OWR130917:OWR130921 PGN130917:PGN130921 PQJ130917:PQJ130921 QAF130917:QAF130921 QKB130917:QKB130921 QTX130917:QTX130921 RDT130917:RDT130921 RNP130917:RNP130921 RXL130917:RXL130921 SHH130917:SHH130921 SRD130917:SRD130921 TAZ130917:TAZ130921 TKV130917:TKV130921 TUR130917:TUR130921 UEN130917:UEN130921 UOJ130917:UOJ130921 UYF130917:UYF130921 VIB130917:VIB130921 VRX130917:VRX130921 WBT130917:WBT130921 WLP130917:WLP130921 WVL130917:WVL130921 IZ196453:IZ196457 SV196453:SV196457 ACR196453:ACR196457 AMN196453:AMN196457 AWJ196453:AWJ196457 BGF196453:BGF196457 BQB196453:BQB196457 BZX196453:BZX196457 CJT196453:CJT196457 CTP196453:CTP196457 DDL196453:DDL196457 DNH196453:DNH196457 DXD196453:DXD196457 EGZ196453:EGZ196457 EQV196453:EQV196457 FAR196453:FAR196457 FKN196453:FKN196457 FUJ196453:FUJ196457 GEF196453:GEF196457 GOB196453:GOB196457 GXX196453:GXX196457 HHT196453:HHT196457 HRP196453:HRP196457 IBL196453:IBL196457 ILH196453:ILH196457 IVD196453:IVD196457 JEZ196453:JEZ196457 JOV196453:JOV196457 JYR196453:JYR196457 KIN196453:KIN196457 KSJ196453:KSJ196457 LCF196453:LCF196457 LMB196453:LMB196457 LVX196453:LVX196457 MFT196453:MFT196457 MPP196453:MPP196457 MZL196453:MZL196457 NJH196453:NJH196457 NTD196453:NTD196457 OCZ196453:OCZ196457 OMV196453:OMV196457 OWR196453:OWR196457 PGN196453:PGN196457 PQJ196453:PQJ196457 QAF196453:QAF196457 QKB196453:QKB196457 QTX196453:QTX196457 RDT196453:RDT196457 RNP196453:RNP196457 RXL196453:RXL196457 SHH196453:SHH196457 SRD196453:SRD196457 TAZ196453:TAZ196457 TKV196453:TKV196457 TUR196453:TUR196457 UEN196453:UEN196457 UOJ196453:UOJ196457 UYF196453:UYF196457 VIB196453:VIB196457 VRX196453:VRX196457 WBT196453:WBT196457 WLP196453:WLP196457 WVL196453:WVL196457 IZ261989:IZ261993 SV261989:SV261993 ACR261989:ACR261993 AMN261989:AMN261993 AWJ261989:AWJ261993 BGF261989:BGF261993 BQB261989:BQB261993 BZX261989:BZX261993 CJT261989:CJT261993 CTP261989:CTP261993 DDL261989:DDL261993 DNH261989:DNH261993 DXD261989:DXD261993 EGZ261989:EGZ261993 EQV261989:EQV261993 FAR261989:FAR261993 FKN261989:FKN261993 FUJ261989:FUJ261993 GEF261989:GEF261993 GOB261989:GOB261993 GXX261989:GXX261993 HHT261989:HHT261993 HRP261989:HRP261993 IBL261989:IBL261993 ILH261989:ILH261993 IVD261989:IVD261993 JEZ261989:JEZ261993 JOV261989:JOV261993 JYR261989:JYR261993 KIN261989:KIN261993 KSJ261989:KSJ261993 LCF261989:LCF261993 LMB261989:LMB261993 LVX261989:LVX261993 MFT261989:MFT261993 MPP261989:MPP261993 MZL261989:MZL261993 NJH261989:NJH261993 NTD261989:NTD261993 OCZ261989:OCZ261993 OMV261989:OMV261993 OWR261989:OWR261993 PGN261989:PGN261993 PQJ261989:PQJ261993 QAF261989:QAF261993 QKB261989:QKB261993 QTX261989:QTX261993 RDT261989:RDT261993 RNP261989:RNP261993 RXL261989:RXL261993 SHH261989:SHH261993 SRD261989:SRD261993 TAZ261989:TAZ261993 TKV261989:TKV261993 TUR261989:TUR261993 UEN261989:UEN261993 UOJ261989:UOJ261993 UYF261989:UYF261993 VIB261989:VIB261993 VRX261989:VRX261993 WBT261989:WBT261993 WLP261989:WLP261993 WVL261989:WVL261993 IZ327525:IZ327529 SV327525:SV327529 ACR327525:ACR327529 AMN327525:AMN327529 AWJ327525:AWJ327529 BGF327525:BGF327529 BQB327525:BQB327529 BZX327525:BZX327529 CJT327525:CJT327529 CTP327525:CTP327529 DDL327525:DDL327529 DNH327525:DNH327529 DXD327525:DXD327529 EGZ327525:EGZ327529 EQV327525:EQV327529 FAR327525:FAR327529 FKN327525:FKN327529 FUJ327525:FUJ327529 GEF327525:GEF327529 GOB327525:GOB327529 GXX327525:GXX327529 HHT327525:HHT327529 HRP327525:HRP327529 IBL327525:IBL327529 ILH327525:ILH327529 IVD327525:IVD327529 JEZ327525:JEZ327529 JOV327525:JOV327529 JYR327525:JYR327529 KIN327525:KIN327529 KSJ327525:KSJ327529 LCF327525:LCF327529 LMB327525:LMB327529 LVX327525:LVX327529 MFT327525:MFT327529 MPP327525:MPP327529 MZL327525:MZL327529 NJH327525:NJH327529 NTD327525:NTD327529 OCZ327525:OCZ327529 OMV327525:OMV327529 OWR327525:OWR327529 PGN327525:PGN327529 PQJ327525:PQJ327529 QAF327525:QAF327529 QKB327525:QKB327529 QTX327525:QTX327529 RDT327525:RDT327529 RNP327525:RNP327529 RXL327525:RXL327529 SHH327525:SHH327529 SRD327525:SRD327529 TAZ327525:TAZ327529 TKV327525:TKV327529 TUR327525:TUR327529 UEN327525:UEN327529 UOJ327525:UOJ327529 UYF327525:UYF327529 VIB327525:VIB327529 VRX327525:VRX327529 WBT327525:WBT327529 WLP327525:WLP327529 WVL327525:WVL327529 IZ393061:IZ393065 SV393061:SV393065 ACR393061:ACR393065 AMN393061:AMN393065 AWJ393061:AWJ393065 BGF393061:BGF393065 BQB393061:BQB393065 BZX393061:BZX393065 CJT393061:CJT393065 CTP393061:CTP393065 DDL393061:DDL393065 DNH393061:DNH393065 DXD393061:DXD393065 EGZ393061:EGZ393065 EQV393061:EQV393065 FAR393061:FAR393065 FKN393061:FKN393065 FUJ393061:FUJ393065 GEF393061:GEF393065 GOB393061:GOB393065 GXX393061:GXX393065 HHT393061:HHT393065 HRP393061:HRP393065 IBL393061:IBL393065 ILH393061:ILH393065 IVD393061:IVD393065 JEZ393061:JEZ393065 JOV393061:JOV393065 JYR393061:JYR393065 KIN393061:KIN393065 KSJ393061:KSJ393065 LCF393061:LCF393065 LMB393061:LMB393065 LVX393061:LVX393065 MFT393061:MFT393065 MPP393061:MPP393065 MZL393061:MZL393065 NJH393061:NJH393065 NTD393061:NTD393065 OCZ393061:OCZ393065 OMV393061:OMV393065 OWR393061:OWR393065 PGN393061:PGN393065 PQJ393061:PQJ393065 QAF393061:QAF393065 QKB393061:QKB393065 QTX393061:QTX393065 RDT393061:RDT393065 RNP393061:RNP393065 RXL393061:RXL393065 SHH393061:SHH393065 SRD393061:SRD393065 TAZ393061:TAZ393065 TKV393061:TKV393065 TUR393061:TUR393065 UEN393061:UEN393065 UOJ393061:UOJ393065 UYF393061:UYF393065 VIB393061:VIB393065 VRX393061:VRX393065 WBT393061:WBT393065 WLP393061:WLP393065 WVL393061:WVL393065 IZ458597:IZ458601 SV458597:SV458601 ACR458597:ACR458601 AMN458597:AMN458601 AWJ458597:AWJ458601 BGF458597:BGF458601 BQB458597:BQB458601 BZX458597:BZX458601 CJT458597:CJT458601 CTP458597:CTP458601 DDL458597:DDL458601 DNH458597:DNH458601 DXD458597:DXD458601 EGZ458597:EGZ458601 EQV458597:EQV458601 FAR458597:FAR458601 FKN458597:FKN458601 FUJ458597:FUJ458601 GEF458597:GEF458601 GOB458597:GOB458601 GXX458597:GXX458601 HHT458597:HHT458601 HRP458597:HRP458601 IBL458597:IBL458601 ILH458597:ILH458601 IVD458597:IVD458601 JEZ458597:JEZ458601 JOV458597:JOV458601 JYR458597:JYR458601 KIN458597:KIN458601 KSJ458597:KSJ458601 LCF458597:LCF458601 LMB458597:LMB458601 LVX458597:LVX458601 MFT458597:MFT458601 MPP458597:MPP458601 MZL458597:MZL458601 NJH458597:NJH458601 NTD458597:NTD458601 OCZ458597:OCZ458601 OMV458597:OMV458601 OWR458597:OWR458601 PGN458597:PGN458601 PQJ458597:PQJ458601 QAF458597:QAF458601 QKB458597:QKB458601 QTX458597:QTX458601 RDT458597:RDT458601 RNP458597:RNP458601 RXL458597:RXL458601 SHH458597:SHH458601 SRD458597:SRD458601 TAZ458597:TAZ458601 TKV458597:TKV458601 TUR458597:TUR458601 UEN458597:UEN458601 UOJ458597:UOJ458601 UYF458597:UYF458601 VIB458597:VIB458601 VRX458597:VRX458601 WBT458597:WBT458601 WLP458597:WLP458601 WVL458597:WVL458601 IZ524133:IZ524137 SV524133:SV524137 ACR524133:ACR524137 AMN524133:AMN524137 AWJ524133:AWJ524137 BGF524133:BGF524137 BQB524133:BQB524137 BZX524133:BZX524137 CJT524133:CJT524137 CTP524133:CTP524137 DDL524133:DDL524137 DNH524133:DNH524137 DXD524133:DXD524137 EGZ524133:EGZ524137 EQV524133:EQV524137 FAR524133:FAR524137 FKN524133:FKN524137 FUJ524133:FUJ524137 GEF524133:GEF524137 GOB524133:GOB524137 GXX524133:GXX524137 HHT524133:HHT524137 HRP524133:HRP524137 IBL524133:IBL524137 ILH524133:ILH524137 IVD524133:IVD524137 JEZ524133:JEZ524137 JOV524133:JOV524137 JYR524133:JYR524137 KIN524133:KIN524137 KSJ524133:KSJ524137 LCF524133:LCF524137 LMB524133:LMB524137 LVX524133:LVX524137 MFT524133:MFT524137 MPP524133:MPP524137 MZL524133:MZL524137 NJH524133:NJH524137 NTD524133:NTD524137 OCZ524133:OCZ524137 OMV524133:OMV524137 OWR524133:OWR524137 PGN524133:PGN524137 PQJ524133:PQJ524137 QAF524133:QAF524137 QKB524133:QKB524137 QTX524133:QTX524137 RDT524133:RDT524137 RNP524133:RNP524137 RXL524133:RXL524137 SHH524133:SHH524137 SRD524133:SRD524137 TAZ524133:TAZ524137 TKV524133:TKV524137 TUR524133:TUR524137 UEN524133:UEN524137 UOJ524133:UOJ524137 UYF524133:UYF524137 VIB524133:VIB524137 VRX524133:VRX524137 WBT524133:WBT524137 WLP524133:WLP524137 WVL524133:WVL524137 IZ589669:IZ589673 SV589669:SV589673 ACR589669:ACR589673 AMN589669:AMN589673 AWJ589669:AWJ589673 BGF589669:BGF589673 BQB589669:BQB589673 BZX589669:BZX589673 CJT589669:CJT589673 CTP589669:CTP589673 DDL589669:DDL589673 DNH589669:DNH589673 DXD589669:DXD589673 EGZ589669:EGZ589673 EQV589669:EQV589673 FAR589669:FAR589673 FKN589669:FKN589673 FUJ589669:FUJ589673 GEF589669:GEF589673 GOB589669:GOB589673 GXX589669:GXX589673 HHT589669:HHT589673 HRP589669:HRP589673 IBL589669:IBL589673 ILH589669:ILH589673 IVD589669:IVD589673 JEZ589669:JEZ589673 JOV589669:JOV589673 JYR589669:JYR589673 KIN589669:KIN589673 KSJ589669:KSJ589673 LCF589669:LCF589673 LMB589669:LMB589673 LVX589669:LVX589673 MFT589669:MFT589673 MPP589669:MPP589673 MZL589669:MZL589673 NJH589669:NJH589673 NTD589669:NTD589673 OCZ589669:OCZ589673 OMV589669:OMV589673 OWR589669:OWR589673 PGN589669:PGN589673 PQJ589669:PQJ589673 QAF589669:QAF589673 QKB589669:QKB589673 QTX589669:QTX589673 RDT589669:RDT589673 RNP589669:RNP589673 RXL589669:RXL589673 SHH589669:SHH589673 SRD589669:SRD589673 TAZ589669:TAZ589673 TKV589669:TKV589673 TUR589669:TUR589673 UEN589669:UEN589673 UOJ589669:UOJ589673 UYF589669:UYF589673 VIB589669:VIB589673 VRX589669:VRX589673 WBT589669:WBT589673 WLP589669:WLP589673 WVL589669:WVL589673 IZ655205:IZ655209 SV655205:SV655209 ACR655205:ACR655209 AMN655205:AMN655209 AWJ655205:AWJ655209 BGF655205:BGF655209 BQB655205:BQB655209 BZX655205:BZX655209 CJT655205:CJT655209 CTP655205:CTP655209 DDL655205:DDL655209 DNH655205:DNH655209 DXD655205:DXD655209 EGZ655205:EGZ655209 EQV655205:EQV655209 FAR655205:FAR655209 FKN655205:FKN655209 FUJ655205:FUJ655209 GEF655205:GEF655209 GOB655205:GOB655209 GXX655205:GXX655209 HHT655205:HHT655209 HRP655205:HRP655209 IBL655205:IBL655209 ILH655205:ILH655209 IVD655205:IVD655209 JEZ655205:JEZ655209 JOV655205:JOV655209 JYR655205:JYR655209 KIN655205:KIN655209 KSJ655205:KSJ655209 LCF655205:LCF655209 LMB655205:LMB655209 LVX655205:LVX655209 MFT655205:MFT655209 MPP655205:MPP655209 MZL655205:MZL655209 NJH655205:NJH655209 NTD655205:NTD655209 OCZ655205:OCZ655209 OMV655205:OMV655209 OWR655205:OWR655209 PGN655205:PGN655209 PQJ655205:PQJ655209 QAF655205:QAF655209 QKB655205:QKB655209 QTX655205:QTX655209 RDT655205:RDT655209 RNP655205:RNP655209 RXL655205:RXL655209 SHH655205:SHH655209 SRD655205:SRD655209 TAZ655205:TAZ655209 TKV655205:TKV655209 TUR655205:TUR655209 UEN655205:UEN655209 UOJ655205:UOJ655209 UYF655205:UYF655209 VIB655205:VIB655209 VRX655205:VRX655209 WBT655205:WBT655209 WLP655205:WLP655209 WVL655205:WVL655209 IZ720741:IZ720745 SV720741:SV720745 ACR720741:ACR720745 AMN720741:AMN720745 AWJ720741:AWJ720745 BGF720741:BGF720745 BQB720741:BQB720745 BZX720741:BZX720745 CJT720741:CJT720745 CTP720741:CTP720745 DDL720741:DDL720745 DNH720741:DNH720745 DXD720741:DXD720745 EGZ720741:EGZ720745 EQV720741:EQV720745 FAR720741:FAR720745 FKN720741:FKN720745 FUJ720741:FUJ720745 GEF720741:GEF720745 GOB720741:GOB720745 GXX720741:GXX720745 HHT720741:HHT720745 HRP720741:HRP720745 IBL720741:IBL720745 ILH720741:ILH720745 IVD720741:IVD720745 JEZ720741:JEZ720745 JOV720741:JOV720745 JYR720741:JYR720745 KIN720741:KIN720745 KSJ720741:KSJ720745 LCF720741:LCF720745 LMB720741:LMB720745 LVX720741:LVX720745 MFT720741:MFT720745 MPP720741:MPP720745 MZL720741:MZL720745 NJH720741:NJH720745 NTD720741:NTD720745 OCZ720741:OCZ720745 OMV720741:OMV720745 OWR720741:OWR720745 PGN720741:PGN720745 PQJ720741:PQJ720745 QAF720741:QAF720745 QKB720741:QKB720745 QTX720741:QTX720745 RDT720741:RDT720745 RNP720741:RNP720745 RXL720741:RXL720745 SHH720741:SHH720745 SRD720741:SRD720745 TAZ720741:TAZ720745 TKV720741:TKV720745 TUR720741:TUR720745 UEN720741:UEN720745 UOJ720741:UOJ720745 UYF720741:UYF720745 VIB720741:VIB720745 VRX720741:VRX720745 WBT720741:WBT720745 WLP720741:WLP720745 WVL720741:WVL720745 IZ786277:IZ786281 SV786277:SV786281 ACR786277:ACR786281 AMN786277:AMN786281 AWJ786277:AWJ786281 BGF786277:BGF786281 BQB786277:BQB786281 BZX786277:BZX786281 CJT786277:CJT786281 CTP786277:CTP786281 DDL786277:DDL786281 DNH786277:DNH786281 DXD786277:DXD786281 EGZ786277:EGZ786281 EQV786277:EQV786281 FAR786277:FAR786281 FKN786277:FKN786281 FUJ786277:FUJ786281 GEF786277:GEF786281 GOB786277:GOB786281 GXX786277:GXX786281 HHT786277:HHT786281 HRP786277:HRP786281 IBL786277:IBL786281 ILH786277:ILH786281 IVD786277:IVD786281 JEZ786277:JEZ786281 JOV786277:JOV786281 JYR786277:JYR786281 KIN786277:KIN786281 KSJ786277:KSJ786281 LCF786277:LCF786281 LMB786277:LMB786281 LVX786277:LVX786281 MFT786277:MFT786281 MPP786277:MPP786281 MZL786277:MZL786281 NJH786277:NJH786281 NTD786277:NTD786281 OCZ786277:OCZ786281 OMV786277:OMV786281 OWR786277:OWR786281 PGN786277:PGN786281 PQJ786277:PQJ786281 QAF786277:QAF786281 QKB786277:QKB786281 QTX786277:QTX786281 RDT786277:RDT786281 RNP786277:RNP786281 RXL786277:RXL786281 SHH786277:SHH786281 SRD786277:SRD786281 TAZ786277:TAZ786281 TKV786277:TKV786281 TUR786277:TUR786281 UEN786277:UEN786281 UOJ786277:UOJ786281 UYF786277:UYF786281 VIB786277:VIB786281 VRX786277:VRX786281 WBT786277:WBT786281 WLP786277:WLP786281 WVL786277:WVL786281 IZ851813:IZ851817 SV851813:SV851817 ACR851813:ACR851817 AMN851813:AMN851817 AWJ851813:AWJ851817 BGF851813:BGF851817 BQB851813:BQB851817 BZX851813:BZX851817 CJT851813:CJT851817 CTP851813:CTP851817 DDL851813:DDL851817 DNH851813:DNH851817 DXD851813:DXD851817 EGZ851813:EGZ851817 EQV851813:EQV851817 FAR851813:FAR851817 FKN851813:FKN851817 FUJ851813:FUJ851817 GEF851813:GEF851817 GOB851813:GOB851817 GXX851813:GXX851817 HHT851813:HHT851817 HRP851813:HRP851817 IBL851813:IBL851817 ILH851813:ILH851817 IVD851813:IVD851817 JEZ851813:JEZ851817 JOV851813:JOV851817 JYR851813:JYR851817 KIN851813:KIN851817 KSJ851813:KSJ851817 LCF851813:LCF851817 LMB851813:LMB851817 LVX851813:LVX851817 MFT851813:MFT851817 MPP851813:MPP851817 MZL851813:MZL851817 NJH851813:NJH851817 NTD851813:NTD851817 OCZ851813:OCZ851817 OMV851813:OMV851817 OWR851813:OWR851817 PGN851813:PGN851817 PQJ851813:PQJ851817 QAF851813:QAF851817 QKB851813:QKB851817 QTX851813:QTX851817 RDT851813:RDT851817 RNP851813:RNP851817 RXL851813:RXL851817 SHH851813:SHH851817 SRD851813:SRD851817 TAZ851813:TAZ851817 TKV851813:TKV851817 TUR851813:TUR851817 UEN851813:UEN851817 UOJ851813:UOJ851817 UYF851813:UYF851817 VIB851813:VIB851817 VRX851813:VRX851817 WBT851813:WBT851817 WLP851813:WLP851817 WVL851813:WVL851817 IZ917349:IZ917353 SV917349:SV917353 ACR917349:ACR917353 AMN917349:AMN917353 AWJ917349:AWJ917353 BGF917349:BGF917353 BQB917349:BQB917353 BZX917349:BZX917353 CJT917349:CJT917353 CTP917349:CTP917353 DDL917349:DDL917353 DNH917349:DNH917353 DXD917349:DXD917353 EGZ917349:EGZ917353 EQV917349:EQV917353 FAR917349:FAR917353 FKN917349:FKN917353 FUJ917349:FUJ917353 GEF917349:GEF917353 GOB917349:GOB917353 GXX917349:GXX917353 HHT917349:HHT917353 HRP917349:HRP917353 IBL917349:IBL917353 ILH917349:ILH917353 IVD917349:IVD917353 JEZ917349:JEZ917353 JOV917349:JOV917353 JYR917349:JYR917353 KIN917349:KIN917353 KSJ917349:KSJ917353 LCF917349:LCF917353 LMB917349:LMB917353 LVX917349:LVX917353 MFT917349:MFT917353 MPP917349:MPP917353 MZL917349:MZL917353 NJH917349:NJH917353 NTD917349:NTD917353 OCZ917349:OCZ917353 OMV917349:OMV917353 OWR917349:OWR917353 PGN917349:PGN917353 PQJ917349:PQJ917353 QAF917349:QAF917353 QKB917349:QKB917353 QTX917349:QTX917353 RDT917349:RDT917353 RNP917349:RNP917353 RXL917349:RXL917353 SHH917349:SHH917353 SRD917349:SRD917353 TAZ917349:TAZ917353 TKV917349:TKV917353 TUR917349:TUR917353 UEN917349:UEN917353 UOJ917349:UOJ917353 UYF917349:UYF917353 VIB917349:VIB917353 VRX917349:VRX917353 WBT917349:WBT917353 WLP917349:WLP917353 WVL917349:WVL917353 IZ982885:IZ982889 SV982885:SV982889 ACR982885:ACR982889 AMN982885:AMN982889 AWJ982885:AWJ982889 BGF982885:BGF982889 BQB982885:BQB982889 BZX982885:BZX982889 CJT982885:CJT982889 CTP982885:CTP982889 DDL982885:DDL982889 DNH982885:DNH982889 DXD982885:DXD982889 EGZ982885:EGZ982889 EQV982885:EQV982889 FAR982885:FAR982889 FKN982885:FKN982889 FUJ982885:FUJ982889 GEF982885:GEF982889 GOB982885:GOB982889 GXX982885:GXX982889 HHT982885:HHT982889 HRP982885:HRP982889 IBL982885:IBL982889 ILH982885:ILH982889 IVD982885:IVD982889 JEZ982885:JEZ982889 JOV982885:JOV982889 JYR982885:JYR982889 KIN982885:KIN982889 KSJ982885:KSJ982889 LCF982885:LCF982889 LMB982885:LMB982889 LVX982885:LVX982889 MFT982885:MFT982889 MPP982885:MPP982889 MZL982885:MZL982889 NJH982885:NJH982889 NTD982885:NTD982889 OCZ982885:OCZ982889 OMV982885:OMV982889 OWR982885:OWR982889 PGN982885:PGN982889 PQJ982885:PQJ982889 QAF982885:QAF982889 QKB982885:QKB982889 QTX982885:QTX982889 RDT982885:RDT982889 RNP982885:RNP982889 RXL982885:RXL982889 SHH982885:SHH982889 SRD982885:SRD982889 TAZ982885:TAZ982889 TKV982885:TKV982889 TUR982885:TUR982889 UEN982885:UEN982889 UOJ982885:UOJ982889 UYF982885:UYF982889 VIB982885:VIB982889 VRX982885:VRX982889 WBT982885:WBT982889 WLP982885:WLP982889 WVL982885:WVL982889 IZ65408:IZ65422 SV65408:SV65422 ACR65408:ACR65422 AMN65408:AMN65422 AWJ65408:AWJ65422 BGF65408:BGF65422 BQB65408:BQB65422 BZX65408:BZX65422 CJT65408:CJT65422 CTP65408:CTP65422 DDL65408:DDL65422 DNH65408:DNH65422 DXD65408:DXD65422 EGZ65408:EGZ65422 EQV65408:EQV65422 FAR65408:FAR65422 FKN65408:FKN65422 FUJ65408:FUJ65422 GEF65408:GEF65422 GOB65408:GOB65422 GXX65408:GXX65422 HHT65408:HHT65422 HRP65408:HRP65422 IBL65408:IBL65422 ILH65408:ILH65422 IVD65408:IVD65422 JEZ65408:JEZ65422 JOV65408:JOV65422 JYR65408:JYR65422 KIN65408:KIN65422 KSJ65408:KSJ65422 LCF65408:LCF65422 LMB65408:LMB65422 LVX65408:LVX65422 MFT65408:MFT65422 MPP65408:MPP65422 MZL65408:MZL65422 NJH65408:NJH65422 NTD65408:NTD65422 OCZ65408:OCZ65422 OMV65408:OMV65422 OWR65408:OWR65422 PGN65408:PGN65422 PQJ65408:PQJ65422 QAF65408:QAF65422 QKB65408:QKB65422 QTX65408:QTX65422 RDT65408:RDT65422 RNP65408:RNP65422 RXL65408:RXL65422 SHH65408:SHH65422 SRD65408:SRD65422 TAZ65408:TAZ65422 TKV65408:TKV65422 TUR65408:TUR65422 UEN65408:UEN65422 UOJ65408:UOJ65422 UYF65408:UYF65422 VIB65408:VIB65422 VRX65408:VRX65422 WBT65408:WBT65422 WLP65408:WLP65422 WVL65408:WVL65422 IZ130944:IZ130958 SV130944:SV130958 ACR130944:ACR130958 AMN130944:AMN130958 AWJ130944:AWJ130958 BGF130944:BGF130958 BQB130944:BQB130958 BZX130944:BZX130958 CJT130944:CJT130958 CTP130944:CTP130958 DDL130944:DDL130958 DNH130944:DNH130958 DXD130944:DXD130958 EGZ130944:EGZ130958 EQV130944:EQV130958 FAR130944:FAR130958 FKN130944:FKN130958 FUJ130944:FUJ130958 GEF130944:GEF130958 GOB130944:GOB130958 GXX130944:GXX130958 HHT130944:HHT130958 HRP130944:HRP130958 IBL130944:IBL130958 ILH130944:ILH130958 IVD130944:IVD130958 JEZ130944:JEZ130958 JOV130944:JOV130958 JYR130944:JYR130958 KIN130944:KIN130958 KSJ130944:KSJ130958 LCF130944:LCF130958 LMB130944:LMB130958 LVX130944:LVX130958 MFT130944:MFT130958 MPP130944:MPP130958 MZL130944:MZL130958 NJH130944:NJH130958 NTD130944:NTD130958 OCZ130944:OCZ130958 OMV130944:OMV130958 OWR130944:OWR130958 PGN130944:PGN130958 PQJ130944:PQJ130958 QAF130944:QAF130958 QKB130944:QKB130958 QTX130944:QTX130958 RDT130944:RDT130958 RNP130944:RNP130958 RXL130944:RXL130958 SHH130944:SHH130958 SRD130944:SRD130958 TAZ130944:TAZ130958 TKV130944:TKV130958 TUR130944:TUR130958 UEN130944:UEN130958 UOJ130944:UOJ130958 UYF130944:UYF130958 VIB130944:VIB130958 VRX130944:VRX130958 WBT130944:WBT130958 WLP130944:WLP130958 WVL130944:WVL130958 IZ196480:IZ196494 SV196480:SV196494 ACR196480:ACR196494 AMN196480:AMN196494 AWJ196480:AWJ196494 BGF196480:BGF196494 BQB196480:BQB196494 BZX196480:BZX196494 CJT196480:CJT196494 CTP196480:CTP196494 DDL196480:DDL196494 DNH196480:DNH196494 DXD196480:DXD196494 EGZ196480:EGZ196494 EQV196480:EQV196494 FAR196480:FAR196494 FKN196480:FKN196494 FUJ196480:FUJ196494 GEF196480:GEF196494 GOB196480:GOB196494 GXX196480:GXX196494 HHT196480:HHT196494 HRP196480:HRP196494 IBL196480:IBL196494 ILH196480:ILH196494 IVD196480:IVD196494 JEZ196480:JEZ196494 JOV196480:JOV196494 JYR196480:JYR196494 KIN196480:KIN196494 KSJ196480:KSJ196494 LCF196480:LCF196494 LMB196480:LMB196494 LVX196480:LVX196494 MFT196480:MFT196494 MPP196480:MPP196494 MZL196480:MZL196494 NJH196480:NJH196494 NTD196480:NTD196494 OCZ196480:OCZ196494 OMV196480:OMV196494 OWR196480:OWR196494 PGN196480:PGN196494 PQJ196480:PQJ196494 QAF196480:QAF196494 QKB196480:QKB196494 QTX196480:QTX196494 RDT196480:RDT196494 RNP196480:RNP196494 RXL196480:RXL196494 SHH196480:SHH196494 SRD196480:SRD196494 TAZ196480:TAZ196494 TKV196480:TKV196494 TUR196480:TUR196494 UEN196480:UEN196494 UOJ196480:UOJ196494 UYF196480:UYF196494 VIB196480:VIB196494 VRX196480:VRX196494 WBT196480:WBT196494 WLP196480:WLP196494 WVL196480:WVL196494 IZ262016:IZ262030 SV262016:SV262030 ACR262016:ACR262030 AMN262016:AMN262030 AWJ262016:AWJ262030 BGF262016:BGF262030 BQB262016:BQB262030 BZX262016:BZX262030 CJT262016:CJT262030 CTP262016:CTP262030 DDL262016:DDL262030 DNH262016:DNH262030 DXD262016:DXD262030 EGZ262016:EGZ262030 EQV262016:EQV262030 FAR262016:FAR262030 FKN262016:FKN262030 FUJ262016:FUJ262030 GEF262016:GEF262030 GOB262016:GOB262030 GXX262016:GXX262030 HHT262016:HHT262030 HRP262016:HRP262030 IBL262016:IBL262030 ILH262016:ILH262030 IVD262016:IVD262030 JEZ262016:JEZ262030 JOV262016:JOV262030 JYR262016:JYR262030 KIN262016:KIN262030 KSJ262016:KSJ262030 LCF262016:LCF262030 LMB262016:LMB262030 LVX262016:LVX262030 MFT262016:MFT262030 MPP262016:MPP262030 MZL262016:MZL262030 NJH262016:NJH262030 NTD262016:NTD262030 OCZ262016:OCZ262030 OMV262016:OMV262030 OWR262016:OWR262030 PGN262016:PGN262030 PQJ262016:PQJ262030 QAF262016:QAF262030 QKB262016:QKB262030 QTX262016:QTX262030 RDT262016:RDT262030 RNP262016:RNP262030 RXL262016:RXL262030 SHH262016:SHH262030 SRD262016:SRD262030 TAZ262016:TAZ262030 TKV262016:TKV262030 TUR262016:TUR262030 UEN262016:UEN262030 UOJ262016:UOJ262030 UYF262016:UYF262030 VIB262016:VIB262030 VRX262016:VRX262030 WBT262016:WBT262030 WLP262016:WLP262030 WVL262016:WVL262030 IZ327552:IZ327566 SV327552:SV327566 ACR327552:ACR327566 AMN327552:AMN327566 AWJ327552:AWJ327566 BGF327552:BGF327566 BQB327552:BQB327566 BZX327552:BZX327566 CJT327552:CJT327566 CTP327552:CTP327566 DDL327552:DDL327566 DNH327552:DNH327566 DXD327552:DXD327566 EGZ327552:EGZ327566 EQV327552:EQV327566 FAR327552:FAR327566 FKN327552:FKN327566 FUJ327552:FUJ327566 GEF327552:GEF327566 GOB327552:GOB327566 GXX327552:GXX327566 HHT327552:HHT327566 HRP327552:HRP327566 IBL327552:IBL327566 ILH327552:ILH327566 IVD327552:IVD327566 JEZ327552:JEZ327566 JOV327552:JOV327566 JYR327552:JYR327566 KIN327552:KIN327566 KSJ327552:KSJ327566 LCF327552:LCF327566 LMB327552:LMB327566 LVX327552:LVX327566 MFT327552:MFT327566 MPP327552:MPP327566 MZL327552:MZL327566 NJH327552:NJH327566 NTD327552:NTD327566 OCZ327552:OCZ327566 OMV327552:OMV327566 OWR327552:OWR327566 PGN327552:PGN327566 PQJ327552:PQJ327566 QAF327552:QAF327566 QKB327552:QKB327566 QTX327552:QTX327566 RDT327552:RDT327566 RNP327552:RNP327566 RXL327552:RXL327566 SHH327552:SHH327566 SRD327552:SRD327566 TAZ327552:TAZ327566 TKV327552:TKV327566 TUR327552:TUR327566 UEN327552:UEN327566 UOJ327552:UOJ327566 UYF327552:UYF327566 VIB327552:VIB327566 VRX327552:VRX327566 WBT327552:WBT327566 WLP327552:WLP327566 WVL327552:WVL327566 IZ393088:IZ393102 SV393088:SV393102 ACR393088:ACR393102 AMN393088:AMN393102 AWJ393088:AWJ393102 BGF393088:BGF393102 BQB393088:BQB393102 BZX393088:BZX393102 CJT393088:CJT393102 CTP393088:CTP393102 DDL393088:DDL393102 DNH393088:DNH393102 DXD393088:DXD393102 EGZ393088:EGZ393102 EQV393088:EQV393102 FAR393088:FAR393102 FKN393088:FKN393102 FUJ393088:FUJ393102 GEF393088:GEF393102 GOB393088:GOB393102 GXX393088:GXX393102 HHT393088:HHT393102 HRP393088:HRP393102 IBL393088:IBL393102 ILH393088:ILH393102 IVD393088:IVD393102 JEZ393088:JEZ393102 JOV393088:JOV393102 JYR393088:JYR393102 KIN393088:KIN393102 KSJ393088:KSJ393102 LCF393088:LCF393102 LMB393088:LMB393102 LVX393088:LVX393102 MFT393088:MFT393102 MPP393088:MPP393102 MZL393088:MZL393102 NJH393088:NJH393102 NTD393088:NTD393102 OCZ393088:OCZ393102 OMV393088:OMV393102 OWR393088:OWR393102 PGN393088:PGN393102 PQJ393088:PQJ393102 QAF393088:QAF393102 QKB393088:QKB393102 QTX393088:QTX393102 RDT393088:RDT393102 RNP393088:RNP393102 RXL393088:RXL393102 SHH393088:SHH393102 SRD393088:SRD393102 TAZ393088:TAZ393102 TKV393088:TKV393102 TUR393088:TUR393102 UEN393088:UEN393102 UOJ393088:UOJ393102 UYF393088:UYF393102 VIB393088:VIB393102 VRX393088:VRX393102 WBT393088:WBT393102 WLP393088:WLP393102 WVL393088:WVL393102 IZ458624:IZ458638 SV458624:SV458638 ACR458624:ACR458638 AMN458624:AMN458638 AWJ458624:AWJ458638 BGF458624:BGF458638 BQB458624:BQB458638 BZX458624:BZX458638 CJT458624:CJT458638 CTP458624:CTP458638 DDL458624:DDL458638 DNH458624:DNH458638 DXD458624:DXD458638 EGZ458624:EGZ458638 EQV458624:EQV458638 FAR458624:FAR458638 FKN458624:FKN458638 FUJ458624:FUJ458638 GEF458624:GEF458638 GOB458624:GOB458638 GXX458624:GXX458638 HHT458624:HHT458638 HRP458624:HRP458638 IBL458624:IBL458638 ILH458624:ILH458638 IVD458624:IVD458638 JEZ458624:JEZ458638 JOV458624:JOV458638 JYR458624:JYR458638 KIN458624:KIN458638 KSJ458624:KSJ458638 LCF458624:LCF458638 LMB458624:LMB458638 LVX458624:LVX458638 MFT458624:MFT458638 MPP458624:MPP458638 MZL458624:MZL458638 NJH458624:NJH458638 NTD458624:NTD458638 OCZ458624:OCZ458638 OMV458624:OMV458638 OWR458624:OWR458638 PGN458624:PGN458638 PQJ458624:PQJ458638 QAF458624:QAF458638 QKB458624:QKB458638 QTX458624:QTX458638 RDT458624:RDT458638 RNP458624:RNP458638 RXL458624:RXL458638 SHH458624:SHH458638 SRD458624:SRD458638 TAZ458624:TAZ458638 TKV458624:TKV458638 TUR458624:TUR458638 UEN458624:UEN458638 UOJ458624:UOJ458638 UYF458624:UYF458638 VIB458624:VIB458638 VRX458624:VRX458638 WBT458624:WBT458638 WLP458624:WLP458638 WVL458624:WVL458638 IZ524160:IZ524174 SV524160:SV524174 ACR524160:ACR524174 AMN524160:AMN524174 AWJ524160:AWJ524174 BGF524160:BGF524174 BQB524160:BQB524174 BZX524160:BZX524174 CJT524160:CJT524174 CTP524160:CTP524174 DDL524160:DDL524174 DNH524160:DNH524174 DXD524160:DXD524174 EGZ524160:EGZ524174 EQV524160:EQV524174 FAR524160:FAR524174 FKN524160:FKN524174 FUJ524160:FUJ524174 GEF524160:GEF524174 GOB524160:GOB524174 GXX524160:GXX524174 HHT524160:HHT524174 HRP524160:HRP524174 IBL524160:IBL524174 ILH524160:ILH524174 IVD524160:IVD524174 JEZ524160:JEZ524174 JOV524160:JOV524174 JYR524160:JYR524174 KIN524160:KIN524174 KSJ524160:KSJ524174 LCF524160:LCF524174 LMB524160:LMB524174 LVX524160:LVX524174 MFT524160:MFT524174 MPP524160:MPP524174 MZL524160:MZL524174 NJH524160:NJH524174 NTD524160:NTD524174 OCZ524160:OCZ524174 OMV524160:OMV524174 OWR524160:OWR524174 PGN524160:PGN524174 PQJ524160:PQJ524174 QAF524160:QAF524174 QKB524160:QKB524174 QTX524160:QTX524174 RDT524160:RDT524174 RNP524160:RNP524174 RXL524160:RXL524174 SHH524160:SHH524174 SRD524160:SRD524174 TAZ524160:TAZ524174 TKV524160:TKV524174 TUR524160:TUR524174 UEN524160:UEN524174 UOJ524160:UOJ524174 UYF524160:UYF524174 VIB524160:VIB524174 VRX524160:VRX524174 WBT524160:WBT524174 WLP524160:WLP524174 WVL524160:WVL524174 IZ589696:IZ589710 SV589696:SV589710 ACR589696:ACR589710 AMN589696:AMN589710 AWJ589696:AWJ589710 BGF589696:BGF589710 BQB589696:BQB589710 BZX589696:BZX589710 CJT589696:CJT589710 CTP589696:CTP589710 DDL589696:DDL589710 DNH589696:DNH589710 DXD589696:DXD589710 EGZ589696:EGZ589710 EQV589696:EQV589710 FAR589696:FAR589710 FKN589696:FKN589710 FUJ589696:FUJ589710 GEF589696:GEF589710 GOB589696:GOB589710 GXX589696:GXX589710 HHT589696:HHT589710 HRP589696:HRP589710 IBL589696:IBL589710 ILH589696:ILH589710 IVD589696:IVD589710 JEZ589696:JEZ589710 JOV589696:JOV589710 JYR589696:JYR589710 KIN589696:KIN589710 KSJ589696:KSJ589710 LCF589696:LCF589710 LMB589696:LMB589710 LVX589696:LVX589710 MFT589696:MFT589710 MPP589696:MPP589710 MZL589696:MZL589710 NJH589696:NJH589710 NTD589696:NTD589710 OCZ589696:OCZ589710 OMV589696:OMV589710 OWR589696:OWR589710 PGN589696:PGN589710 PQJ589696:PQJ589710 QAF589696:QAF589710 QKB589696:QKB589710 QTX589696:QTX589710 RDT589696:RDT589710 RNP589696:RNP589710 RXL589696:RXL589710 SHH589696:SHH589710 SRD589696:SRD589710 TAZ589696:TAZ589710 TKV589696:TKV589710 TUR589696:TUR589710 UEN589696:UEN589710 UOJ589696:UOJ589710 UYF589696:UYF589710 VIB589696:VIB589710 VRX589696:VRX589710 WBT589696:WBT589710 WLP589696:WLP589710 WVL589696:WVL589710 IZ655232:IZ655246 SV655232:SV655246 ACR655232:ACR655246 AMN655232:AMN655246 AWJ655232:AWJ655246 BGF655232:BGF655246 BQB655232:BQB655246 BZX655232:BZX655246 CJT655232:CJT655246 CTP655232:CTP655246 DDL655232:DDL655246 DNH655232:DNH655246 DXD655232:DXD655246 EGZ655232:EGZ655246 EQV655232:EQV655246 FAR655232:FAR655246 FKN655232:FKN655246 FUJ655232:FUJ655246 GEF655232:GEF655246 GOB655232:GOB655246 GXX655232:GXX655246 HHT655232:HHT655246 HRP655232:HRP655246 IBL655232:IBL655246 ILH655232:ILH655246 IVD655232:IVD655246 JEZ655232:JEZ655246 JOV655232:JOV655246 JYR655232:JYR655246 KIN655232:KIN655246 KSJ655232:KSJ655246 LCF655232:LCF655246 LMB655232:LMB655246 LVX655232:LVX655246 MFT655232:MFT655246 MPP655232:MPP655246 MZL655232:MZL655246 NJH655232:NJH655246 NTD655232:NTD655246 OCZ655232:OCZ655246 OMV655232:OMV655246 OWR655232:OWR655246 PGN655232:PGN655246 PQJ655232:PQJ655246 QAF655232:QAF655246 QKB655232:QKB655246 QTX655232:QTX655246 RDT655232:RDT655246 RNP655232:RNP655246 RXL655232:RXL655246 SHH655232:SHH655246 SRD655232:SRD655246 TAZ655232:TAZ655246 TKV655232:TKV655246 TUR655232:TUR655246 UEN655232:UEN655246 UOJ655232:UOJ655246 UYF655232:UYF655246 VIB655232:VIB655246 VRX655232:VRX655246 WBT655232:WBT655246 WLP655232:WLP655246 WVL655232:WVL655246 IZ720768:IZ720782 SV720768:SV720782 ACR720768:ACR720782 AMN720768:AMN720782 AWJ720768:AWJ720782 BGF720768:BGF720782 BQB720768:BQB720782 BZX720768:BZX720782 CJT720768:CJT720782 CTP720768:CTP720782 DDL720768:DDL720782 DNH720768:DNH720782 DXD720768:DXD720782 EGZ720768:EGZ720782 EQV720768:EQV720782 FAR720768:FAR720782 FKN720768:FKN720782 FUJ720768:FUJ720782 GEF720768:GEF720782 GOB720768:GOB720782 GXX720768:GXX720782 HHT720768:HHT720782 HRP720768:HRP720782 IBL720768:IBL720782 ILH720768:ILH720782 IVD720768:IVD720782 JEZ720768:JEZ720782 JOV720768:JOV720782 JYR720768:JYR720782 KIN720768:KIN720782 KSJ720768:KSJ720782 LCF720768:LCF720782 LMB720768:LMB720782 LVX720768:LVX720782 MFT720768:MFT720782 MPP720768:MPP720782 MZL720768:MZL720782 NJH720768:NJH720782 NTD720768:NTD720782 OCZ720768:OCZ720782 OMV720768:OMV720782 OWR720768:OWR720782 PGN720768:PGN720782 PQJ720768:PQJ720782 QAF720768:QAF720782 QKB720768:QKB720782 QTX720768:QTX720782 RDT720768:RDT720782 RNP720768:RNP720782 RXL720768:RXL720782 SHH720768:SHH720782 SRD720768:SRD720782 TAZ720768:TAZ720782 TKV720768:TKV720782 TUR720768:TUR720782 UEN720768:UEN720782 UOJ720768:UOJ720782 UYF720768:UYF720782 VIB720768:VIB720782 VRX720768:VRX720782 WBT720768:WBT720782 WLP720768:WLP720782 WVL720768:WVL720782 IZ786304:IZ786318 SV786304:SV786318 ACR786304:ACR786318 AMN786304:AMN786318 AWJ786304:AWJ786318 BGF786304:BGF786318 BQB786304:BQB786318 BZX786304:BZX786318 CJT786304:CJT786318 CTP786304:CTP786318 DDL786304:DDL786318 DNH786304:DNH786318 DXD786304:DXD786318 EGZ786304:EGZ786318 EQV786304:EQV786318 FAR786304:FAR786318 FKN786304:FKN786318 FUJ786304:FUJ786318 GEF786304:GEF786318 GOB786304:GOB786318 GXX786304:GXX786318 HHT786304:HHT786318 HRP786304:HRP786318 IBL786304:IBL786318 ILH786304:ILH786318 IVD786304:IVD786318 JEZ786304:JEZ786318 JOV786304:JOV786318 JYR786304:JYR786318 KIN786304:KIN786318 KSJ786304:KSJ786318 LCF786304:LCF786318 LMB786304:LMB786318 LVX786304:LVX786318 MFT786304:MFT786318 MPP786304:MPP786318 MZL786304:MZL786318 NJH786304:NJH786318 NTD786304:NTD786318 OCZ786304:OCZ786318 OMV786304:OMV786318 OWR786304:OWR786318 PGN786304:PGN786318 PQJ786304:PQJ786318 QAF786304:QAF786318 QKB786304:QKB786318 QTX786304:QTX786318 RDT786304:RDT786318 RNP786304:RNP786318 RXL786304:RXL786318 SHH786304:SHH786318 SRD786304:SRD786318 TAZ786304:TAZ786318 TKV786304:TKV786318 TUR786304:TUR786318 UEN786304:UEN786318 UOJ786304:UOJ786318 UYF786304:UYF786318 VIB786304:VIB786318 VRX786304:VRX786318 WBT786304:WBT786318 WLP786304:WLP786318 WVL786304:WVL786318 IZ851840:IZ851854 SV851840:SV851854 ACR851840:ACR851854 AMN851840:AMN851854 AWJ851840:AWJ851854 BGF851840:BGF851854 BQB851840:BQB851854 BZX851840:BZX851854 CJT851840:CJT851854 CTP851840:CTP851854 DDL851840:DDL851854 DNH851840:DNH851854 DXD851840:DXD851854 EGZ851840:EGZ851854 EQV851840:EQV851854 FAR851840:FAR851854 FKN851840:FKN851854 FUJ851840:FUJ851854 GEF851840:GEF851854 GOB851840:GOB851854 GXX851840:GXX851854 HHT851840:HHT851854 HRP851840:HRP851854 IBL851840:IBL851854 ILH851840:ILH851854 IVD851840:IVD851854 JEZ851840:JEZ851854 JOV851840:JOV851854 JYR851840:JYR851854 KIN851840:KIN851854 KSJ851840:KSJ851854 LCF851840:LCF851854 LMB851840:LMB851854 LVX851840:LVX851854 MFT851840:MFT851854 MPP851840:MPP851854 MZL851840:MZL851854 NJH851840:NJH851854 NTD851840:NTD851854 OCZ851840:OCZ851854 OMV851840:OMV851854 OWR851840:OWR851854 PGN851840:PGN851854 PQJ851840:PQJ851854 QAF851840:QAF851854 QKB851840:QKB851854 QTX851840:QTX851854 RDT851840:RDT851854 RNP851840:RNP851854 RXL851840:RXL851854 SHH851840:SHH851854 SRD851840:SRD851854 TAZ851840:TAZ851854 TKV851840:TKV851854 TUR851840:TUR851854 UEN851840:UEN851854 UOJ851840:UOJ851854 UYF851840:UYF851854 VIB851840:VIB851854 VRX851840:VRX851854 WBT851840:WBT851854 WLP851840:WLP851854 WVL851840:WVL851854 IZ917376:IZ917390 SV917376:SV917390 ACR917376:ACR917390 AMN917376:AMN917390 AWJ917376:AWJ917390 BGF917376:BGF917390 BQB917376:BQB917390 BZX917376:BZX917390 CJT917376:CJT917390 CTP917376:CTP917390 DDL917376:DDL917390 DNH917376:DNH917390 DXD917376:DXD917390 EGZ917376:EGZ917390 EQV917376:EQV917390 FAR917376:FAR917390 FKN917376:FKN917390 FUJ917376:FUJ917390 GEF917376:GEF917390 GOB917376:GOB917390 GXX917376:GXX917390 HHT917376:HHT917390 HRP917376:HRP917390 IBL917376:IBL917390 ILH917376:ILH917390 IVD917376:IVD917390 JEZ917376:JEZ917390 JOV917376:JOV917390 JYR917376:JYR917390 KIN917376:KIN917390 KSJ917376:KSJ917390 LCF917376:LCF917390 LMB917376:LMB917390 LVX917376:LVX917390 MFT917376:MFT917390 MPP917376:MPP917390 MZL917376:MZL917390 NJH917376:NJH917390 NTD917376:NTD917390 OCZ917376:OCZ917390 OMV917376:OMV917390 OWR917376:OWR917390 PGN917376:PGN917390 PQJ917376:PQJ917390 QAF917376:QAF917390 QKB917376:QKB917390 QTX917376:QTX917390 RDT917376:RDT917390 RNP917376:RNP917390 RXL917376:RXL917390 SHH917376:SHH917390 SRD917376:SRD917390 TAZ917376:TAZ917390 TKV917376:TKV917390 TUR917376:TUR917390 UEN917376:UEN917390 UOJ917376:UOJ917390 UYF917376:UYF917390 VIB917376:VIB917390 VRX917376:VRX917390 WBT917376:WBT917390 WLP917376:WLP917390 WVL917376:WVL917390 IZ982912:IZ982926 SV982912:SV982926 ACR982912:ACR982926 AMN982912:AMN982926 AWJ982912:AWJ982926 BGF982912:BGF982926 BQB982912:BQB982926 BZX982912:BZX982926 CJT982912:CJT982926 CTP982912:CTP982926 DDL982912:DDL982926 DNH982912:DNH982926 DXD982912:DXD982926 EGZ982912:EGZ982926 EQV982912:EQV982926 FAR982912:FAR982926 FKN982912:FKN982926 FUJ982912:FUJ982926 GEF982912:GEF982926 GOB982912:GOB982926 GXX982912:GXX982926 HHT982912:HHT982926 HRP982912:HRP982926 IBL982912:IBL982926 ILH982912:ILH982926 IVD982912:IVD982926 JEZ982912:JEZ982926 JOV982912:JOV982926 JYR982912:JYR982926 KIN982912:KIN982926 KSJ982912:KSJ982926 LCF982912:LCF982926 LMB982912:LMB982926 LVX982912:LVX982926 MFT982912:MFT982926 MPP982912:MPP982926 MZL982912:MZL982926 NJH982912:NJH982926 NTD982912:NTD982926 OCZ982912:OCZ982926 OMV982912:OMV982926 OWR982912:OWR982926 PGN982912:PGN982926 PQJ982912:PQJ982926 QAF982912:QAF982926 QKB982912:QKB982926 QTX982912:QTX982926 RDT982912:RDT982926 RNP982912:RNP982926 RXL982912:RXL982926 SHH982912:SHH982926 SRD982912:SRD982926 TAZ982912:TAZ982926 TKV982912:TKV982926 TUR982912:TUR982926 UEN982912:UEN982926 UOJ982912:UOJ982926 UYF982912:UYF982926 VIB982912:VIB982926 VRX982912:VRX982926 WBT982912:WBT982926 WLP982912:WLP982926 WVL982912:WVL982926 IZ65429:IZ65437 SV65429:SV65437 ACR65429:ACR65437 AMN65429:AMN65437 AWJ65429:AWJ65437 BGF65429:BGF65437 BQB65429:BQB65437 BZX65429:BZX65437 CJT65429:CJT65437 CTP65429:CTP65437 DDL65429:DDL65437 DNH65429:DNH65437 DXD65429:DXD65437 EGZ65429:EGZ65437 EQV65429:EQV65437 FAR65429:FAR65437 FKN65429:FKN65437 FUJ65429:FUJ65437 GEF65429:GEF65437 GOB65429:GOB65437 GXX65429:GXX65437 HHT65429:HHT65437 HRP65429:HRP65437 IBL65429:IBL65437 ILH65429:ILH65437 IVD65429:IVD65437 JEZ65429:JEZ65437 JOV65429:JOV65437 JYR65429:JYR65437 KIN65429:KIN65437 KSJ65429:KSJ65437 LCF65429:LCF65437 LMB65429:LMB65437 LVX65429:LVX65437 MFT65429:MFT65437 MPP65429:MPP65437 MZL65429:MZL65437 NJH65429:NJH65437 NTD65429:NTD65437 OCZ65429:OCZ65437 OMV65429:OMV65437 OWR65429:OWR65437 PGN65429:PGN65437 PQJ65429:PQJ65437 QAF65429:QAF65437 QKB65429:QKB65437 QTX65429:QTX65437 RDT65429:RDT65437 RNP65429:RNP65437 RXL65429:RXL65437 SHH65429:SHH65437 SRD65429:SRD65437 TAZ65429:TAZ65437 TKV65429:TKV65437 TUR65429:TUR65437 UEN65429:UEN65437 UOJ65429:UOJ65437 UYF65429:UYF65437 VIB65429:VIB65437 VRX65429:VRX65437 WBT65429:WBT65437 WLP65429:WLP65437 WVL65429:WVL65437 IZ130965:IZ130973 SV130965:SV130973 ACR130965:ACR130973 AMN130965:AMN130973 AWJ130965:AWJ130973 BGF130965:BGF130973 BQB130965:BQB130973 BZX130965:BZX130973 CJT130965:CJT130973 CTP130965:CTP130973 DDL130965:DDL130973 DNH130965:DNH130973 DXD130965:DXD130973 EGZ130965:EGZ130973 EQV130965:EQV130973 FAR130965:FAR130973 FKN130965:FKN130973 FUJ130965:FUJ130973 GEF130965:GEF130973 GOB130965:GOB130973 GXX130965:GXX130973 HHT130965:HHT130973 HRP130965:HRP130973 IBL130965:IBL130973 ILH130965:ILH130973 IVD130965:IVD130973 JEZ130965:JEZ130973 JOV130965:JOV130973 JYR130965:JYR130973 KIN130965:KIN130973 KSJ130965:KSJ130973 LCF130965:LCF130973 LMB130965:LMB130973 LVX130965:LVX130973 MFT130965:MFT130973 MPP130965:MPP130973 MZL130965:MZL130973 NJH130965:NJH130973 NTD130965:NTD130973 OCZ130965:OCZ130973 OMV130965:OMV130973 OWR130965:OWR130973 PGN130965:PGN130973 PQJ130965:PQJ130973 QAF130965:QAF130973 QKB130965:QKB130973 QTX130965:QTX130973 RDT130965:RDT130973 RNP130965:RNP130973 RXL130965:RXL130973 SHH130965:SHH130973 SRD130965:SRD130973 TAZ130965:TAZ130973 TKV130965:TKV130973 TUR130965:TUR130973 UEN130965:UEN130973 UOJ130965:UOJ130973 UYF130965:UYF130973 VIB130965:VIB130973 VRX130965:VRX130973 WBT130965:WBT130973 WLP130965:WLP130973 WVL130965:WVL130973 IZ196501:IZ196509 SV196501:SV196509 ACR196501:ACR196509 AMN196501:AMN196509 AWJ196501:AWJ196509 BGF196501:BGF196509 BQB196501:BQB196509 BZX196501:BZX196509 CJT196501:CJT196509 CTP196501:CTP196509 DDL196501:DDL196509 DNH196501:DNH196509 DXD196501:DXD196509 EGZ196501:EGZ196509 EQV196501:EQV196509 FAR196501:FAR196509 FKN196501:FKN196509 FUJ196501:FUJ196509 GEF196501:GEF196509 GOB196501:GOB196509 GXX196501:GXX196509 HHT196501:HHT196509 HRP196501:HRP196509 IBL196501:IBL196509 ILH196501:ILH196509 IVD196501:IVD196509 JEZ196501:JEZ196509 JOV196501:JOV196509 JYR196501:JYR196509 KIN196501:KIN196509 KSJ196501:KSJ196509 LCF196501:LCF196509 LMB196501:LMB196509 LVX196501:LVX196509 MFT196501:MFT196509 MPP196501:MPP196509 MZL196501:MZL196509 NJH196501:NJH196509 NTD196501:NTD196509 OCZ196501:OCZ196509 OMV196501:OMV196509 OWR196501:OWR196509 PGN196501:PGN196509 PQJ196501:PQJ196509 QAF196501:QAF196509 QKB196501:QKB196509 QTX196501:QTX196509 RDT196501:RDT196509 RNP196501:RNP196509 RXL196501:RXL196509 SHH196501:SHH196509 SRD196501:SRD196509 TAZ196501:TAZ196509 TKV196501:TKV196509 TUR196501:TUR196509 UEN196501:UEN196509 UOJ196501:UOJ196509 UYF196501:UYF196509 VIB196501:VIB196509 VRX196501:VRX196509 WBT196501:WBT196509 WLP196501:WLP196509 WVL196501:WVL196509 IZ262037:IZ262045 SV262037:SV262045 ACR262037:ACR262045 AMN262037:AMN262045 AWJ262037:AWJ262045 BGF262037:BGF262045 BQB262037:BQB262045 BZX262037:BZX262045 CJT262037:CJT262045 CTP262037:CTP262045 DDL262037:DDL262045 DNH262037:DNH262045 DXD262037:DXD262045 EGZ262037:EGZ262045 EQV262037:EQV262045 FAR262037:FAR262045 FKN262037:FKN262045 FUJ262037:FUJ262045 GEF262037:GEF262045 GOB262037:GOB262045 GXX262037:GXX262045 HHT262037:HHT262045 HRP262037:HRP262045 IBL262037:IBL262045 ILH262037:ILH262045 IVD262037:IVD262045 JEZ262037:JEZ262045 JOV262037:JOV262045 JYR262037:JYR262045 KIN262037:KIN262045 KSJ262037:KSJ262045 LCF262037:LCF262045 LMB262037:LMB262045 LVX262037:LVX262045 MFT262037:MFT262045 MPP262037:MPP262045 MZL262037:MZL262045 NJH262037:NJH262045 NTD262037:NTD262045 OCZ262037:OCZ262045 OMV262037:OMV262045 OWR262037:OWR262045 PGN262037:PGN262045 PQJ262037:PQJ262045 QAF262037:QAF262045 QKB262037:QKB262045 QTX262037:QTX262045 RDT262037:RDT262045 RNP262037:RNP262045 RXL262037:RXL262045 SHH262037:SHH262045 SRD262037:SRD262045 TAZ262037:TAZ262045 TKV262037:TKV262045 TUR262037:TUR262045 UEN262037:UEN262045 UOJ262037:UOJ262045 UYF262037:UYF262045 VIB262037:VIB262045 VRX262037:VRX262045 WBT262037:WBT262045 WLP262037:WLP262045 WVL262037:WVL262045 IZ327573:IZ327581 SV327573:SV327581 ACR327573:ACR327581 AMN327573:AMN327581 AWJ327573:AWJ327581 BGF327573:BGF327581 BQB327573:BQB327581 BZX327573:BZX327581 CJT327573:CJT327581 CTP327573:CTP327581 DDL327573:DDL327581 DNH327573:DNH327581 DXD327573:DXD327581 EGZ327573:EGZ327581 EQV327573:EQV327581 FAR327573:FAR327581 FKN327573:FKN327581 FUJ327573:FUJ327581 GEF327573:GEF327581 GOB327573:GOB327581 GXX327573:GXX327581 HHT327573:HHT327581 HRP327573:HRP327581 IBL327573:IBL327581 ILH327573:ILH327581 IVD327573:IVD327581 JEZ327573:JEZ327581 JOV327573:JOV327581 JYR327573:JYR327581 KIN327573:KIN327581 KSJ327573:KSJ327581 LCF327573:LCF327581 LMB327573:LMB327581 LVX327573:LVX327581 MFT327573:MFT327581 MPP327573:MPP327581 MZL327573:MZL327581 NJH327573:NJH327581 NTD327573:NTD327581 OCZ327573:OCZ327581 OMV327573:OMV327581 OWR327573:OWR327581 PGN327573:PGN327581 PQJ327573:PQJ327581 QAF327573:QAF327581 QKB327573:QKB327581 QTX327573:QTX327581 RDT327573:RDT327581 RNP327573:RNP327581 RXL327573:RXL327581 SHH327573:SHH327581 SRD327573:SRD327581 TAZ327573:TAZ327581 TKV327573:TKV327581 TUR327573:TUR327581 UEN327573:UEN327581 UOJ327573:UOJ327581 UYF327573:UYF327581 VIB327573:VIB327581 VRX327573:VRX327581 WBT327573:WBT327581 WLP327573:WLP327581 WVL327573:WVL327581 IZ393109:IZ393117 SV393109:SV393117 ACR393109:ACR393117 AMN393109:AMN393117 AWJ393109:AWJ393117 BGF393109:BGF393117 BQB393109:BQB393117 BZX393109:BZX393117 CJT393109:CJT393117 CTP393109:CTP393117 DDL393109:DDL393117 DNH393109:DNH393117 DXD393109:DXD393117 EGZ393109:EGZ393117 EQV393109:EQV393117 FAR393109:FAR393117 FKN393109:FKN393117 FUJ393109:FUJ393117 GEF393109:GEF393117 GOB393109:GOB393117 GXX393109:GXX393117 HHT393109:HHT393117 HRP393109:HRP393117 IBL393109:IBL393117 ILH393109:ILH393117 IVD393109:IVD393117 JEZ393109:JEZ393117 JOV393109:JOV393117 JYR393109:JYR393117 KIN393109:KIN393117 KSJ393109:KSJ393117 LCF393109:LCF393117 LMB393109:LMB393117 LVX393109:LVX393117 MFT393109:MFT393117 MPP393109:MPP393117 MZL393109:MZL393117 NJH393109:NJH393117 NTD393109:NTD393117 OCZ393109:OCZ393117 OMV393109:OMV393117 OWR393109:OWR393117 PGN393109:PGN393117 PQJ393109:PQJ393117 QAF393109:QAF393117 QKB393109:QKB393117 QTX393109:QTX393117 RDT393109:RDT393117 RNP393109:RNP393117 RXL393109:RXL393117 SHH393109:SHH393117 SRD393109:SRD393117 TAZ393109:TAZ393117 TKV393109:TKV393117 TUR393109:TUR393117 UEN393109:UEN393117 UOJ393109:UOJ393117 UYF393109:UYF393117 VIB393109:VIB393117 VRX393109:VRX393117 WBT393109:WBT393117 WLP393109:WLP393117 WVL393109:WVL393117 IZ458645:IZ458653 SV458645:SV458653 ACR458645:ACR458653 AMN458645:AMN458653 AWJ458645:AWJ458653 BGF458645:BGF458653 BQB458645:BQB458653 BZX458645:BZX458653 CJT458645:CJT458653 CTP458645:CTP458653 DDL458645:DDL458653 DNH458645:DNH458653 DXD458645:DXD458653 EGZ458645:EGZ458653 EQV458645:EQV458653 FAR458645:FAR458653 FKN458645:FKN458653 FUJ458645:FUJ458653 GEF458645:GEF458653 GOB458645:GOB458653 GXX458645:GXX458653 HHT458645:HHT458653 HRP458645:HRP458653 IBL458645:IBL458653 ILH458645:ILH458653 IVD458645:IVD458653 JEZ458645:JEZ458653 JOV458645:JOV458653 JYR458645:JYR458653 KIN458645:KIN458653 KSJ458645:KSJ458653 LCF458645:LCF458653 LMB458645:LMB458653 LVX458645:LVX458653 MFT458645:MFT458653 MPP458645:MPP458653 MZL458645:MZL458653 NJH458645:NJH458653 NTD458645:NTD458653 OCZ458645:OCZ458653 OMV458645:OMV458653 OWR458645:OWR458653 PGN458645:PGN458653 PQJ458645:PQJ458653 QAF458645:QAF458653 QKB458645:QKB458653 QTX458645:QTX458653 RDT458645:RDT458653 RNP458645:RNP458653 RXL458645:RXL458653 SHH458645:SHH458653 SRD458645:SRD458653 TAZ458645:TAZ458653 TKV458645:TKV458653 TUR458645:TUR458653 UEN458645:UEN458653 UOJ458645:UOJ458653 UYF458645:UYF458653 VIB458645:VIB458653 VRX458645:VRX458653 WBT458645:WBT458653 WLP458645:WLP458653 WVL458645:WVL458653 IZ524181:IZ524189 SV524181:SV524189 ACR524181:ACR524189 AMN524181:AMN524189 AWJ524181:AWJ524189 BGF524181:BGF524189 BQB524181:BQB524189 BZX524181:BZX524189 CJT524181:CJT524189 CTP524181:CTP524189 DDL524181:DDL524189 DNH524181:DNH524189 DXD524181:DXD524189 EGZ524181:EGZ524189 EQV524181:EQV524189 FAR524181:FAR524189 FKN524181:FKN524189 FUJ524181:FUJ524189 GEF524181:GEF524189 GOB524181:GOB524189 GXX524181:GXX524189 HHT524181:HHT524189 HRP524181:HRP524189 IBL524181:IBL524189 ILH524181:ILH524189 IVD524181:IVD524189 JEZ524181:JEZ524189 JOV524181:JOV524189 JYR524181:JYR524189 KIN524181:KIN524189 KSJ524181:KSJ524189 LCF524181:LCF524189 LMB524181:LMB524189 LVX524181:LVX524189 MFT524181:MFT524189 MPP524181:MPP524189 MZL524181:MZL524189 NJH524181:NJH524189 NTD524181:NTD524189 OCZ524181:OCZ524189 OMV524181:OMV524189 OWR524181:OWR524189 PGN524181:PGN524189 PQJ524181:PQJ524189 QAF524181:QAF524189 QKB524181:QKB524189 QTX524181:QTX524189 RDT524181:RDT524189 RNP524181:RNP524189 RXL524181:RXL524189 SHH524181:SHH524189 SRD524181:SRD524189 TAZ524181:TAZ524189 TKV524181:TKV524189 TUR524181:TUR524189 UEN524181:UEN524189 UOJ524181:UOJ524189 UYF524181:UYF524189 VIB524181:VIB524189 VRX524181:VRX524189 WBT524181:WBT524189 WLP524181:WLP524189 WVL524181:WVL524189 IZ589717:IZ589725 SV589717:SV589725 ACR589717:ACR589725 AMN589717:AMN589725 AWJ589717:AWJ589725 BGF589717:BGF589725 BQB589717:BQB589725 BZX589717:BZX589725 CJT589717:CJT589725 CTP589717:CTP589725 DDL589717:DDL589725 DNH589717:DNH589725 DXD589717:DXD589725 EGZ589717:EGZ589725 EQV589717:EQV589725 FAR589717:FAR589725 FKN589717:FKN589725 FUJ589717:FUJ589725 GEF589717:GEF589725 GOB589717:GOB589725 GXX589717:GXX589725 HHT589717:HHT589725 HRP589717:HRP589725 IBL589717:IBL589725 ILH589717:ILH589725 IVD589717:IVD589725 JEZ589717:JEZ589725 JOV589717:JOV589725 JYR589717:JYR589725 KIN589717:KIN589725 KSJ589717:KSJ589725 LCF589717:LCF589725 LMB589717:LMB589725 LVX589717:LVX589725 MFT589717:MFT589725 MPP589717:MPP589725 MZL589717:MZL589725 NJH589717:NJH589725 NTD589717:NTD589725 OCZ589717:OCZ589725 OMV589717:OMV589725 OWR589717:OWR589725 PGN589717:PGN589725 PQJ589717:PQJ589725 QAF589717:QAF589725 QKB589717:QKB589725 QTX589717:QTX589725 RDT589717:RDT589725 RNP589717:RNP589725 RXL589717:RXL589725 SHH589717:SHH589725 SRD589717:SRD589725 TAZ589717:TAZ589725 TKV589717:TKV589725 TUR589717:TUR589725 UEN589717:UEN589725 UOJ589717:UOJ589725 UYF589717:UYF589725 VIB589717:VIB589725 VRX589717:VRX589725 WBT589717:WBT589725 WLP589717:WLP589725 WVL589717:WVL589725 IZ655253:IZ655261 SV655253:SV655261 ACR655253:ACR655261 AMN655253:AMN655261 AWJ655253:AWJ655261 BGF655253:BGF655261 BQB655253:BQB655261 BZX655253:BZX655261 CJT655253:CJT655261 CTP655253:CTP655261 DDL655253:DDL655261 DNH655253:DNH655261 DXD655253:DXD655261 EGZ655253:EGZ655261 EQV655253:EQV655261 FAR655253:FAR655261 FKN655253:FKN655261 FUJ655253:FUJ655261 GEF655253:GEF655261 GOB655253:GOB655261 GXX655253:GXX655261 HHT655253:HHT655261 HRP655253:HRP655261 IBL655253:IBL655261 ILH655253:ILH655261 IVD655253:IVD655261 JEZ655253:JEZ655261 JOV655253:JOV655261 JYR655253:JYR655261 KIN655253:KIN655261 KSJ655253:KSJ655261 LCF655253:LCF655261 LMB655253:LMB655261 LVX655253:LVX655261 MFT655253:MFT655261 MPP655253:MPP655261 MZL655253:MZL655261 NJH655253:NJH655261 NTD655253:NTD655261 OCZ655253:OCZ655261 OMV655253:OMV655261 OWR655253:OWR655261 PGN655253:PGN655261 PQJ655253:PQJ655261 QAF655253:QAF655261 QKB655253:QKB655261 QTX655253:QTX655261 RDT655253:RDT655261 RNP655253:RNP655261 RXL655253:RXL655261 SHH655253:SHH655261 SRD655253:SRD655261 TAZ655253:TAZ655261 TKV655253:TKV655261 TUR655253:TUR655261 UEN655253:UEN655261 UOJ655253:UOJ655261 UYF655253:UYF655261 VIB655253:VIB655261 VRX655253:VRX655261 WBT655253:WBT655261 WLP655253:WLP655261 WVL655253:WVL655261 IZ720789:IZ720797 SV720789:SV720797 ACR720789:ACR720797 AMN720789:AMN720797 AWJ720789:AWJ720797 BGF720789:BGF720797 BQB720789:BQB720797 BZX720789:BZX720797 CJT720789:CJT720797 CTP720789:CTP720797 DDL720789:DDL720797 DNH720789:DNH720797 DXD720789:DXD720797 EGZ720789:EGZ720797 EQV720789:EQV720797 FAR720789:FAR720797 FKN720789:FKN720797 FUJ720789:FUJ720797 GEF720789:GEF720797 GOB720789:GOB720797 GXX720789:GXX720797 HHT720789:HHT720797 HRP720789:HRP720797 IBL720789:IBL720797 ILH720789:ILH720797 IVD720789:IVD720797 JEZ720789:JEZ720797 JOV720789:JOV720797 JYR720789:JYR720797 KIN720789:KIN720797 KSJ720789:KSJ720797 LCF720789:LCF720797 LMB720789:LMB720797 LVX720789:LVX720797 MFT720789:MFT720797 MPP720789:MPP720797 MZL720789:MZL720797 NJH720789:NJH720797 NTD720789:NTD720797 OCZ720789:OCZ720797 OMV720789:OMV720797 OWR720789:OWR720797 PGN720789:PGN720797 PQJ720789:PQJ720797 QAF720789:QAF720797 QKB720789:QKB720797 QTX720789:QTX720797 RDT720789:RDT720797 RNP720789:RNP720797 RXL720789:RXL720797 SHH720789:SHH720797 SRD720789:SRD720797 TAZ720789:TAZ720797 TKV720789:TKV720797 TUR720789:TUR720797 UEN720789:UEN720797 UOJ720789:UOJ720797 UYF720789:UYF720797 VIB720789:VIB720797 VRX720789:VRX720797 WBT720789:WBT720797 WLP720789:WLP720797 WVL720789:WVL720797 IZ786325:IZ786333 SV786325:SV786333 ACR786325:ACR786333 AMN786325:AMN786333 AWJ786325:AWJ786333 BGF786325:BGF786333 BQB786325:BQB786333 BZX786325:BZX786333 CJT786325:CJT786333 CTP786325:CTP786333 DDL786325:DDL786333 DNH786325:DNH786333 DXD786325:DXD786333 EGZ786325:EGZ786333 EQV786325:EQV786333 FAR786325:FAR786333 FKN786325:FKN786333 FUJ786325:FUJ786333 GEF786325:GEF786333 GOB786325:GOB786333 GXX786325:GXX786333 HHT786325:HHT786333 HRP786325:HRP786333 IBL786325:IBL786333 ILH786325:ILH786333 IVD786325:IVD786333 JEZ786325:JEZ786333 JOV786325:JOV786333 JYR786325:JYR786333 KIN786325:KIN786333 KSJ786325:KSJ786333 LCF786325:LCF786333 LMB786325:LMB786333 LVX786325:LVX786333 MFT786325:MFT786333 MPP786325:MPP786333 MZL786325:MZL786333 NJH786325:NJH786333 NTD786325:NTD786333 OCZ786325:OCZ786333 OMV786325:OMV786333 OWR786325:OWR786333 PGN786325:PGN786333 PQJ786325:PQJ786333 QAF786325:QAF786333 QKB786325:QKB786333 QTX786325:QTX786333 RDT786325:RDT786333 RNP786325:RNP786333 RXL786325:RXL786333 SHH786325:SHH786333 SRD786325:SRD786333 TAZ786325:TAZ786333 TKV786325:TKV786333 TUR786325:TUR786333 UEN786325:UEN786333 UOJ786325:UOJ786333 UYF786325:UYF786333 VIB786325:VIB786333 VRX786325:VRX786333 WBT786325:WBT786333 WLP786325:WLP786333 WVL786325:WVL786333 IZ851861:IZ851869 SV851861:SV851869 ACR851861:ACR851869 AMN851861:AMN851869 AWJ851861:AWJ851869 BGF851861:BGF851869 BQB851861:BQB851869 BZX851861:BZX851869 CJT851861:CJT851869 CTP851861:CTP851869 DDL851861:DDL851869 DNH851861:DNH851869 DXD851861:DXD851869 EGZ851861:EGZ851869 EQV851861:EQV851869 FAR851861:FAR851869 FKN851861:FKN851869 FUJ851861:FUJ851869 GEF851861:GEF851869 GOB851861:GOB851869 GXX851861:GXX851869 HHT851861:HHT851869 HRP851861:HRP851869 IBL851861:IBL851869 ILH851861:ILH851869 IVD851861:IVD851869 JEZ851861:JEZ851869 JOV851861:JOV851869 JYR851861:JYR851869 KIN851861:KIN851869 KSJ851861:KSJ851869 LCF851861:LCF851869 LMB851861:LMB851869 LVX851861:LVX851869 MFT851861:MFT851869 MPP851861:MPP851869 MZL851861:MZL851869 NJH851861:NJH851869 NTD851861:NTD851869 OCZ851861:OCZ851869 OMV851861:OMV851869 OWR851861:OWR851869 PGN851861:PGN851869 PQJ851861:PQJ851869 QAF851861:QAF851869 QKB851861:QKB851869 QTX851861:QTX851869 RDT851861:RDT851869 RNP851861:RNP851869 RXL851861:RXL851869 SHH851861:SHH851869 SRD851861:SRD851869 TAZ851861:TAZ851869 TKV851861:TKV851869 TUR851861:TUR851869 UEN851861:UEN851869 UOJ851861:UOJ851869 UYF851861:UYF851869 VIB851861:VIB851869 VRX851861:VRX851869 WBT851861:WBT851869 WLP851861:WLP851869 WVL851861:WVL851869 IZ917397:IZ917405 SV917397:SV917405 ACR917397:ACR917405 AMN917397:AMN917405 AWJ917397:AWJ917405 BGF917397:BGF917405 BQB917397:BQB917405 BZX917397:BZX917405 CJT917397:CJT917405 CTP917397:CTP917405 DDL917397:DDL917405 DNH917397:DNH917405 DXD917397:DXD917405 EGZ917397:EGZ917405 EQV917397:EQV917405 FAR917397:FAR917405 FKN917397:FKN917405 FUJ917397:FUJ917405 GEF917397:GEF917405 GOB917397:GOB917405 GXX917397:GXX917405 HHT917397:HHT917405 HRP917397:HRP917405 IBL917397:IBL917405 ILH917397:ILH917405 IVD917397:IVD917405 JEZ917397:JEZ917405 JOV917397:JOV917405 JYR917397:JYR917405 KIN917397:KIN917405 KSJ917397:KSJ917405 LCF917397:LCF917405 LMB917397:LMB917405 LVX917397:LVX917405 MFT917397:MFT917405 MPP917397:MPP917405 MZL917397:MZL917405 NJH917397:NJH917405 NTD917397:NTD917405 OCZ917397:OCZ917405 OMV917397:OMV917405 OWR917397:OWR917405 PGN917397:PGN917405 PQJ917397:PQJ917405 QAF917397:QAF917405 QKB917397:QKB917405 QTX917397:QTX917405 RDT917397:RDT917405 RNP917397:RNP917405 RXL917397:RXL917405 SHH917397:SHH917405 SRD917397:SRD917405 TAZ917397:TAZ917405 TKV917397:TKV917405 TUR917397:TUR917405 UEN917397:UEN917405 UOJ917397:UOJ917405 UYF917397:UYF917405 VIB917397:VIB917405 VRX917397:VRX917405 WBT917397:WBT917405 WLP917397:WLP917405 WVL917397:WVL917405 IZ982933:IZ982941 SV982933:SV982941 ACR982933:ACR982941 AMN982933:AMN982941 AWJ982933:AWJ982941 BGF982933:BGF982941 BQB982933:BQB982941 BZX982933:BZX982941 CJT982933:CJT982941 CTP982933:CTP982941 DDL982933:DDL982941 DNH982933:DNH982941 DXD982933:DXD982941 EGZ982933:EGZ982941 EQV982933:EQV982941 FAR982933:FAR982941 FKN982933:FKN982941 FUJ982933:FUJ982941 GEF982933:GEF982941 GOB982933:GOB982941 GXX982933:GXX982941 HHT982933:HHT982941 HRP982933:HRP982941 IBL982933:IBL982941 ILH982933:ILH982941 IVD982933:IVD982941 JEZ982933:JEZ982941 JOV982933:JOV982941 JYR982933:JYR982941 KIN982933:KIN982941 KSJ982933:KSJ982941 LCF982933:LCF982941 LMB982933:LMB982941 LVX982933:LVX982941 MFT982933:MFT982941 MPP982933:MPP982941 MZL982933:MZL982941 NJH982933:NJH982941 NTD982933:NTD982941 OCZ982933:OCZ982941 OMV982933:OMV982941 OWR982933:OWR982941 PGN982933:PGN982941 PQJ982933:PQJ982941 QAF982933:QAF982941 QKB982933:QKB982941 QTX982933:QTX982941 RDT982933:RDT982941 RNP982933:RNP982941 RXL982933:RXL982941 SHH982933:SHH982941 SRD982933:SRD982941 TAZ982933:TAZ982941 TKV982933:TKV982941 TUR982933:TUR982941 UEN982933:UEN982941 UOJ982933:UOJ982941 UYF982933:UYF982941 VIB982933:VIB982941 VRX982933:VRX982941 WBT982933:WBT982941 WLP982933:WLP982941 WVL982933:WVL982941 IZ65424:IZ65427 SV65424:SV65427 ACR65424:ACR65427 AMN65424:AMN65427 AWJ65424:AWJ65427 BGF65424:BGF65427 BQB65424:BQB65427 BZX65424:BZX65427 CJT65424:CJT65427 CTP65424:CTP65427 DDL65424:DDL65427 DNH65424:DNH65427 DXD65424:DXD65427 EGZ65424:EGZ65427 EQV65424:EQV65427 FAR65424:FAR65427 FKN65424:FKN65427 FUJ65424:FUJ65427 GEF65424:GEF65427 GOB65424:GOB65427 GXX65424:GXX65427 HHT65424:HHT65427 HRP65424:HRP65427 IBL65424:IBL65427 ILH65424:ILH65427 IVD65424:IVD65427 JEZ65424:JEZ65427 JOV65424:JOV65427 JYR65424:JYR65427 KIN65424:KIN65427 KSJ65424:KSJ65427 LCF65424:LCF65427 LMB65424:LMB65427 LVX65424:LVX65427 MFT65424:MFT65427 MPP65424:MPP65427 MZL65424:MZL65427 NJH65424:NJH65427 NTD65424:NTD65427 OCZ65424:OCZ65427 OMV65424:OMV65427 OWR65424:OWR65427 PGN65424:PGN65427 PQJ65424:PQJ65427 QAF65424:QAF65427 QKB65424:QKB65427 QTX65424:QTX65427 RDT65424:RDT65427 RNP65424:RNP65427 RXL65424:RXL65427 SHH65424:SHH65427 SRD65424:SRD65427 TAZ65424:TAZ65427 TKV65424:TKV65427 TUR65424:TUR65427 UEN65424:UEN65427 UOJ65424:UOJ65427 UYF65424:UYF65427 VIB65424:VIB65427 VRX65424:VRX65427 WBT65424:WBT65427 WLP65424:WLP65427 WVL65424:WVL65427 IZ130960:IZ130963 SV130960:SV130963 ACR130960:ACR130963 AMN130960:AMN130963 AWJ130960:AWJ130963 BGF130960:BGF130963 BQB130960:BQB130963 BZX130960:BZX130963 CJT130960:CJT130963 CTP130960:CTP130963 DDL130960:DDL130963 DNH130960:DNH130963 DXD130960:DXD130963 EGZ130960:EGZ130963 EQV130960:EQV130963 FAR130960:FAR130963 FKN130960:FKN130963 FUJ130960:FUJ130963 GEF130960:GEF130963 GOB130960:GOB130963 GXX130960:GXX130963 HHT130960:HHT130963 HRP130960:HRP130963 IBL130960:IBL130963 ILH130960:ILH130963 IVD130960:IVD130963 JEZ130960:JEZ130963 JOV130960:JOV130963 JYR130960:JYR130963 KIN130960:KIN130963 KSJ130960:KSJ130963 LCF130960:LCF130963 LMB130960:LMB130963 LVX130960:LVX130963 MFT130960:MFT130963 MPP130960:MPP130963 MZL130960:MZL130963 NJH130960:NJH130963 NTD130960:NTD130963 OCZ130960:OCZ130963 OMV130960:OMV130963 OWR130960:OWR130963 PGN130960:PGN130963 PQJ130960:PQJ130963 QAF130960:QAF130963 QKB130960:QKB130963 QTX130960:QTX130963 RDT130960:RDT130963 RNP130960:RNP130963 RXL130960:RXL130963 SHH130960:SHH130963 SRD130960:SRD130963 TAZ130960:TAZ130963 TKV130960:TKV130963 TUR130960:TUR130963 UEN130960:UEN130963 UOJ130960:UOJ130963 UYF130960:UYF130963 VIB130960:VIB130963 VRX130960:VRX130963 WBT130960:WBT130963 WLP130960:WLP130963 WVL130960:WVL130963 IZ196496:IZ196499 SV196496:SV196499 ACR196496:ACR196499 AMN196496:AMN196499 AWJ196496:AWJ196499 BGF196496:BGF196499 BQB196496:BQB196499 BZX196496:BZX196499 CJT196496:CJT196499 CTP196496:CTP196499 DDL196496:DDL196499 DNH196496:DNH196499 DXD196496:DXD196499 EGZ196496:EGZ196499 EQV196496:EQV196499 FAR196496:FAR196499 FKN196496:FKN196499 FUJ196496:FUJ196499 GEF196496:GEF196499 GOB196496:GOB196499 GXX196496:GXX196499 HHT196496:HHT196499 HRP196496:HRP196499 IBL196496:IBL196499 ILH196496:ILH196499 IVD196496:IVD196499 JEZ196496:JEZ196499 JOV196496:JOV196499 JYR196496:JYR196499 KIN196496:KIN196499 KSJ196496:KSJ196499 LCF196496:LCF196499 LMB196496:LMB196499 LVX196496:LVX196499 MFT196496:MFT196499 MPP196496:MPP196499 MZL196496:MZL196499 NJH196496:NJH196499 NTD196496:NTD196499 OCZ196496:OCZ196499 OMV196496:OMV196499 OWR196496:OWR196499 PGN196496:PGN196499 PQJ196496:PQJ196499 QAF196496:QAF196499 QKB196496:QKB196499 QTX196496:QTX196499 RDT196496:RDT196499 RNP196496:RNP196499 RXL196496:RXL196499 SHH196496:SHH196499 SRD196496:SRD196499 TAZ196496:TAZ196499 TKV196496:TKV196499 TUR196496:TUR196499 UEN196496:UEN196499 UOJ196496:UOJ196499 UYF196496:UYF196499 VIB196496:VIB196499 VRX196496:VRX196499 WBT196496:WBT196499 WLP196496:WLP196499 WVL196496:WVL196499 IZ262032:IZ262035 SV262032:SV262035 ACR262032:ACR262035 AMN262032:AMN262035 AWJ262032:AWJ262035 BGF262032:BGF262035 BQB262032:BQB262035 BZX262032:BZX262035 CJT262032:CJT262035 CTP262032:CTP262035 DDL262032:DDL262035 DNH262032:DNH262035 DXD262032:DXD262035 EGZ262032:EGZ262035 EQV262032:EQV262035 FAR262032:FAR262035 FKN262032:FKN262035 FUJ262032:FUJ262035 GEF262032:GEF262035 GOB262032:GOB262035 GXX262032:GXX262035 HHT262032:HHT262035 HRP262032:HRP262035 IBL262032:IBL262035 ILH262032:ILH262035 IVD262032:IVD262035 JEZ262032:JEZ262035 JOV262032:JOV262035 JYR262032:JYR262035 KIN262032:KIN262035 KSJ262032:KSJ262035 LCF262032:LCF262035 LMB262032:LMB262035 LVX262032:LVX262035 MFT262032:MFT262035 MPP262032:MPP262035 MZL262032:MZL262035 NJH262032:NJH262035 NTD262032:NTD262035 OCZ262032:OCZ262035 OMV262032:OMV262035 OWR262032:OWR262035 PGN262032:PGN262035 PQJ262032:PQJ262035 QAF262032:QAF262035 QKB262032:QKB262035 QTX262032:QTX262035 RDT262032:RDT262035 RNP262032:RNP262035 RXL262032:RXL262035 SHH262032:SHH262035 SRD262032:SRD262035 TAZ262032:TAZ262035 TKV262032:TKV262035 TUR262032:TUR262035 UEN262032:UEN262035 UOJ262032:UOJ262035 UYF262032:UYF262035 VIB262032:VIB262035 VRX262032:VRX262035 WBT262032:WBT262035 WLP262032:WLP262035 WVL262032:WVL262035 IZ327568:IZ327571 SV327568:SV327571 ACR327568:ACR327571 AMN327568:AMN327571 AWJ327568:AWJ327571 BGF327568:BGF327571 BQB327568:BQB327571 BZX327568:BZX327571 CJT327568:CJT327571 CTP327568:CTP327571 DDL327568:DDL327571 DNH327568:DNH327571 DXD327568:DXD327571 EGZ327568:EGZ327571 EQV327568:EQV327571 FAR327568:FAR327571 FKN327568:FKN327571 FUJ327568:FUJ327571 GEF327568:GEF327571 GOB327568:GOB327571 GXX327568:GXX327571 HHT327568:HHT327571 HRP327568:HRP327571 IBL327568:IBL327571 ILH327568:ILH327571 IVD327568:IVD327571 JEZ327568:JEZ327571 JOV327568:JOV327571 JYR327568:JYR327571 KIN327568:KIN327571 KSJ327568:KSJ327571 LCF327568:LCF327571 LMB327568:LMB327571 LVX327568:LVX327571 MFT327568:MFT327571 MPP327568:MPP327571 MZL327568:MZL327571 NJH327568:NJH327571 NTD327568:NTD327571 OCZ327568:OCZ327571 OMV327568:OMV327571 OWR327568:OWR327571 PGN327568:PGN327571 PQJ327568:PQJ327571 QAF327568:QAF327571 QKB327568:QKB327571 QTX327568:QTX327571 RDT327568:RDT327571 RNP327568:RNP327571 RXL327568:RXL327571 SHH327568:SHH327571 SRD327568:SRD327571 TAZ327568:TAZ327571 TKV327568:TKV327571 TUR327568:TUR327571 UEN327568:UEN327571 UOJ327568:UOJ327571 UYF327568:UYF327571 VIB327568:VIB327571 VRX327568:VRX327571 WBT327568:WBT327571 WLP327568:WLP327571 WVL327568:WVL327571 IZ393104:IZ393107 SV393104:SV393107 ACR393104:ACR393107 AMN393104:AMN393107 AWJ393104:AWJ393107 BGF393104:BGF393107 BQB393104:BQB393107 BZX393104:BZX393107 CJT393104:CJT393107 CTP393104:CTP393107 DDL393104:DDL393107 DNH393104:DNH393107 DXD393104:DXD393107 EGZ393104:EGZ393107 EQV393104:EQV393107 FAR393104:FAR393107 FKN393104:FKN393107 FUJ393104:FUJ393107 GEF393104:GEF393107 GOB393104:GOB393107 GXX393104:GXX393107 HHT393104:HHT393107 HRP393104:HRP393107 IBL393104:IBL393107 ILH393104:ILH393107 IVD393104:IVD393107 JEZ393104:JEZ393107 JOV393104:JOV393107 JYR393104:JYR393107 KIN393104:KIN393107 KSJ393104:KSJ393107 LCF393104:LCF393107 LMB393104:LMB393107 LVX393104:LVX393107 MFT393104:MFT393107 MPP393104:MPP393107 MZL393104:MZL393107 NJH393104:NJH393107 NTD393104:NTD393107 OCZ393104:OCZ393107 OMV393104:OMV393107 OWR393104:OWR393107 PGN393104:PGN393107 PQJ393104:PQJ393107 QAF393104:QAF393107 QKB393104:QKB393107 QTX393104:QTX393107 RDT393104:RDT393107 RNP393104:RNP393107 RXL393104:RXL393107 SHH393104:SHH393107 SRD393104:SRD393107 TAZ393104:TAZ393107 TKV393104:TKV393107 TUR393104:TUR393107 UEN393104:UEN393107 UOJ393104:UOJ393107 UYF393104:UYF393107 VIB393104:VIB393107 VRX393104:VRX393107 WBT393104:WBT393107 WLP393104:WLP393107 WVL393104:WVL393107 IZ458640:IZ458643 SV458640:SV458643 ACR458640:ACR458643 AMN458640:AMN458643 AWJ458640:AWJ458643 BGF458640:BGF458643 BQB458640:BQB458643 BZX458640:BZX458643 CJT458640:CJT458643 CTP458640:CTP458643 DDL458640:DDL458643 DNH458640:DNH458643 DXD458640:DXD458643 EGZ458640:EGZ458643 EQV458640:EQV458643 FAR458640:FAR458643 FKN458640:FKN458643 FUJ458640:FUJ458643 GEF458640:GEF458643 GOB458640:GOB458643 GXX458640:GXX458643 HHT458640:HHT458643 HRP458640:HRP458643 IBL458640:IBL458643 ILH458640:ILH458643 IVD458640:IVD458643 JEZ458640:JEZ458643 JOV458640:JOV458643 JYR458640:JYR458643 KIN458640:KIN458643 KSJ458640:KSJ458643 LCF458640:LCF458643 LMB458640:LMB458643 LVX458640:LVX458643 MFT458640:MFT458643 MPP458640:MPP458643 MZL458640:MZL458643 NJH458640:NJH458643 NTD458640:NTD458643 OCZ458640:OCZ458643 OMV458640:OMV458643 OWR458640:OWR458643 PGN458640:PGN458643 PQJ458640:PQJ458643 QAF458640:QAF458643 QKB458640:QKB458643 QTX458640:QTX458643 RDT458640:RDT458643 RNP458640:RNP458643 RXL458640:RXL458643 SHH458640:SHH458643 SRD458640:SRD458643 TAZ458640:TAZ458643 TKV458640:TKV458643 TUR458640:TUR458643 UEN458640:UEN458643 UOJ458640:UOJ458643 UYF458640:UYF458643 VIB458640:VIB458643 VRX458640:VRX458643 WBT458640:WBT458643 WLP458640:WLP458643 WVL458640:WVL458643 IZ524176:IZ524179 SV524176:SV524179 ACR524176:ACR524179 AMN524176:AMN524179 AWJ524176:AWJ524179 BGF524176:BGF524179 BQB524176:BQB524179 BZX524176:BZX524179 CJT524176:CJT524179 CTP524176:CTP524179 DDL524176:DDL524179 DNH524176:DNH524179 DXD524176:DXD524179 EGZ524176:EGZ524179 EQV524176:EQV524179 FAR524176:FAR524179 FKN524176:FKN524179 FUJ524176:FUJ524179 GEF524176:GEF524179 GOB524176:GOB524179 GXX524176:GXX524179 HHT524176:HHT524179 HRP524176:HRP524179 IBL524176:IBL524179 ILH524176:ILH524179 IVD524176:IVD524179 JEZ524176:JEZ524179 JOV524176:JOV524179 JYR524176:JYR524179 KIN524176:KIN524179 KSJ524176:KSJ524179 LCF524176:LCF524179 LMB524176:LMB524179 LVX524176:LVX524179 MFT524176:MFT524179 MPP524176:MPP524179 MZL524176:MZL524179 NJH524176:NJH524179 NTD524176:NTD524179 OCZ524176:OCZ524179 OMV524176:OMV524179 OWR524176:OWR524179 PGN524176:PGN524179 PQJ524176:PQJ524179 QAF524176:QAF524179 QKB524176:QKB524179 QTX524176:QTX524179 RDT524176:RDT524179 RNP524176:RNP524179 RXL524176:RXL524179 SHH524176:SHH524179 SRD524176:SRD524179 TAZ524176:TAZ524179 TKV524176:TKV524179 TUR524176:TUR524179 UEN524176:UEN524179 UOJ524176:UOJ524179 UYF524176:UYF524179 VIB524176:VIB524179 VRX524176:VRX524179 WBT524176:WBT524179 WLP524176:WLP524179 WVL524176:WVL524179 IZ589712:IZ589715 SV589712:SV589715 ACR589712:ACR589715 AMN589712:AMN589715 AWJ589712:AWJ589715 BGF589712:BGF589715 BQB589712:BQB589715 BZX589712:BZX589715 CJT589712:CJT589715 CTP589712:CTP589715 DDL589712:DDL589715 DNH589712:DNH589715 DXD589712:DXD589715 EGZ589712:EGZ589715 EQV589712:EQV589715 FAR589712:FAR589715 FKN589712:FKN589715 FUJ589712:FUJ589715 GEF589712:GEF589715 GOB589712:GOB589715 GXX589712:GXX589715 HHT589712:HHT589715 HRP589712:HRP589715 IBL589712:IBL589715 ILH589712:ILH589715 IVD589712:IVD589715 JEZ589712:JEZ589715 JOV589712:JOV589715 JYR589712:JYR589715 KIN589712:KIN589715 KSJ589712:KSJ589715 LCF589712:LCF589715 LMB589712:LMB589715 LVX589712:LVX589715 MFT589712:MFT589715 MPP589712:MPP589715 MZL589712:MZL589715 NJH589712:NJH589715 NTD589712:NTD589715 OCZ589712:OCZ589715 OMV589712:OMV589715 OWR589712:OWR589715 PGN589712:PGN589715 PQJ589712:PQJ589715 QAF589712:QAF589715 QKB589712:QKB589715 QTX589712:QTX589715 RDT589712:RDT589715 RNP589712:RNP589715 RXL589712:RXL589715 SHH589712:SHH589715 SRD589712:SRD589715 TAZ589712:TAZ589715 TKV589712:TKV589715 TUR589712:TUR589715 UEN589712:UEN589715 UOJ589712:UOJ589715 UYF589712:UYF589715 VIB589712:VIB589715 VRX589712:VRX589715 WBT589712:WBT589715 WLP589712:WLP589715 WVL589712:WVL589715 IZ655248:IZ655251 SV655248:SV655251 ACR655248:ACR655251 AMN655248:AMN655251 AWJ655248:AWJ655251 BGF655248:BGF655251 BQB655248:BQB655251 BZX655248:BZX655251 CJT655248:CJT655251 CTP655248:CTP655251 DDL655248:DDL655251 DNH655248:DNH655251 DXD655248:DXD655251 EGZ655248:EGZ655251 EQV655248:EQV655251 FAR655248:FAR655251 FKN655248:FKN655251 FUJ655248:FUJ655251 GEF655248:GEF655251 GOB655248:GOB655251 GXX655248:GXX655251 HHT655248:HHT655251 HRP655248:HRP655251 IBL655248:IBL655251 ILH655248:ILH655251 IVD655248:IVD655251 JEZ655248:JEZ655251 JOV655248:JOV655251 JYR655248:JYR655251 KIN655248:KIN655251 KSJ655248:KSJ655251 LCF655248:LCF655251 LMB655248:LMB655251 LVX655248:LVX655251 MFT655248:MFT655251 MPP655248:MPP655251 MZL655248:MZL655251 NJH655248:NJH655251 NTD655248:NTD655251 OCZ655248:OCZ655251 OMV655248:OMV655251 OWR655248:OWR655251 PGN655248:PGN655251 PQJ655248:PQJ655251 QAF655248:QAF655251 QKB655248:QKB655251 QTX655248:QTX655251 RDT655248:RDT655251 RNP655248:RNP655251 RXL655248:RXL655251 SHH655248:SHH655251 SRD655248:SRD655251 TAZ655248:TAZ655251 TKV655248:TKV655251 TUR655248:TUR655251 UEN655248:UEN655251 UOJ655248:UOJ655251 UYF655248:UYF655251 VIB655248:VIB655251 VRX655248:VRX655251 WBT655248:WBT655251 WLP655248:WLP655251 WVL655248:WVL655251 IZ720784:IZ720787 SV720784:SV720787 ACR720784:ACR720787 AMN720784:AMN720787 AWJ720784:AWJ720787 BGF720784:BGF720787 BQB720784:BQB720787 BZX720784:BZX720787 CJT720784:CJT720787 CTP720784:CTP720787 DDL720784:DDL720787 DNH720784:DNH720787 DXD720784:DXD720787 EGZ720784:EGZ720787 EQV720784:EQV720787 FAR720784:FAR720787 FKN720784:FKN720787 FUJ720784:FUJ720787 GEF720784:GEF720787 GOB720784:GOB720787 GXX720784:GXX720787 HHT720784:HHT720787 HRP720784:HRP720787 IBL720784:IBL720787 ILH720784:ILH720787 IVD720784:IVD720787 JEZ720784:JEZ720787 JOV720784:JOV720787 JYR720784:JYR720787 KIN720784:KIN720787 KSJ720784:KSJ720787 LCF720784:LCF720787 LMB720784:LMB720787 LVX720784:LVX720787 MFT720784:MFT720787 MPP720784:MPP720787 MZL720784:MZL720787 NJH720784:NJH720787 NTD720784:NTD720787 OCZ720784:OCZ720787 OMV720784:OMV720787 OWR720784:OWR720787 PGN720784:PGN720787 PQJ720784:PQJ720787 QAF720784:QAF720787 QKB720784:QKB720787 QTX720784:QTX720787 RDT720784:RDT720787 RNP720784:RNP720787 RXL720784:RXL720787 SHH720784:SHH720787 SRD720784:SRD720787 TAZ720784:TAZ720787 TKV720784:TKV720787 TUR720784:TUR720787 UEN720784:UEN720787 UOJ720784:UOJ720787 UYF720784:UYF720787 VIB720784:VIB720787 VRX720784:VRX720787 WBT720784:WBT720787 WLP720784:WLP720787 WVL720784:WVL720787 IZ786320:IZ786323 SV786320:SV786323 ACR786320:ACR786323 AMN786320:AMN786323 AWJ786320:AWJ786323 BGF786320:BGF786323 BQB786320:BQB786323 BZX786320:BZX786323 CJT786320:CJT786323 CTP786320:CTP786323 DDL786320:DDL786323 DNH786320:DNH786323 DXD786320:DXD786323 EGZ786320:EGZ786323 EQV786320:EQV786323 FAR786320:FAR786323 FKN786320:FKN786323 FUJ786320:FUJ786323 GEF786320:GEF786323 GOB786320:GOB786323 GXX786320:GXX786323 HHT786320:HHT786323 HRP786320:HRP786323 IBL786320:IBL786323 ILH786320:ILH786323 IVD786320:IVD786323 JEZ786320:JEZ786323 JOV786320:JOV786323 JYR786320:JYR786323 KIN786320:KIN786323 KSJ786320:KSJ786323 LCF786320:LCF786323 LMB786320:LMB786323 LVX786320:LVX786323 MFT786320:MFT786323 MPP786320:MPP786323 MZL786320:MZL786323 NJH786320:NJH786323 NTD786320:NTD786323 OCZ786320:OCZ786323 OMV786320:OMV786323 OWR786320:OWR786323 PGN786320:PGN786323 PQJ786320:PQJ786323 QAF786320:QAF786323 QKB786320:QKB786323 QTX786320:QTX786323 RDT786320:RDT786323 RNP786320:RNP786323 RXL786320:RXL786323 SHH786320:SHH786323 SRD786320:SRD786323 TAZ786320:TAZ786323 TKV786320:TKV786323 TUR786320:TUR786323 UEN786320:UEN786323 UOJ786320:UOJ786323 UYF786320:UYF786323 VIB786320:VIB786323 VRX786320:VRX786323 WBT786320:WBT786323 WLP786320:WLP786323 WVL786320:WVL786323 IZ851856:IZ851859 SV851856:SV851859 ACR851856:ACR851859 AMN851856:AMN851859 AWJ851856:AWJ851859 BGF851856:BGF851859 BQB851856:BQB851859 BZX851856:BZX851859 CJT851856:CJT851859 CTP851856:CTP851859 DDL851856:DDL851859 DNH851856:DNH851859 DXD851856:DXD851859 EGZ851856:EGZ851859 EQV851856:EQV851859 FAR851856:FAR851859 FKN851856:FKN851859 FUJ851856:FUJ851859 GEF851856:GEF851859 GOB851856:GOB851859 GXX851856:GXX851859 HHT851856:HHT851859 HRP851856:HRP851859 IBL851856:IBL851859 ILH851856:ILH851859 IVD851856:IVD851859 JEZ851856:JEZ851859 JOV851856:JOV851859 JYR851856:JYR851859 KIN851856:KIN851859 KSJ851856:KSJ851859 LCF851856:LCF851859 LMB851856:LMB851859 LVX851856:LVX851859 MFT851856:MFT851859 MPP851856:MPP851859 MZL851856:MZL851859 NJH851856:NJH851859 NTD851856:NTD851859 OCZ851856:OCZ851859 OMV851856:OMV851859 OWR851856:OWR851859 PGN851856:PGN851859 PQJ851856:PQJ851859 QAF851856:QAF851859 QKB851856:QKB851859 QTX851856:QTX851859 RDT851856:RDT851859 RNP851856:RNP851859 RXL851856:RXL851859 SHH851856:SHH851859 SRD851856:SRD851859 TAZ851856:TAZ851859 TKV851856:TKV851859 TUR851856:TUR851859 UEN851856:UEN851859 UOJ851856:UOJ851859 UYF851856:UYF851859 VIB851856:VIB851859 VRX851856:VRX851859 WBT851856:WBT851859 WLP851856:WLP851859 WVL851856:WVL851859 IZ917392:IZ917395 SV917392:SV917395 ACR917392:ACR917395 AMN917392:AMN917395 AWJ917392:AWJ917395 BGF917392:BGF917395 BQB917392:BQB917395 BZX917392:BZX917395 CJT917392:CJT917395 CTP917392:CTP917395 DDL917392:DDL917395 DNH917392:DNH917395 DXD917392:DXD917395 EGZ917392:EGZ917395 EQV917392:EQV917395 FAR917392:FAR917395 FKN917392:FKN917395 FUJ917392:FUJ917395 GEF917392:GEF917395 GOB917392:GOB917395 GXX917392:GXX917395 HHT917392:HHT917395 HRP917392:HRP917395 IBL917392:IBL917395 ILH917392:ILH917395 IVD917392:IVD917395 JEZ917392:JEZ917395 JOV917392:JOV917395 JYR917392:JYR917395 KIN917392:KIN917395 KSJ917392:KSJ917395 LCF917392:LCF917395 LMB917392:LMB917395 LVX917392:LVX917395 MFT917392:MFT917395 MPP917392:MPP917395 MZL917392:MZL917395 NJH917392:NJH917395 NTD917392:NTD917395 OCZ917392:OCZ917395 OMV917392:OMV917395 OWR917392:OWR917395 PGN917392:PGN917395 PQJ917392:PQJ917395 QAF917392:QAF917395 QKB917392:QKB917395 QTX917392:QTX917395 RDT917392:RDT917395 RNP917392:RNP917395 RXL917392:RXL917395 SHH917392:SHH917395 SRD917392:SRD917395 TAZ917392:TAZ917395 TKV917392:TKV917395 TUR917392:TUR917395 UEN917392:UEN917395 UOJ917392:UOJ917395 UYF917392:UYF917395 VIB917392:VIB917395 VRX917392:VRX917395 WBT917392:WBT917395 WLP917392:WLP917395 WVL917392:WVL917395 IZ982928:IZ982931 SV982928:SV982931 ACR982928:ACR982931 AMN982928:AMN982931 AWJ982928:AWJ982931 BGF982928:BGF982931 BQB982928:BQB982931 BZX982928:BZX982931 CJT982928:CJT982931 CTP982928:CTP982931 DDL982928:DDL982931 DNH982928:DNH982931 DXD982928:DXD982931 EGZ982928:EGZ982931 EQV982928:EQV982931 FAR982928:FAR982931 FKN982928:FKN982931 FUJ982928:FUJ982931 GEF982928:GEF982931 GOB982928:GOB982931 GXX982928:GXX982931 HHT982928:HHT982931 HRP982928:HRP982931 IBL982928:IBL982931 ILH982928:ILH982931 IVD982928:IVD982931 JEZ982928:JEZ982931 JOV982928:JOV982931 JYR982928:JYR982931 KIN982928:KIN982931 KSJ982928:KSJ982931 LCF982928:LCF982931 LMB982928:LMB982931 LVX982928:LVX982931 MFT982928:MFT982931 MPP982928:MPP982931 MZL982928:MZL982931 NJH982928:NJH982931 NTD982928:NTD982931 OCZ982928:OCZ982931 OMV982928:OMV982931 OWR982928:OWR982931 PGN982928:PGN982931 PQJ982928:PQJ982931 QAF982928:QAF982931 QKB982928:QKB982931 QTX982928:QTX982931 RDT982928:RDT982931 RNP982928:RNP982931 RXL982928:RXL982931 SHH982928:SHH982931 SRD982928:SRD982931 TAZ982928:TAZ982931 TKV982928:TKV982931 TUR982928:TUR982931 UEN982928:UEN982931 UOJ982928:UOJ982931 UYF982928:UYF982931 VIB982928:VIB982931 VRX982928:VRX982931 WBT982928:WBT982931 WLP982928:WLP982931 WVL982928:WVL982931 IZ65360:IZ65377 SV65360:SV65377 ACR65360:ACR65377 AMN65360:AMN65377 AWJ65360:AWJ65377 BGF65360:BGF65377 BQB65360:BQB65377 BZX65360:BZX65377 CJT65360:CJT65377 CTP65360:CTP65377 DDL65360:DDL65377 DNH65360:DNH65377 DXD65360:DXD65377 EGZ65360:EGZ65377 EQV65360:EQV65377 FAR65360:FAR65377 FKN65360:FKN65377 FUJ65360:FUJ65377 GEF65360:GEF65377 GOB65360:GOB65377 GXX65360:GXX65377 HHT65360:HHT65377 HRP65360:HRP65377 IBL65360:IBL65377 ILH65360:ILH65377 IVD65360:IVD65377 JEZ65360:JEZ65377 JOV65360:JOV65377 JYR65360:JYR65377 KIN65360:KIN65377 KSJ65360:KSJ65377 LCF65360:LCF65377 LMB65360:LMB65377 LVX65360:LVX65377 MFT65360:MFT65377 MPP65360:MPP65377 MZL65360:MZL65377 NJH65360:NJH65377 NTD65360:NTD65377 OCZ65360:OCZ65377 OMV65360:OMV65377 OWR65360:OWR65377 PGN65360:PGN65377 PQJ65360:PQJ65377 QAF65360:QAF65377 QKB65360:QKB65377 QTX65360:QTX65377 RDT65360:RDT65377 RNP65360:RNP65377 RXL65360:RXL65377 SHH65360:SHH65377 SRD65360:SRD65377 TAZ65360:TAZ65377 TKV65360:TKV65377 TUR65360:TUR65377 UEN65360:UEN65377 UOJ65360:UOJ65377 UYF65360:UYF65377 VIB65360:VIB65377 VRX65360:VRX65377 WBT65360:WBT65377 WLP65360:WLP65377 WVL65360:WVL65377 IZ130896:IZ130913 SV130896:SV130913 ACR130896:ACR130913 AMN130896:AMN130913 AWJ130896:AWJ130913 BGF130896:BGF130913 BQB130896:BQB130913 BZX130896:BZX130913 CJT130896:CJT130913 CTP130896:CTP130913 DDL130896:DDL130913 DNH130896:DNH130913 DXD130896:DXD130913 EGZ130896:EGZ130913 EQV130896:EQV130913 FAR130896:FAR130913 FKN130896:FKN130913 FUJ130896:FUJ130913 GEF130896:GEF130913 GOB130896:GOB130913 GXX130896:GXX130913 HHT130896:HHT130913 HRP130896:HRP130913 IBL130896:IBL130913 ILH130896:ILH130913 IVD130896:IVD130913 JEZ130896:JEZ130913 JOV130896:JOV130913 JYR130896:JYR130913 KIN130896:KIN130913 KSJ130896:KSJ130913 LCF130896:LCF130913 LMB130896:LMB130913 LVX130896:LVX130913 MFT130896:MFT130913 MPP130896:MPP130913 MZL130896:MZL130913 NJH130896:NJH130913 NTD130896:NTD130913 OCZ130896:OCZ130913 OMV130896:OMV130913 OWR130896:OWR130913 PGN130896:PGN130913 PQJ130896:PQJ130913 QAF130896:QAF130913 QKB130896:QKB130913 QTX130896:QTX130913 RDT130896:RDT130913 RNP130896:RNP130913 RXL130896:RXL130913 SHH130896:SHH130913 SRD130896:SRD130913 TAZ130896:TAZ130913 TKV130896:TKV130913 TUR130896:TUR130913 UEN130896:UEN130913 UOJ130896:UOJ130913 UYF130896:UYF130913 VIB130896:VIB130913 VRX130896:VRX130913 WBT130896:WBT130913 WLP130896:WLP130913 WVL130896:WVL130913 IZ196432:IZ196449 SV196432:SV196449 ACR196432:ACR196449 AMN196432:AMN196449 AWJ196432:AWJ196449 BGF196432:BGF196449 BQB196432:BQB196449 BZX196432:BZX196449 CJT196432:CJT196449 CTP196432:CTP196449 DDL196432:DDL196449 DNH196432:DNH196449 DXD196432:DXD196449 EGZ196432:EGZ196449 EQV196432:EQV196449 FAR196432:FAR196449 FKN196432:FKN196449 FUJ196432:FUJ196449 GEF196432:GEF196449 GOB196432:GOB196449 GXX196432:GXX196449 HHT196432:HHT196449 HRP196432:HRP196449 IBL196432:IBL196449 ILH196432:ILH196449 IVD196432:IVD196449 JEZ196432:JEZ196449 JOV196432:JOV196449 JYR196432:JYR196449 KIN196432:KIN196449 KSJ196432:KSJ196449 LCF196432:LCF196449 LMB196432:LMB196449 LVX196432:LVX196449 MFT196432:MFT196449 MPP196432:MPP196449 MZL196432:MZL196449 NJH196432:NJH196449 NTD196432:NTD196449 OCZ196432:OCZ196449 OMV196432:OMV196449 OWR196432:OWR196449 PGN196432:PGN196449 PQJ196432:PQJ196449 QAF196432:QAF196449 QKB196432:QKB196449 QTX196432:QTX196449 RDT196432:RDT196449 RNP196432:RNP196449 RXL196432:RXL196449 SHH196432:SHH196449 SRD196432:SRD196449 TAZ196432:TAZ196449 TKV196432:TKV196449 TUR196432:TUR196449 UEN196432:UEN196449 UOJ196432:UOJ196449 UYF196432:UYF196449 VIB196432:VIB196449 VRX196432:VRX196449 WBT196432:WBT196449 WLP196432:WLP196449 WVL196432:WVL196449 IZ261968:IZ261985 SV261968:SV261985 ACR261968:ACR261985 AMN261968:AMN261985 AWJ261968:AWJ261985 BGF261968:BGF261985 BQB261968:BQB261985 BZX261968:BZX261985 CJT261968:CJT261985 CTP261968:CTP261985 DDL261968:DDL261985 DNH261968:DNH261985 DXD261968:DXD261985 EGZ261968:EGZ261985 EQV261968:EQV261985 FAR261968:FAR261985 FKN261968:FKN261985 FUJ261968:FUJ261985 GEF261968:GEF261985 GOB261968:GOB261985 GXX261968:GXX261985 HHT261968:HHT261985 HRP261968:HRP261985 IBL261968:IBL261985 ILH261968:ILH261985 IVD261968:IVD261985 JEZ261968:JEZ261985 JOV261968:JOV261985 JYR261968:JYR261985 KIN261968:KIN261985 KSJ261968:KSJ261985 LCF261968:LCF261985 LMB261968:LMB261985 LVX261968:LVX261985 MFT261968:MFT261985 MPP261968:MPP261985 MZL261968:MZL261985 NJH261968:NJH261985 NTD261968:NTD261985 OCZ261968:OCZ261985 OMV261968:OMV261985 OWR261968:OWR261985 PGN261968:PGN261985 PQJ261968:PQJ261985 QAF261968:QAF261985 QKB261968:QKB261985 QTX261968:QTX261985 RDT261968:RDT261985 RNP261968:RNP261985 RXL261968:RXL261985 SHH261968:SHH261985 SRD261968:SRD261985 TAZ261968:TAZ261985 TKV261968:TKV261985 TUR261968:TUR261985 UEN261968:UEN261985 UOJ261968:UOJ261985 UYF261968:UYF261985 VIB261968:VIB261985 VRX261968:VRX261985 WBT261968:WBT261985 WLP261968:WLP261985 WVL261968:WVL261985 IZ327504:IZ327521 SV327504:SV327521 ACR327504:ACR327521 AMN327504:AMN327521 AWJ327504:AWJ327521 BGF327504:BGF327521 BQB327504:BQB327521 BZX327504:BZX327521 CJT327504:CJT327521 CTP327504:CTP327521 DDL327504:DDL327521 DNH327504:DNH327521 DXD327504:DXD327521 EGZ327504:EGZ327521 EQV327504:EQV327521 FAR327504:FAR327521 FKN327504:FKN327521 FUJ327504:FUJ327521 GEF327504:GEF327521 GOB327504:GOB327521 GXX327504:GXX327521 HHT327504:HHT327521 HRP327504:HRP327521 IBL327504:IBL327521 ILH327504:ILH327521 IVD327504:IVD327521 JEZ327504:JEZ327521 JOV327504:JOV327521 JYR327504:JYR327521 KIN327504:KIN327521 KSJ327504:KSJ327521 LCF327504:LCF327521 LMB327504:LMB327521 LVX327504:LVX327521 MFT327504:MFT327521 MPP327504:MPP327521 MZL327504:MZL327521 NJH327504:NJH327521 NTD327504:NTD327521 OCZ327504:OCZ327521 OMV327504:OMV327521 OWR327504:OWR327521 PGN327504:PGN327521 PQJ327504:PQJ327521 QAF327504:QAF327521 QKB327504:QKB327521 QTX327504:QTX327521 RDT327504:RDT327521 RNP327504:RNP327521 RXL327504:RXL327521 SHH327504:SHH327521 SRD327504:SRD327521 TAZ327504:TAZ327521 TKV327504:TKV327521 TUR327504:TUR327521 UEN327504:UEN327521 UOJ327504:UOJ327521 UYF327504:UYF327521 VIB327504:VIB327521 VRX327504:VRX327521 WBT327504:WBT327521 WLP327504:WLP327521 WVL327504:WVL327521 IZ393040:IZ393057 SV393040:SV393057 ACR393040:ACR393057 AMN393040:AMN393057 AWJ393040:AWJ393057 BGF393040:BGF393057 BQB393040:BQB393057 BZX393040:BZX393057 CJT393040:CJT393057 CTP393040:CTP393057 DDL393040:DDL393057 DNH393040:DNH393057 DXD393040:DXD393057 EGZ393040:EGZ393057 EQV393040:EQV393057 FAR393040:FAR393057 FKN393040:FKN393057 FUJ393040:FUJ393057 GEF393040:GEF393057 GOB393040:GOB393057 GXX393040:GXX393057 HHT393040:HHT393057 HRP393040:HRP393057 IBL393040:IBL393057 ILH393040:ILH393057 IVD393040:IVD393057 JEZ393040:JEZ393057 JOV393040:JOV393057 JYR393040:JYR393057 KIN393040:KIN393057 KSJ393040:KSJ393057 LCF393040:LCF393057 LMB393040:LMB393057 LVX393040:LVX393057 MFT393040:MFT393057 MPP393040:MPP393057 MZL393040:MZL393057 NJH393040:NJH393057 NTD393040:NTD393057 OCZ393040:OCZ393057 OMV393040:OMV393057 OWR393040:OWR393057 PGN393040:PGN393057 PQJ393040:PQJ393057 QAF393040:QAF393057 QKB393040:QKB393057 QTX393040:QTX393057 RDT393040:RDT393057 RNP393040:RNP393057 RXL393040:RXL393057 SHH393040:SHH393057 SRD393040:SRD393057 TAZ393040:TAZ393057 TKV393040:TKV393057 TUR393040:TUR393057 UEN393040:UEN393057 UOJ393040:UOJ393057 UYF393040:UYF393057 VIB393040:VIB393057 VRX393040:VRX393057 WBT393040:WBT393057 WLP393040:WLP393057 WVL393040:WVL393057 IZ458576:IZ458593 SV458576:SV458593 ACR458576:ACR458593 AMN458576:AMN458593 AWJ458576:AWJ458593 BGF458576:BGF458593 BQB458576:BQB458593 BZX458576:BZX458593 CJT458576:CJT458593 CTP458576:CTP458593 DDL458576:DDL458593 DNH458576:DNH458593 DXD458576:DXD458593 EGZ458576:EGZ458593 EQV458576:EQV458593 FAR458576:FAR458593 FKN458576:FKN458593 FUJ458576:FUJ458593 GEF458576:GEF458593 GOB458576:GOB458593 GXX458576:GXX458593 HHT458576:HHT458593 HRP458576:HRP458593 IBL458576:IBL458593 ILH458576:ILH458593 IVD458576:IVD458593 JEZ458576:JEZ458593 JOV458576:JOV458593 JYR458576:JYR458593 KIN458576:KIN458593 KSJ458576:KSJ458593 LCF458576:LCF458593 LMB458576:LMB458593 LVX458576:LVX458593 MFT458576:MFT458593 MPP458576:MPP458593 MZL458576:MZL458593 NJH458576:NJH458593 NTD458576:NTD458593 OCZ458576:OCZ458593 OMV458576:OMV458593 OWR458576:OWR458593 PGN458576:PGN458593 PQJ458576:PQJ458593 QAF458576:QAF458593 QKB458576:QKB458593 QTX458576:QTX458593 RDT458576:RDT458593 RNP458576:RNP458593 RXL458576:RXL458593 SHH458576:SHH458593 SRD458576:SRD458593 TAZ458576:TAZ458593 TKV458576:TKV458593 TUR458576:TUR458593 UEN458576:UEN458593 UOJ458576:UOJ458593 UYF458576:UYF458593 VIB458576:VIB458593 VRX458576:VRX458593 WBT458576:WBT458593 WLP458576:WLP458593 WVL458576:WVL458593 IZ524112:IZ524129 SV524112:SV524129 ACR524112:ACR524129 AMN524112:AMN524129 AWJ524112:AWJ524129 BGF524112:BGF524129 BQB524112:BQB524129 BZX524112:BZX524129 CJT524112:CJT524129 CTP524112:CTP524129 DDL524112:DDL524129 DNH524112:DNH524129 DXD524112:DXD524129 EGZ524112:EGZ524129 EQV524112:EQV524129 FAR524112:FAR524129 FKN524112:FKN524129 FUJ524112:FUJ524129 GEF524112:GEF524129 GOB524112:GOB524129 GXX524112:GXX524129 HHT524112:HHT524129 HRP524112:HRP524129 IBL524112:IBL524129 ILH524112:ILH524129 IVD524112:IVD524129 JEZ524112:JEZ524129 JOV524112:JOV524129 JYR524112:JYR524129 KIN524112:KIN524129 KSJ524112:KSJ524129 LCF524112:LCF524129 LMB524112:LMB524129 LVX524112:LVX524129 MFT524112:MFT524129 MPP524112:MPP524129 MZL524112:MZL524129 NJH524112:NJH524129 NTD524112:NTD524129 OCZ524112:OCZ524129 OMV524112:OMV524129 OWR524112:OWR524129 PGN524112:PGN524129 PQJ524112:PQJ524129 QAF524112:QAF524129 QKB524112:QKB524129 QTX524112:QTX524129 RDT524112:RDT524129 RNP524112:RNP524129 RXL524112:RXL524129 SHH524112:SHH524129 SRD524112:SRD524129 TAZ524112:TAZ524129 TKV524112:TKV524129 TUR524112:TUR524129 UEN524112:UEN524129 UOJ524112:UOJ524129 UYF524112:UYF524129 VIB524112:VIB524129 VRX524112:VRX524129 WBT524112:WBT524129 WLP524112:WLP524129 WVL524112:WVL524129 IZ589648:IZ589665 SV589648:SV589665 ACR589648:ACR589665 AMN589648:AMN589665 AWJ589648:AWJ589665 BGF589648:BGF589665 BQB589648:BQB589665 BZX589648:BZX589665 CJT589648:CJT589665 CTP589648:CTP589665 DDL589648:DDL589665 DNH589648:DNH589665 DXD589648:DXD589665 EGZ589648:EGZ589665 EQV589648:EQV589665 FAR589648:FAR589665 FKN589648:FKN589665 FUJ589648:FUJ589665 GEF589648:GEF589665 GOB589648:GOB589665 GXX589648:GXX589665 HHT589648:HHT589665 HRP589648:HRP589665 IBL589648:IBL589665 ILH589648:ILH589665 IVD589648:IVD589665 JEZ589648:JEZ589665 JOV589648:JOV589665 JYR589648:JYR589665 KIN589648:KIN589665 KSJ589648:KSJ589665 LCF589648:LCF589665 LMB589648:LMB589665 LVX589648:LVX589665 MFT589648:MFT589665 MPP589648:MPP589665 MZL589648:MZL589665 NJH589648:NJH589665 NTD589648:NTD589665 OCZ589648:OCZ589665 OMV589648:OMV589665 OWR589648:OWR589665 PGN589648:PGN589665 PQJ589648:PQJ589665 QAF589648:QAF589665 QKB589648:QKB589665 QTX589648:QTX589665 RDT589648:RDT589665 RNP589648:RNP589665 RXL589648:RXL589665 SHH589648:SHH589665 SRD589648:SRD589665 TAZ589648:TAZ589665 TKV589648:TKV589665 TUR589648:TUR589665 UEN589648:UEN589665 UOJ589648:UOJ589665 UYF589648:UYF589665 VIB589648:VIB589665 VRX589648:VRX589665 WBT589648:WBT589665 WLP589648:WLP589665 WVL589648:WVL589665 IZ655184:IZ655201 SV655184:SV655201 ACR655184:ACR655201 AMN655184:AMN655201 AWJ655184:AWJ655201 BGF655184:BGF655201 BQB655184:BQB655201 BZX655184:BZX655201 CJT655184:CJT655201 CTP655184:CTP655201 DDL655184:DDL655201 DNH655184:DNH655201 DXD655184:DXD655201 EGZ655184:EGZ655201 EQV655184:EQV655201 FAR655184:FAR655201 FKN655184:FKN655201 FUJ655184:FUJ655201 GEF655184:GEF655201 GOB655184:GOB655201 GXX655184:GXX655201 HHT655184:HHT655201 HRP655184:HRP655201 IBL655184:IBL655201 ILH655184:ILH655201 IVD655184:IVD655201 JEZ655184:JEZ655201 JOV655184:JOV655201 JYR655184:JYR655201 KIN655184:KIN655201 KSJ655184:KSJ655201 LCF655184:LCF655201 LMB655184:LMB655201 LVX655184:LVX655201 MFT655184:MFT655201 MPP655184:MPP655201 MZL655184:MZL655201 NJH655184:NJH655201 NTD655184:NTD655201 OCZ655184:OCZ655201 OMV655184:OMV655201 OWR655184:OWR655201 PGN655184:PGN655201 PQJ655184:PQJ655201 QAF655184:QAF655201 QKB655184:QKB655201 QTX655184:QTX655201 RDT655184:RDT655201 RNP655184:RNP655201 RXL655184:RXL655201 SHH655184:SHH655201 SRD655184:SRD655201 TAZ655184:TAZ655201 TKV655184:TKV655201 TUR655184:TUR655201 UEN655184:UEN655201 UOJ655184:UOJ655201 UYF655184:UYF655201 VIB655184:VIB655201 VRX655184:VRX655201 WBT655184:WBT655201 WLP655184:WLP655201 WVL655184:WVL655201 IZ720720:IZ720737 SV720720:SV720737 ACR720720:ACR720737 AMN720720:AMN720737 AWJ720720:AWJ720737 BGF720720:BGF720737 BQB720720:BQB720737 BZX720720:BZX720737 CJT720720:CJT720737 CTP720720:CTP720737 DDL720720:DDL720737 DNH720720:DNH720737 DXD720720:DXD720737 EGZ720720:EGZ720737 EQV720720:EQV720737 FAR720720:FAR720737 FKN720720:FKN720737 FUJ720720:FUJ720737 GEF720720:GEF720737 GOB720720:GOB720737 GXX720720:GXX720737 HHT720720:HHT720737 HRP720720:HRP720737 IBL720720:IBL720737 ILH720720:ILH720737 IVD720720:IVD720737 JEZ720720:JEZ720737 JOV720720:JOV720737 JYR720720:JYR720737 KIN720720:KIN720737 KSJ720720:KSJ720737 LCF720720:LCF720737 LMB720720:LMB720737 LVX720720:LVX720737 MFT720720:MFT720737 MPP720720:MPP720737 MZL720720:MZL720737 NJH720720:NJH720737 NTD720720:NTD720737 OCZ720720:OCZ720737 OMV720720:OMV720737 OWR720720:OWR720737 PGN720720:PGN720737 PQJ720720:PQJ720737 QAF720720:QAF720737 QKB720720:QKB720737 QTX720720:QTX720737 RDT720720:RDT720737 RNP720720:RNP720737 RXL720720:RXL720737 SHH720720:SHH720737 SRD720720:SRD720737 TAZ720720:TAZ720737 TKV720720:TKV720737 TUR720720:TUR720737 UEN720720:UEN720737 UOJ720720:UOJ720737 UYF720720:UYF720737 VIB720720:VIB720737 VRX720720:VRX720737 WBT720720:WBT720737 WLP720720:WLP720737 WVL720720:WVL720737 IZ786256:IZ786273 SV786256:SV786273 ACR786256:ACR786273 AMN786256:AMN786273 AWJ786256:AWJ786273 BGF786256:BGF786273 BQB786256:BQB786273 BZX786256:BZX786273 CJT786256:CJT786273 CTP786256:CTP786273 DDL786256:DDL786273 DNH786256:DNH786273 DXD786256:DXD786273 EGZ786256:EGZ786273 EQV786256:EQV786273 FAR786256:FAR786273 FKN786256:FKN786273 FUJ786256:FUJ786273 GEF786256:GEF786273 GOB786256:GOB786273 GXX786256:GXX786273 HHT786256:HHT786273 HRP786256:HRP786273 IBL786256:IBL786273 ILH786256:ILH786273 IVD786256:IVD786273 JEZ786256:JEZ786273 JOV786256:JOV786273 JYR786256:JYR786273 KIN786256:KIN786273 KSJ786256:KSJ786273 LCF786256:LCF786273 LMB786256:LMB786273 LVX786256:LVX786273 MFT786256:MFT786273 MPP786256:MPP786273 MZL786256:MZL786273 NJH786256:NJH786273 NTD786256:NTD786273 OCZ786256:OCZ786273 OMV786256:OMV786273 OWR786256:OWR786273 PGN786256:PGN786273 PQJ786256:PQJ786273 QAF786256:QAF786273 QKB786256:QKB786273 QTX786256:QTX786273 RDT786256:RDT786273 RNP786256:RNP786273 RXL786256:RXL786273 SHH786256:SHH786273 SRD786256:SRD786273 TAZ786256:TAZ786273 TKV786256:TKV786273 TUR786256:TUR786273 UEN786256:UEN786273 UOJ786256:UOJ786273 UYF786256:UYF786273 VIB786256:VIB786273 VRX786256:VRX786273 WBT786256:WBT786273 WLP786256:WLP786273 WVL786256:WVL786273 IZ851792:IZ851809 SV851792:SV851809 ACR851792:ACR851809 AMN851792:AMN851809 AWJ851792:AWJ851809 BGF851792:BGF851809 BQB851792:BQB851809 BZX851792:BZX851809 CJT851792:CJT851809 CTP851792:CTP851809 DDL851792:DDL851809 DNH851792:DNH851809 DXD851792:DXD851809 EGZ851792:EGZ851809 EQV851792:EQV851809 FAR851792:FAR851809 FKN851792:FKN851809 FUJ851792:FUJ851809 GEF851792:GEF851809 GOB851792:GOB851809 GXX851792:GXX851809 HHT851792:HHT851809 HRP851792:HRP851809 IBL851792:IBL851809 ILH851792:ILH851809 IVD851792:IVD851809 JEZ851792:JEZ851809 JOV851792:JOV851809 JYR851792:JYR851809 KIN851792:KIN851809 KSJ851792:KSJ851809 LCF851792:LCF851809 LMB851792:LMB851809 LVX851792:LVX851809 MFT851792:MFT851809 MPP851792:MPP851809 MZL851792:MZL851809 NJH851792:NJH851809 NTD851792:NTD851809 OCZ851792:OCZ851809 OMV851792:OMV851809 OWR851792:OWR851809 PGN851792:PGN851809 PQJ851792:PQJ851809 QAF851792:QAF851809 QKB851792:QKB851809 QTX851792:QTX851809 RDT851792:RDT851809 RNP851792:RNP851809 RXL851792:RXL851809 SHH851792:SHH851809 SRD851792:SRD851809 TAZ851792:TAZ851809 TKV851792:TKV851809 TUR851792:TUR851809 UEN851792:UEN851809 UOJ851792:UOJ851809 UYF851792:UYF851809 VIB851792:VIB851809 VRX851792:VRX851809 WBT851792:WBT851809 WLP851792:WLP851809 WVL851792:WVL851809 IZ917328:IZ917345 SV917328:SV917345 ACR917328:ACR917345 AMN917328:AMN917345 AWJ917328:AWJ917345 BGF917328:BGF917345 BQB917328:BQB917345 BZX917328:BZX917345 CJT917328:CJT917345 CTP917328:CTP917345 DDL917328:DDL917345 DNH917328:DNH917345 DXD917328:DXD917345 EGZ917328:EGZ917345 EQV917328:EQV917345 FAR917328:FAR917345 FKN917328:FKN917345 FUJ917328:FUJ917345 GEF917328:GEF917345 GOB917328:GOB917345 GXX917328:GXX917345 HHT917328:HHT917345 HRP917328:HRP917345 IBL917328:IBL917345 ILH917328:ILH917345 IVD917328:IVD917345 JEZ917328:JEZ917345 JOV917328:JOV917345 JYR917328:JYR917345 KIN917328:KIN917345 KSJ917328:KSJ917345 LCF917328:LCF917345 LMB917328:LMB917345 LVX917328:LVX917345 MFT917328:MFT917345 MPP917328:MPP917345 MZL917328:MZL917345 NJH917328:NJH917345 NTD917328:NTD917345 OCZ917328:OCZ917345 OMV917328:OMV917345 OWR917328:OWR917345 PGN917328:PGN917345 PQJ917328:PQJ917345 QAF917328:QAF917345 QKB917328:QKB917345 QTX917328:QTX917345 RDT917328:RDT917345 RNP917328:RNP917345 RXL917328:RXL917345 SHH917328:SHH917345 SRD917328:SRD917345 TAZ917328:TAZ917345 TKV917328:TKV917345 TUR917328:TUR917345 UEN917328:UEN917345 UOJ917328:UOJ917345 UYF917328:UYF917345 VIB917328:VIB917345 VRX917328:VRX917345 WBT917328:WBT917345 WLP917328:WLP917345 WVL917328:WVL917345 IZ982864:IZ982881 SV982864:SV982881 ACR982864:ACR982881 AMN982864:AMN982881 AWJ982864:AWJ982881 BGF982864:BGF982881 BQB982864:BQB982881 BZX982864:BZX982881 CJT982864:CJT982881 CTP982864:CTP982881 DDL982864:DDL982881 DNH982864:DNH982881 DXD982864:DXD982881 EGZ982864:EGZ982881 EQV982864:EQV982881 FAR982864:FAR982881 FKN982864:FKN982881 FUJ982864:FUJ982881 GEF982864:GEF982881 GOB982864:GOB982881 GXX982864:GXX982881 HHT982864:HHT982881 HRP982864:HRP982881 IBL982864:IBL982881 ILH982864:ILH982881 IVD982864:IVD982881 JEZ982864:JEZ982881 JOV982864:JOV982881 JYR982864:JYR982881 KIN982864:KIN982881 KSJ982864:KSJ982881 LCF982864:LCF982881 LMB982864:LMB982881 LVX982864:LVX982881 MFT982864:MFT982881 MPP982864:MPP982881 MZL982864:MZL982881 NJH982864:NJH982881 NTD982864:NTD982881 OCZ982864:OCZ982881 OMV982864:OMV982881 OWR982864:OWR982881 PGN982864:PGN982881 PQJ982864:PQJ982881 QAF982864:QAF982881 QKB982864:QKB982881 QTX982864:QTX982881 RDT982864:RDT982881 RNP982864:RNP982881 RXL982864:RXL982881 SHH982864:SHH982881 SRD982864:SRD982881 TAZ982864:TAZ982881 TKV982864:TKV982881 TUR982864:TUR982881 UEN982864:UEN982881 UOJ982864:UOJ982881 UYF982864:UYF982881 VIB982864:VIB982881 VRX982864:VRX982881 WBT982864:WBT982881 WLP982864:WLP982881 WVL982864:WVL982881 IZ65403:IZ65405 SV65403:SV65405 ACR65403:ACR65405 AMN65403:AMN65405 AWJ65403:AWJ65405 BGF65403:BGF65405 BQB65403:BQB65405 BZX65403:BZX65405 CJT65403:CJT65405 CTP65403:CTP65405 DDL65403:DDL65405 DNH65403:DNH65405 DXD65403:DXD65405 EGZ65403:EGZ65405 EQV65403:EQV65405 FAR65403:FAR65405 FKN65403:FKN65405 FUJ65403:FUJ65405 GEF65403:GEF65405 GOB65403:GOB65405 GXX65403:GXX65405 HHT65403:HHT65405 HRP65403:HRP65405 IBL65403:IBL65405 ILH65403:ILH65405 IVD65403:IVD65405 JEZ65403:JEZ65405 JOV65403:JOV65405 JYR65403:JYR65405 KIN65403:KIN65405 KSJ65403:KSJ65405 LCF65403:LCF65405 LMB65403:LMB65405 LVX65403:LVX65405 MFT65403:MFT65405 MPP65403:MPP65405 MZL65403:MZL65405 NJH65403:NJH65405 NTD65403:NTD65405 OCZ65403:OCZ65405 OMV65403:OMV65405 OWR65403:OWR65405 PGN65403:PGN65405 PQJ65403:PQJ65405 QAF65403:QAF65405 QKB65403:QKB65405 QTX65403:QTX65405 RDT65403:RDT65405 RNP65403:RNP65405 RXL65403:RXL65405 SHH65403:SHH65405 SRD65403:SRD65405 TAZ65403:TAZ65405 TKV65403:TKV65405 TUR65403:TUR65405 UEN65403:UEN65405 UOJ65403:UOJ65405 UYF65403:UYF65405 VIB65403:VIB65405 VRX65403:VRX65405 WBT65403:WBT65405 WLP65403:WLP65405 WVL65403:WVL65405 IZ130939:IZ130941 SV130939:SV130941 ACR130939:ACR130941 AMN130939:AMN130941 AWJ130939:AWJ130941 BGF130939:BGF130941 BQB130939:BQB130941 BZX130939:BZX130941 CJT130939:CJT130941 CTP130939:CTP130941 DDL130939:DDL130941 DNH130939:DNH130941 DXD130939:DXD130941 EGZ130939:EGZ130941 EQV130939:EQV130941 FAR130939:FAR130941 FKN130939:FKN130941 FUJ130939:FUJ130941 GEF130939:GEF130941 GOB130939:GOB130941 GXX130939:GXX130941 HHT130939:HHT130941 HRP130939:HRP130941 IBL130939:IBL130941 ILH130939:ILH130941 IVD130939:IVD130941 JEZ130939:JEZ130941 JOV130939:JOV130941 JYR130939:JYR130941 KIN130939:KIN130941 KSJ130939:KSJ130941 LCF130939:LCF130941 LMB130939:LMB130941 LVX130939:LVX130941 MFT130939:MFT130941 MPP130939:MPP130941 MZL130939:MZL130941 NJH130939:NJH130941 NTD130939:NTD130941 OCZ130939:OCZ130941 OMV130939:OMV130941 OWR130939:OWR130941 PGN130939:PGN130941 PQJ130939:PQJ130941 QAF130939:QAF130941 QKB130939:QKB130941 QTX130939:QTX130941 RDT130939:RDT130941 RNP130939:RNP130941 RXL130939:RXL130941 SHH130939:SHH130941 SRD130939:SRD130941 TAZ130939:TAZ130941 TKV130939:TKV130941 TUR130939:TUR130941 UEN130939:UEN130941 UOJ130939:UOJ130941 UYF130939:UYF130941 VIB130939:VIB130941 VRX130939:VRX130941 WBT130939:WBT130941 WLP130939:WLP130941 WVL130939:WVL130941 IZ196475:IZ196477 SV196475:SV196477 ACR196475:ACR196477 AMN196475:AMN196477 AWJ196475:AWJ196477 BGF196475:BGF196477 BQB196475:BQB196477 BZX196475:BZX196477 CJT196475:CJT196477 CTP196475:CTP196477 DDL196475:DDL196477 DNH196475:DNH196477 DXD196475:DXD196477 EGZ196475:EGZ196477 EQV196475:EQV196477 FAR196475:FAR196477 FKN196475:FKN196477 FUJ196475:FUJ196477 GEF196475:GEF196477 GOB196475:GOB196477 GXX196475:GXX196477 HHT196475:HHT196477 HRP196475:HRP196477 IBL196475:IBL196477 ILH196475:ILH196477 IVD196475:IVD196477 JEZ196475:JEZ196477 JOV196475:JOV196477 JYR196475:JYR196477 KIN196475:KIN196477 KSJ196475:KSJ196477 LCF196475:LCF196477 LMB196475:LMB196477 LVX196475:LVX196477 MFT196475:MFT196477 MPP196475:MPP196477 MZL196475:MZL196477 NJH196475:NJH196477 NTD196475:NTD196477 OCZ196475:OCZ196477 OMV196475:OMV196477 OWR196475:OWR196477 PGN196475:PGN196477 PQJ196475:PQJ196477 QAF196475:QAF196477 QKB196475:QKB196477 QTX196475:QTX196477 RDT196475:RDT196477 RNP196475:RNP196477 RXL196475:RXL196477 SHH196475:SHH196477 SRD196475:SRD196477 TAZ196475:TAZ196477 TKV196475:TKV196477 TUR196475:TUR196477 UEN196475:UEN196477 UOJ196475:UOJ196477 UYF196475:UYF196477 VIB196475:VIB196477 VRX196475:VRX196477 WBT196475:WBT196477 WLP196475:WLP196477 WVL196475:WVL196477 IZ262011:IZ262013 SV262011:SV262013 ACR262011:ACR262013 AMN262011:AMN262013 AWJ262011:AWJ262013 BGF262011:BGF262013 BQB262011:BQB262013 BZX262011:BZX262013 CJT262011:CJT262013 CTP262011:CTP262013 DDL262011:DDL262013 DNH262011:DNH262013 DXD262011:DXD262013 EGZ262011:EGZ262013 EQV262011:EQV262013 FAR262011:FAR262013 FKN262011:FKN262013 FUJ262011:FUJ262013 GEF262011:GEF262013 GOB262011:GOB262013 GXX262011:GXX262013 HHT262011:HHT262013 HRP262011:HRP262013 IBL262011:IBL262013 ILH262011:ILH262013 IVD262011:IVD262013 JEZ262011:JEZ262013 JOV262011:JOV262013 JYR262011:JYR262013 KIN262011:KIN262013 KSJ262011:KSJ262013 LCF262011:LCF262013 LMB262011:LMB262013 LVX262011:LVX262013 MFT262011:MFT262013 MPP262011:MPP262013 MZL262011:MZL262013 NJH262011:NJH262013 NTD262011:NTD262013 OCZ262011:OCZ262013 OMV262011:OMV262013 OWR262011:OWR262013 PGN262011:PGN262013 PQJ262011:PQJ262013 QAF262011:QAF262013 QKB262011:QKB262013 QTX262011:QTX262013 RDT262011:RDT262013 RNP262011:RNP262013 RXL262011:RXL262013 SHH262011:SHH262013 SRD262011:SRD262013 TAZ262011:TAZ262013 TKV262011:TKV262013 TUR262011:TUR262013 UEN262011:UEN262013 UOJ262011:UOJ262013 UYF262011:UYF262013 VIB262011:VIB262013 VRX262011:VRX262013 WBT262011:WBT262013 WLP262011:WLP262013 WVL262011:WVL262013 IZ327547:IZ327549 SV327547:SV327549 ACR327547:ACR327549 AMN327547:AMN327549 AWJ327547:AWJ327549 BGF327547:BGF327549 BQB327547:BQB327549 BZX327547:BZX327549 CJT327547:CJT327549 CTP327547:CTP327549 DDL327547:DDL327549 DNH327547:DNH327549 DXD327547:DXD327549 EGZ327547:EGZ327549 EQV327547:EQV327549 FAR327547:FAR327549 FKN327547:FKN327549 FUJ327547:FUJ327549 GEF327547:GEF327549 GOB327547:GOB327549 GXX327547:GXX327549 HHT327547:HHT327549 HRP327547:HRP327549 IBL327547:IBL327549 ILH327547:ILH327549 IVD327547:IVD327549 JEZ327547:JEZ327549 JOV327547:JOV327549 JYR327547:JYR327549 KIN327547:KIN327549 KSJ327547:KSJ327549 LCF327547:LCF327549 LMB327547:LMB327549 LVX327547:LVX327549 MFT327547:MFT327549 MPP327547:MPP327549 MZL327547:MZL327549 NJH327547:NJH327549 NTD327547:NTD327549 OCZ327547:OCZ327549 OMV327547:OMV327549 OWR327547:OWR327549 PGN327547:PGN327549 PQJ327547:PQJ327549 QAF327547:QAF327549 QKB327547:QKB327549 QTX327547:QTX327549 RDT327547:RDT327549 RNP327547:RNP327549 RXL327547:RXL327549 SHH327547:SHH327549 SRD327547:SRD327549 TAZ327547:TAZ327549 TKV327547:TKV327549 TUR327547:TUR327549 UEN327547:UEN327549 UOJ327547:UOJ327549 UYF327547:UYF327549 VIB327547:VIB327549 VRX327547:VRX327549 WBT327547:WBT327549 WLP327547:WLP327549 WVL327547:WVL327549 IZ393083:IZ393085 SV393083:SV393085 ACR393083:ACR393085 AMN393083:AMN393085 AWJ393083:AWJ393085 BGF393083:BGF393085 BQB393083:BQB393085 BZX393083:BZX393085 CJT393083:CJT393085 CTP393083:CTP393085 DDL393083:DDL393085 DNH393083:DNH393085 DXD393083:DXD393085 EGZ393083:EGZ393085 EQV393083:EQV393085 FAR393083:FAR393085 FKN393083:FKN393085 FUJ393083:FUJ393085 GEF393083:GEF393085 GOB393083:GOB393085 GXX393083:GXX393085 HHT393083:HHT393085 HRP393083:HRP393085 IBL393083:IBL393085 ILH393083:ILH393085 IVD393083:IVD393085 JEZ393083:JEZ393085 JOV393083:JOV393085 JYR393083:JYR393085 KIN393083:KIN393085 KSJ393083:KSJ393085 LCF393083:LCF393085 LMB393083:LMB393085 LVX393083:LVX393085 MFT393083:MFT393085 MPP393083:MPP393085 MZL393083:MZL393085 NJH393083:NJH393085 NTD393083:NTD393085 OCZ393083:OCZ393085 OMV393083:OMV393085 OWR393083:OWR393085 PGN393083:PGN393085 PQJ393083:PQJ393085 QAF393083:QAF393085 QKB393083:QKB393085 QTX393083:QTX393085 RDT393083:RDT393085 RNP393083:RNP393085 RXL393083:RXL393085 SHH393083:SHH393085 SRD393083:SRD393085 TAZ393083:TAZ393085 TKV393083:TKV393085 TUR393083:TUR393085 UEN393083:UEN393085 UOJ393083:UOJ393085 UYF393083:UYF393085 VIB393083:VIB393085 VRX393083:VRX393085 WBT393083:WBT393085 WLP393083:WLP393085 WVL393083:WVL393085 IZ458619:IZ458621 SV458619:SV458621 ACR458619:ACR458621 AMN458619:AMN458621 AWJ458619:AWJ458621 BGF458619:BGF458621 BQB458619:BQB458621 BZX458619:BZX458621 CJT458619:CJT458621 CTP458619:CTP458621 DDL458619:DDL458621 DNH458619:DNH458621 DXD458619:DXD458621 EGZ458619:EGZ458621 EQV458619:EQV458621 FAR458619:FAR458621 FKN458619:FKN458621 FUJ458619:FUJ458621 GEF458619:GEF458621 GOB458619:GOB458621 GXX458619:GXX458621 HHT458619:HHT458621 HRP458619:HRP458621 IBL458619:IBL458621 ILH458619:ILH458621 IVD458619:IVD458621 JEZ458619:JEZ458621 JOV458619:JOV458621 JYR458619:JYR458621 KIN458619:KIN458621 KSJ458619:KSJ458621 LCF458619:LCF458621 LMB458619:LMB458621 LVX458619:LVX458621 MFT458619:MFT458621 MPP458619:MPP458621 MZL458619:MZL458621 NJH458619:NJH458621 NTD458619:NTD458621 OCZ458619:OCZ458621 OMV458619:OMV458621 OWR458619:OWR458621 PGN458619:PGN458621 PQJ458619:PQJ458621 QAF458619:QAF458621 QKB458619:QKB458621 QTX458619:QTX458621 RDT458619:RDT458621 RNP458619:RNP458621 RXL458619:RXL458621 SHH458619:SHH458621 SRD458619:SRD458621 TAZ458619:TAZ458621 TKV458619:TKV458621 TUR458619:TUR458621 UEN458619:UEN458621 UOJ458619:UOJ458621 UYF458619:UYF458621 VIB458619:VIB458621 VRX458619:VRX458621 WBT458619:WBT458621 WLP458619:WLP458621 WVL458619:WVL458621 IZ524155:IZ524157 SV524155:SV524157 ACR524155:ACR524157 AMN524155:AMN524157 AWJ524155:AWJ524157 BGF524155:BGF524157 BQB524155:BQB524157 BZX524155:BZX524157 CJT524155:CJT524157 CTP524155:CTP524157 DDL524155:DDL524157 DNH524155:DNH524157 DXD524155:DXD524157 EGZ524155:EGZ524157 EQV524155:EQV524157 FAR524155:FAR524157 FKN524155:FKN524157 FUJ524155:FUJ524157 GEF524155:GEF524157 GOB524155:GOB524157 GXX524155:GXX524157 HHT524155:HHT524157 HRP524155:HRP524157 IBL524155:IBL524157 ILH524155:ILH524157 IVD524155:IVD524157 JEZ524155:JEZ524157 JOV524155:JOV524157 JYR524155:JYR524157 KIN524155:KIN524157 KSJ524155:KSJ524157 LCF524155:LCF524157 LMB524155:LMB524157 LVX524155:LVX524157 MFT524155:MFT524157 MPP524155:MPP524157 MZL524155:MZL524157 NJH524155:NJH524157 NTD524155:NTD524157 OCZ524155:OCZ524157 OMV524155:OMV524157 OWR524155:OWR524157 PGN524155:PGN524157 PQJ524155:PQJ524157 QAF524155:QAF524157 QKB524155:QKB524157 QTX524155:QTX524157 RDT524155:RDT524157 RNP524155:RNP524157 RXL524155:RXL524157 SHH524155:SHH524157 SRD524155:SRD524157 TAZ524155:TAZ524157 TKV524155:TKV524157 TUR524155:TUR524157 UEN524155:UEN524157 UOJ524155:UOJ524157 UYF524155:UYF524157 VIB524155:VIB524157 VRX524155:VRX524157 WBT524155:WBT524157 WLP524155:WLP524157 WVL524155:WVL524157 IZ589691:IZ589693 SV589691:SV589693 ACR589691:ACR589693 AMN589691:AMN589693 AWJ589691:AWJ589693 BGF589691:BGF589693 BQB589691:BQB589693 BZX589691:BZX589693 CJT589691:CJT589693 CTP589691:CTP589693 DDL589691:DDL589693 DNH589691:DNH589693 DXD589691:DXD589693 EGZ589691:EGZ589693 EQV589691:EQV589693 FAR589691:FAR589693 FKN589691:FKN589693 FUJ589691:FUJ589693 GEF589691:GEF589693 GOB589691:GOB589693 GXX589691:GXX589693 HHT589691:HHT589693 HRP589691:HRP589693 IBL589691:IBL589693 ILH589691:ILH589693 IVD589691:IVD589693 JEZ589691:JEZ589693 JOV589691:JOV589693 JYR589691:JYR589693 KIN589691:KIN589693 KSJ589691:KSJ589693 LCF589691:LCF589693 LMB589691:LMB589693 LVX589691:LVX589693 MFT589691:MFT589693 MPP589691:MPP589693 MZL589691:MZL589693 NJH589691:NJH589693 NTD589691:NTD589693 OCZ589691:OCZ589693 OMV589691:OMV589693 OWR589691:OWR589693 PGN589691:PGN589693 PQJ589691:PQJ589693 QAF589691:QAF589693 QKB589691:QKB589693 QTX589691:QTX589693 RDT589691:RDT589693 RNP589691:RNP589693 RXL589691:RXL589693 SHH589691:SHH589693 SRD589691:SRD589693 TAZ589691:TAZ589693 TKV589691:TKV589693 TUR589691:TUR589693 UEN589691:UEN589693 UOJ589691:UOJ589693 UYF589691:UYF589693 VIB589691:VIB589693 VRX589691:VRX589693 WBT589691:WBT589693 WLP589691:WLP589693 WVL589691:WVL589693 IZ655227:IZ655229 SV655227:SV655229 ACR655227:ACR655229 AMN655227:AMN655229 AWJ655227:AWJ655229 BGF655227:BGF655229 BQB655227:BQB655229 BZX655227:BZX655229 CJT655227:CJT655229 CTP655227:CTP655229 DDL655227:DDL655229 DNH655227:DNH655229 DXD655227:DXD655229 EGZ655227:EGZ655229 EQV655227:EQV655229 FAR655227:FAR655229 FKN655227:FKN655229 FUJ655227:FUJ655229 GEF655227:GEF655229 GOB655227:GOB655229 GXX655227:GXX655229 HHT655227:HHT655229 HRP655227:HRP655229 IBL655227:IBL655229 ILH655227:ILH655229 IVD655227:IVD655229 JEZ655227:JEZ655229 JOV655227:JOV655229 JYR655227:JYR655229 KIN655227:KIN655229 KSJ655227:KSJ655229 LCF655227:LCF655229 LMB655227:LMB655229 LVX655227:LVX655229 MFT655227:MFT655229 MPP655227:MPP655229 MZL655227:MZL655229 NJH655227:NJH655229 NTD655227:NTD655229 OCZ655227:OCZ655229 OMV655227:OMV655229 OWR655227:OWR655229 PGN655227:PGN655229 PQJ655227:PQJ655229 QAF655227:QAF655229 QKB655227:QKB655229 QTX655227:QTX655229 RDT655227:RDT655229 RNP655227:RNP655229 RXL655227:RXL655229 SHH655227:SHH655229 SRD655227:SRD655229 TAZ655227:TAZ655229 TKV655227:TKV655229 TUR655227:TUR655229 UEN655227:UEN655229 UOJ655227:UOJ655229 UYF655227:UYF655229 VIB655227:VIB655229 VRX655227:VRX655229 WBT655227:WBT655229 WLP655227:WLP655229 WVL655227:WVL655229 IZ720763:IZ720765 SV720763:SV720765 ACR720763:ACR720765 AMN720763:AMN720765 AWJ720763:AWJ720765 BGF720763:BGF720765 BQB720763:BQB720765 BZX720763:BZX720765 CJT720763:CJT720765 CTP720763:CTP720765 DDL720763:DDL720765 DNH720763:DNH720765 DXD720763:DXD720765 EGZ720763:EGZ720765 EQV720763:EQV720765 FAR720763:FAR720765 FKN720763:FKN720765 FUJ720763:FUJ720765 GEF720763:GEF720765 GOB720763:GOB720765 GXX720763:GXX720765 HHT720763:HHT720765 HRP720763:HRP720765 IBL720763:IBL720765 ILH720763:ILH720765 IVD720763:IVD720765 JEZ720763:JEZ720765 JOV720763:JOV720765 JYR720763:JYR720765 KIN720763:KIN720765 KSJ720763:KSJ720765 LCF720763:LCF720765 LMB720763:LMB720765 LVX720763:LVX720765 MFT720763:MFT720765 MPP720763:MPP720765 MZL720763:MZL720765 NJH720763:NJH720765 NTD720763:NTD720765 OCZ720763:OCZ720765 OMV720763:OMV720765 OWR720763:OWR720765 PGN720763:PGN720765 PQJ720763:PQJ720765 QAF720763:QAF720765 QKB720763:QKB720765 QTX720763:QTX720765 RDT720763:RDT720765 RNP720763:RNP720765 RXL720763:RXL720765 SHH720763:SHH720765 SRD720763:SRD720765 TAZ720763:TAZ720765 TKV720763:TKV720765 TUR720763:TUR720765 UEN720763:UEN720765 UOJ720763:UOJ720765 UYF720763:UYF720765 VIB720763:VIB720765 VRX720763:VRX720765 WBT720763:WBT720765 WLP720763:WLP720765 WVL720763:WVL720765 IZ786299:IZ786301 SV786299:SV786301 ACR786299:ACR786301 AMN786299:AMN786301 AWJ786299:AWJ786301 BGF786299:BGF786301 BQB786299:BQB786301 BZX786299:BZX786301 CJT786299:CJT786301 CTP786299:CTP786301 DDL786299:DDL786301 DNH786299:DNH786301 DXD786299:DXD786301 EGZ786299:EGZ786301 EQV786299:EQV786301 FAR786299:FAR786301 FKN786299:FKN786301 FUJ786299:FUJ786301 GEF786299:GEF786301 GOB786299:GOB786301 GXX786299:GXX786301 HHT786299:HHT786301 HRP786299:HRP786301 IBL786299:IBL786301 ILH786299:ILH786301 IVD786299:IVD786301 JEZ786299:JEZ786301 JOV786299:JOV786301 JYR786299:JYR786301 KIN786299:KIN786301 KSJ786299:KSJ786301 LCF786299:LCF786301 LMB786299:LMB786301 LVX786299:LVX786301 MFT786299:MFT786301 MPP786299:MPP786301 MZL786299:MZL786301 NJH786299:NJH786301 NTD786299:NTD786301 OCZ786299:OCZ786301 OMV786299:OMV786301 OWR786299:OWR786301 PGN786299:PGN786301 PQJ786299:PQJ786301 QAF786299:QAF786301 QKB786299:QKB786301 QTX786299:QTX786301 RDT786299:RDT786301 RNP786299:RNP786301 RXL786299:RXL786301 SHH786299:SHH786301 SRD786299:SRD786301 TAZ786299:TAZ786301 TKV786299:TKV786301 TUR786299:TUR786301 UEN786299:UEN786301 UOJ786299:UOJ786301 UYF786299:UYF786301 VIB786299:VIB786301 VRX786299:VRX786301 WBT786299:WBT786301 WLP786299:WLP786301 WVL786299:WVL786301 IZ851835:IZ851837 SV851835:SV851837 ACR851835:ACR851837 AMN851835:AMN851837 AWJ851835:AWJ851837 BGF851835:BGF851837 BQB851835:BQB851837 BZX851835:BZX851837 CJT851835:CJT851837 CTP851835:CTP851837 DDL851835:DDL851837 DNH851835:DNH851837 DXD851835:DXD851837 EGZ851835:EGZ851837 EQV851835:EQV851837 FAR851835:FAR851837 FKN851835:FKN851837 FUJ851835:FUJ851837 GEF851835:GEF851837 GOB851835:GOB851837 GXX851835:GXX851837 HHT851835:HHT851837 HRP851835:HRP851837 IBL851835:IBL851837 ILH851835:ILH851837 IVD851835:IVD851837 JEZ851835:JEZ851837 JOV851835:JOV851837 JYR851835:JYR851837 KIN851835:KIN851837 KSJ851835:KSJ851837 LCF851835:LCF851837 LMB851835:LMB851837 LVX851835:LVX851837 MFT851835:MFT851837 MPP851835:MPP851837 MZL851835:MZL851837 NJH851835:NJH851837 NTD851835:NTD851837 OCZ851835:OCZ851837 OMV851835:OMV851837 OWR851835:OWR851837 PGN851835:PGN851837 PQJ851835:PQJ851837 QAF851835:QAF851837 QKB851835:QKB851837 QTX851835:QTX851837 RDT851835:RDT851837 RNP851835:RNP851837 RXL851835:RXL851837 SHH851835:SHH851837 SRD851835:SRD851837 TAZ851835:TAZ851837 TKV851835:TKV851837 TUR851835:TUR851837 UEN851835:UEN851837 UOJ851835:UOJ851837 UYF851835:UYF851837 VIB851835:VIB851837 VRX851835:VRX851837 WBT851835:WBT851837 WLP851835:WLP851837 WVL851835:WVL851837 IZ917371:IZ917373 SV917371:SV917373 ACR917371:ACR917373 AMN917371:AMN917373 AWJ917371:AWJ917373 BGF917371:BGF917373 BQB917371:BQB917373 BZX917371:BZX917373 CJT917371:CJT917373 CTP917371:CTP917373 DDL917371:DDL917373 DNH917371:DNH917373 DXD917371:DXD917373 EGZ917371:EGZ917373 EQV917371:EQV917373 FAR917371:FAR917373 FKN917371:FKN917373 FUJ917371:FUJ917373 GEF917371:GEF917373 GOB917371:GOB917373 GXX917371:GXX917373 HHT917371:HHT917373 HRP917371:HRP917373 IBL917371:IBL917373 ILH917371:ILH917373 IVD917371:IVD917373 JEZ917371:JEZ917373 JOV917371:JOV917373 JYR917371:JYR917373 KIN917371:KIN917373 KSJ917371:KSJ917373 LCF917371:LCF917373 LMB917371:LMB917373 LVX917371:LVX917373 MFT917371:MFT917373 MPP917371:MPP917373 MZL917371:MZL917373 NJH917371:NJH917373 NTD917371:NTD917373 OCZ917371:OCZ917373 OMV917371:OMV917373 OWR917371:OWR917373 PGN917371:PGN917373 PQJ917371:PQJ917373 QAF917371:QAF917373 QKB917371:QKB917373 QTX917371:QTX917373 RDT917371:RDT917373 RNP917371:RNP917373 RXL917371:RXL917373 SHH917371:SHH917373 SRD917371:SRD917373 TAZ917371:TAZ917373 TKV917371:TKV917373 TUR917371:TUR917373 UEN917371:UEN917373 UOJ917371:UOJ917373 UYF917371:UYF917373 VIB917371:VIB917373 VRX917371:VRX917373 WBT917371:WBT917373 WLP917371:WLP917373 WVL917371:WVL917373 IZ982907:IZ982909 SV982907:SV982909 ACR982907:ACR982909 AMN982907:AMN982909 AWJ982907:AWJ982909 BGF982907:BGF982909 BQB982907:BQB982909 BZX982907:BZX982909 CJT982907:CJT982909 CTP982907:CTP982909 DDL982907:DDL982909 DNH982907:DNH982909 DXD982907:DXD982909 EGZ982907:EGZ982909 EQV982907:EQV982909 FAR982907:FAR982909 FKN982907:FKN982909 FUJ982907:FUJ982909 GEF982907:GEF982909 GOB982907:GOB982909 GXX982907:GXX982909 HHT982907:HHT982909 HRP982907:HRP982909 IBL982907:IBL982909 ILH982907:ILH982909 IVD982907:IVD982909 JEZ982907:JEZ982909 JOV982907:JOV982909 JYR982907:JYR982909 KIN982907:KIN982909 KSJ982907:KSJ982909 LCF982907:LCF982909 LMB982907:LMB982909 LVX982907:LVX982909 MFT982907:MFT982909 MPP982907:MPP982909 MZL982907:MZL982909 NJH982907:NJH982909 NTD982907:NTD982909 OCZ982907:OCZ982909 OMV982907:OMV982909 OWR982907:OWR982909 PGN982907:PGN982909 PQJ982907:PQJ982909 QAF982907:QAF982909 QKB982907:QKB982909 QTX982907:QTX982909 RDT982907:RDT982909 RNP982907:RNP982909 RXL982907:RXL982909 SHH982907:SHH982909 SRD982907:SRD982909 TAZ982907:TAZ982909 TKV982907:TKV982909 TUR982907:TUR982909 UEN982907:UEN982909 UOJ982907:UOJ982909 UYF982907:UYF982909 VIB982907:VIB982909 VRX982907:VRX982909 WBT982907:WBT982909 WLP982907:WLP982909 WVL982907:WVL982909 IZ65335:IZ65358 SV65335:SV65358 ACR65335:ACR65358 AMN65335:AMN65358 AWJ65335:AWJ65358 BGF65335:BGF65358 BQB65335:BQB65358 BZX65335:BZX65358 CJT65335:CJT65358 CTP65335:CTP65358 DDL65335:DDL65358 DNH65335:DNH65358 DXD65335:DXD65358 EGZ65335:EGZ65358 EQV65335:EQV65358 FAR65335:FAR65358 FKN65335:FKN65358 FUJ65335:FUJ65358 GEF65335:GEF65358 GOB65335:GOB65358 GXX65335:GXX65358 HHT65335:HHT65358 HRP65335:HRP65358 IBL65335:IBL65358 ILH65335:ILH65358 IVD65335:IVD65358 JEZ65335:JEZ65358 JOV65335:JOV65358 JYR65335:JYR65358 KIN65335:KIN65358 KSJ65335:KSJ65358 LCF65335:LCF65358 LMB65335:LMB65358 LVX65335:LVX65358 MFT65335:MFT65358 MPP65335:MPP65358 MZL65335:MZL65358 NJH65335:NJH65358 NTD65335:NTD65358 OCZ65335:OCZ65358 OMV65335:OMV65358 OWR65335:OWR65358 PGN65335:PGN65358 PQJ65335:PQJ65358 QAF65335:QAF65358 QKB65335:QKB65358 QTX65335:QTX65358 RDT65335:RDT65358 RNP65335:RNP65358 RXL65335:RXL65358 SHH65335:SHH65358 SRD65335:SRD65358 TAZ65335:TAZ65358 TKV65335:TKV65358 TUR65335:TUR65358 UEN65335:UEN65358 UOJ65335:UOJ65358 UYF65335:UYF65358 VIB65335:VIB65358 VRX65335:VRX65358 WBT65335:WBT65358 WLP65335:WLP65358 WVL65335:WVL65358 IZ130871:IZ130894 SV130871:SV130894 ACR130871:ACR130894 AMN130871:AMN130894 AWJ130871:AWJ130894 BGF130871:BGF130894 BQB130871:BQB130894 BZX130871:BZX130894 CJT130871:CJT130894 CTP130871:CTP130894 DDL130871:DDL130894 DNH130871:DNH130894 DXD130871:DXD130894 EGZ130871:EGZ130894 EQV130871:EQV130894 FAR130871:FAR130894 FKN130871:FKN130894 FUJ130871:FUJ130894 GEF130871:GEF130894 GOB130871:GOB130894 GXX130871:GXX130894 HHT130871:HHT130894 HRP130871:HRP130894 IBL130871:IBL130894 ILH130871:ILH130894 IVD130871:IVD130894 JEZ130871:JEZ130894 JOV130871:JOV130894 JYR130871:JYR130894 KIN130871:KIN130894 KSJ130871:KSJ130894 LCF130871:LCF130894 LMB130871:LMB130894 LVX130871:LVX130894 MFT130871:MFT130894 MPP130871:MPP130894 MZL130871:MZL130894 NJH130871:NJH130894 NTD130871:NTD130894 OCZ130871:OCZ130894 OMV130871:OMV130894 OWR130871:OWR130894 PGN130871:PGN130894 PQJ130871:PQJ130894 QAF130871:QAF130894 QKB130871:QKB130894 QTX130871:QTX130894 RDT130871:RDT130894 RNP130871:RNP130894 RXL130871:RXL130894 SHH130871:SHH130894 SRD130871:SRD130894 TAZ130871:TAZ130894 TKV130871:TKV130894 TUR130871:TUR130894 UEN130871:UEN130894 UOJ130871:UOJ130894 UYF130871:UYF130894 VIB130871:VIB130894 VRX130871:VRX130894 WBT130871:WBT130894 WLP130871:WLP130894 WVL130871:WVL130894 IZ196407:IZ196430 SV196407:SV196430 ACR196407:ACR196430 AMN196407:AMN196430 AWJ196407:AWJ196430 BGF196407:BGF196430 BQB196407:BQB196430 BZX196407:BZX196430 CJT196407:CJT196430 CTP196407:CTP196430 DDL196407:DDL196430 DNH196407:DNH196430 DXD196407:DXD196430 EGZ196407:EGZ196430 EQV196407:EQV196430 FAR196407:FAR196430 FKN196407:FKN196430 FUJ196407:FUJ196430 GEF196407:GEF196430 GOB196407:GOB196430 GXX196407:GXX196430 HHT196407:HHT196430 HRP196407:HRP196430 IBL196407:IBL196430 ILH196407:ILH196430 IVD196407:IVD196430 JEZ196407:JEZ196430 JOV196407:JOV196430 JYR196407:JYR196430 KIN196407:KIN196430 KSJ196407:KSJ196430 LCF196407:LCF196430 LMB196407:LMB196430 LVX196407:LVX196430 MFT196407:MFT196430 MPP196407:MPP196430 MZL196407:MZL196430 NJH196407:NJH196430 NTD196407:NTD196430 OCZ196407:OCZ196430 OMV196407:OMV196430 OWR196407:OWR196430 PGN196407:PGN196430 PQJ196407:PQJ196430 QAF196407:QAF196430 QKB196407:QKB196430 QTX196407:QTX196430 RDT196407:RDT196430 RNP196407:RNP196430 RXL196407:RXL196430 SHH196407:SHH196430 SRD196407:SRD196430 TAZ196407:TAZ196430 TKV196407:TKV196430 TUR196407:TUR196430 UEN196407:UEN196430 UOJ196407:UOJ196430 UYF196407:UYF196430 VIB196407:VIB196430 VRX196407:VRX196430 WBT196407:WBT196430 WLP196407:WLP196430 WVL196407:WVL196430 IZ261943:IZ261966 SV261943:SV261966 ACR261943:ACR261966 AMN261943:AMN261966 AWJ261943:AWJ261966 BGF261943:BGF261966 BQB261943:BQB261966 BZX261943:BZX261966 CJT261943:CJT261966 CTP261943:CTP261966 DDL261943:DDL261966 DNH261943:DNH261966 DXD261943:DXD261966 EGZ261943:EGZ261966 EQV261943:EQV261966 FAR261943:FAR261966 FKN261943:FKN261966 FUJ261943:FUJ261966 GEF261943:GEF261966 GOB261943:GOB261966 GXX261943:GXX261966 HHT261943:HHT261966 HRP261943:HRP261966 IBL261943:IBL261966 ILH261943:ILH261966 IVD261943:IVD261966 JEZ261943:JEZ261966 JOV261943:JOV261966 JYR261943:JYR261966 KIN261943:KIN261966 KSJ261943:KSJ261966 LCF261943:LCF261966 LMB261943:LMB261966 LVX261943:LVX261966 MFT261943:MFT261966 MPP261943:MPP261966 MZL261943:MZL261966 NJH261943:NJH261966 NTD261943:NTD261966 OCZ261943:OCZ261966 OMV261943:OMV261966 OWR261943:OWR261966 PGN261943:PGN261966 PQJ261943:PQJ261966 QAF261943:QAF261966 QKB261943:QKB261966 QTX261943:QTX261966 RDT261943:RDT261966 RNP261943:RNP261966 RXL261943:RXL261966 SHH261943:SHH261966 SRD261943:SRD261966 TAZ261943:TAZ261966 TKV261943:TKV261966 TUR261943:TUR261966 UEN261943:UEN261966 UOJ261943:UOJ261966 UYF261943:UYF261966 VIB261943:VIB261966 VRX261943:VRX261966 WBT261943:WBT261966 WLP261943:WLP261966 WVL261943:WVL261966 IZ327479:IZ327502 SV327479:SV327502 ACR327479:ACR327502 AMN327479:AMN327502 AWJ327479:AWJ327502 BGF327479:BGF327502 BQB327479:BQB327502 BZX327479:BZX327502 CJT327479:CJT327502 CTP327479:CTP327502 DDL327479:DDL327502 DNH327479:DNH327502 DXD327479:DXD327502 EGZ327479:EGZ327502 EQV327479:EQV327502 FAR327479:FAR327502 FKN327479:FKN327502 FUJ327479:FUJ327502 GEF327479:GEF327502 GOB327479:GOB327502 GXX327479:GXX327502 HHT327479:HHT327502 HRP327479:HRP327502 IBL327479:IBL327502 ILH327479:ILH327502 IVD327479:IVD327502 JEZ327479:JEZ327502 JOV327479:JOV327502 JYR327479:JYR327502 KIN327479:KIN327502 KSJ327479:KSJ327502 LCF327479:LCF327502 LMB327479:LMB327502 LVX327479:LVX327502 MFT327479:MFT327502 MPP327479:MPP327502 MZL327479:MZL327502 NJH327479:NJH327502 NTD327479:NTD327502 OCZ327479:OCZ327502 OMV327479:OMV327502 OWR327479:OWR327502 PGN327479:PGN327502 PQJ327479:PQJ327502 QAF327479:QAF327502 QKB327479:QKB327502 QTX327479:QTX327502 RDT327479:RDT327502 RNP327479:RNP327502 RXL327479:RXL327502 SHH327479:SHH327502 SRD327479:SRD327502 TAZ327479:TAZ327502 TKV327479:TKV327502 TUR327479:TUR327502 UEN327479:UEN327502 UOJ327479:UOJ327502 UYF327479:UYF327502 VIB327479:VIB327502 VRX327479:VRX327502 WBT327479:WBT327502 WLP327479:WLP327502 WVL327479:WVL327502 IZ393015:IZ393038 SV393015:SV393038 ACR393015:ACR393038 AMN393015:AMN393038 AWJ393015:AWJ393038 BGF393015:BGF393038 BQB393015:BQB393038 BZX393015:BZX393038 CJT393015:CJT393038 CTP393015:CTP393038 DDL393015:DDL393038 DNH393015:DNH393038 DXD393015:DXD393038 EGZ393015:EGZ393038 EQV393015:EQV393038 FAR393015:FAR393038 FKN393015:FKN393038 FUJ393015:FUJ393038 GEF393015:GEF393038 GOB393015:GOB393038 GXX393015:GXX393038 HHT393015:HHT393038 HRP393015:HRP393038 IBL393015:IBL393038 ILH393015:ILH393038 IVD393015:IVD393038 JEZ393015:JEZ393038 JOV393015:JOV393038 JYR393015:JYR393038 KIN393015:KIN393038 KSJ393015:KSJ393038 LCF393015:LCF393038 LMB393015:LMB393038 LVX393015:LVX393038 MFT393015:MFT393038 MPP393015:MPP393038 MZL393015:MZL393038 NJH393015:NJH393038 NTD393015:NTD393038 OCZ393015:OCZ393038 OMV393015:OMV393038 OWR393015:OWR393038 PGN393015:PGN393038 PQJ393015:PQJ393038 QAF393015:QAF393038 QKB393015:QKB393038 QTX393015:QTX393038 RDT393015:RDT393038 RNP393015:RNP393038 RXL393015:RXL393038 SHH393015:SHH393038 SRD393015:SRD393038 TAZ393015:TAZ393038 TKV393015:TKV393038 TUR393015:TUR393038 UEN393015:UEN393038 UOJ393015:UOJ393038 UYF393015:UYF393038 VIB393015:VIB393038 VRX393015:VRX393038 WBT393015:WBT393038 WLP393015:WLP393038 WVL393015:WVL393038 IZ458551:IZ458574 SV458551:SV458574 ACR458551:ACR458574 AMN458551:AMN458574 AWJ458551:AWJ458574 BGF458551:BGF458574 BQB458551:BQB458574 BZX458551:BZX458574 CJT458551:CJT458574 CTP458551:CTP458574 DDL458551:DDL458574 DNH458551:DNH458574 DXD458551:DXD458574 EGZ458551:EGZ458574 EQV458551:EQV458574 FAR458551:FAR458574 FKN458551:FKN458574 FUJ458551:FUJ458574 GEF458551:GEF458574 GOB458551:GOB458574 GXX458551:GXX458574 HHT458551:HHT458574 HRP458551:HRP458574 IBL458551:IBL458574 ILH458551:ILH458574 IVD458551:IVD458574 JEZ458551:JEZ458574 JOV458551:JOV458574 JYR458551:JYR458574 KIN458551:KIN458574 KSJ458551:KSJ458574 LCF458551:LCF458574 LMB458551:LMB458574 LVX458551:LVX458574 MFT458551:MFT458574 MPP458551:MPP458574 MZL458551:MZL458574 NJH458551:NJH458574 NTD458551:NTD458574 OCZ458551:OCZ458574 OMV458551:OMV458574 OWR458551:OWR458574 PGN458551:PGN458574 PQJ458551:PQJ458574 QAF458551:QAF458574 QKB458551:QKB458574 QTX458551:QTX458574 RDT458551:RDT458574 RNP458551:RNP458574 RXL458551:RXL458574 SHH458551:SHH458574 SRD458551:SRD458574 TAZ458551:TAZ458574 TKV458551:TKV458574 TUR458551:TUR458574 UEN458551:UEN458574 UOJ458551:UOJ458574 UYF458551:UYF458574 VIB458551:VIB458574 VRX458551:VRX458574 WBT458551:WBT458574 WLP458551:WLP458574 WVL458551:WVL458574 IZ524087:IZ524110 SV524087:SV524110 ACR524087:ACR524110 AMN524087:AMN524110 AWJ524087:AWJ524110 BGF524087:BGF524110 BQB524087:BQB524110 BZX524087:BZX524110 CJT524087:CJT524110 CTP524087:CTP524110 DDL524087:DDL524110 DNH524087:DNH524110 DXD524087:DXD524110 EGZ524087:EGZ524110 EQV524087:EQV524110 FAR524087:FAR524110 FKN524087:FKN524110 FUJ524087:FUJ524110 GEF524087:GEF524110 GOB524087:GOB524110 GXX524087:GXX524110 HHT524087:HHT524110 HRP524087:HRP524110 IBL524087:IBL524110 ILH524087:ILH524110 IVD524087:IVD524110 JEZ524087:JEZ524110 JOV524087:JOV524110 JYR524087:JYR524110 KIN524087:KIN524110 KSJ524087:KSJ524110 LCF524087:LCF524110 LMB524087:LMB524110 LVX524087:LVX524110 MFT524087:MFT524110 MPP524087:MPP524110 MZL524087:MZL524110 NJH524087:NJH524110 NTD524087:NTD524110 OCZ524087:OCZ524110 OMV524087:OMV524110 OWR524087:OWR524110 PGN524087:PGN524110 PQJ524087:PQJ524110 QAF524087:QAF524110 QKB524087:QKB524110 QTX524087:QTX524110 RDT524087:RDT524110 RNP524087:RNP524110 RXL524087:RXL524110 SHH524087:SHH524110 SRD524087:SRD524110 TAZ524087:TAZ524110 TKV524087:TKV524110 TUR524087:TUR524110 UEN524087:UEN524110 UOJ524087:UOJ524110 UYF524087:UYF524110 VIB524087:VIB524110 VRX524087:VRX524110 WBT524087:WBT524110 WLP524087:WLP524110 WVL524087:WVL524110 IZ589623:IZ589646 SV589623:SV589646 ACR589623:ACR589646 AMN589623:AMN589646 AWJ589623:AWJ589646 BGF589623:BGF589646 BQB589623:BQB589646 BZX589623:BZX589646 CJT589623:CJT589646 CTP589623:CTP589646 DDL589623:DDL589646 DNH589623:DNH589646 DXD589623:DXD589646 EGZ589623:EGZ589646 EQV589623:EQV589646 FAR589623:FAR589646 FKN589623:FKN589646 FUJ589623:FUJ589646 GEF589623:GEF589646 GOB589623:GOB589646 GXX589623:GXX589646 HHT589623:HHT589646 HRP589623:HRP589646 IBL589623:IBL589646 ILH589623:ILH589646 IVD589623:IVD589646 JEZ589623:JEZ589646 JOV589623:JOV589646 JYR589623:JYR589646 KIN589623:KIN589646 KSJ589623:KSJ589646 LCF589623:LCF589646 LMB589623:LMB589646 LVX589623:LVX589646 MFT589623:MFT589646 MPP589623:MPP589646 MZL589623:MZL589646 NJH589623:NJH589646 NTD589623:NTD589646 OCZ589623:OCZ589646 OMV589623:OMV589646 OWR589623:OWR589646 PGN589623:PGN589646 PQJ589623:PQJ589646 QAF589623:QAF589646 QKB589623:QKB589646 QTX589623:QTX589646 RDT589623:RDT589646 RNP589623:RNP589646 RXL589623:RXL589646 SHH589623:SHH589646 SRD589623:SRD589646 TAZ589623:TAZ589646 TKV589623:TKV589646 TUR589623:TUR589646 UEN589623:UEN589646 UOJ589623:UOJ589646 UYF589623:UYF589646 VIB589623:VIB589646 VRX589623:VRX589646 WBT589623:WBT589646 WLP589623:WLP589646 WVL589623:WVL589646 IZ655159:IZ655182 SV655159:SV655182 ACR655159:ACR655182 AMN655159:AMN655182 AWJ655159:AWJ655182 BGF655159:BGF655182 BQB655159:BQB655182 BZX655159:BZX655182 CJT655159:CJT655182 CTP655159:CTP655182 DDL655159:DDL655182 DNH655159:DNH655182 DXD655159:DXD655182 EGZ655159:EGZ655182 EQV655159:EQV655182 FAR655159:FAR655182 FKN655159:FKN655182 FUJ655159:FUJ655182 GEF655159:GEF655182 GOB655159:GOB655182 GXX655159:GXX655182 HHT655159:HHT655182 HRP655159:HRP655182 IBL655159:IBL655182 ILH655159:ILH655182 IVD655159:IVD655182 JEZ655159:JEZ655182 JOV655159:JOV655182 JYR655159:JYR655182 KIN655159:KIN655182 KSJ655159:KSJ655182 LCF655159:LCF655182 LMB655159:LMB655182 LVX655159:LVX655182 MFT655159:MFT655182 MPP655159:MPP655182 MZL655159:MZL655182 NJH655159:NJH655182 NTD655159:NTD655182 OCZ655159:OCZ655182 OMV655159:OMV655182 OWR655159:OWR655182 PGN655159:PGN655182 PQJ655159:PQJ655182 QAF655159:QAF655182 QKB655159:QKB655182 QTX655159:QTX655182 RDT655159:RDT655182 RNP655159:RNP655182 RXL655159:RXL655182 SHH655159:SHH655182 SRD655159:SRD655182 TAZ655159:TAZ655182 TKV655159:TKV655182 TUR655159:TUR655182 UEN655159:UEN655182 UOJ655159:UOJ655182 UYF655159:UYF655182 VIB655159:VIB655182 VRX655159:VRX655182 WBT655159:WBT655182 WLP655159:WLP655182 WVL655159:WVL655182 IZ720695:IZ720718 SV720695:SV720718 ACR720695:ACR720718 AMN720695:AMN720718 AWJ720695:AWJ720718 BGF720695:BGF720718 BQB720695:BQB720718 BZX720695:BZX720718 CJT720695:CJT720718 CTP720695:CTP720718 DDL720695:DDL720718 DNH720695:DNH720718 DXD720695:DXD720718 EGZ720695:EGZ720718 EQV720695:EQV720718 FAR720695:FAR720718 FKN720695:FKN720718 FUJ720695:FUJ720718 GEF720695:GEF720718 GOB720695:GOB720718 GXX720695:GXX720718 HHT720695:HHT720718 HRP720695:HRP720718 IBL720695:IBL720718 ILH720695:ILH720718 IVD720695:IVD720718 JEZ720695:JEZ720718 JOV720695:JOV720718 JYR720695:JYR720718 KIN720695:KIN720718 KSJ720695:KSJ720718 LCF720695:LCF720718 LMB720695:LMB720718 LVX720695:LVX720718 MFT720695:MFT720718 MPP720695:MPP720718 MZL720695:MZL720718 NJH720695:NJH720718 NTD720695:NTD720718 OCZ720695:OCZ720718 OMV720695:OMV720718 OWR720695:OWR720718 PGN720695:PGN720718 PQJ720695:PQJ720718 QAF720695:QAF720718 QKB720695:QKB720718 QTX720695:QTX720718 RDT720695:RDT720718 RNP720695:RNP720718 RXL720695:RXL720718 SHH720695:SHH720718 SRD720695:SRD720718 TAZ720695:TAZ720718 TKV720695:TKV720718 TUR720695:TUR720718 UEN720695:UEN720718 UOJ720695:UOJ720718 UYF720695:UYF720718 VIB720695:VIB720718 VRX720695:VRX720718 WBT720695:WBT720718 WLP720695:WLP720718 WVL720695:WVL720718 IZ786231:IZ786254 SV786231:SV786254 ACR786231:ACR786254 AMN786231:AMN786254 AWJ786231:AWJ786254 BGF786231:BGF786254 BQB786231:BQB786254 BZX786231:BZX786254 CJT786231:CJT786254 CTP786231:CTP786254 DDL786231:DDL786254 DNH786231:DNH786254 DXD786231:DXD786254 EGZ786231:EGZ786254 EQV786231:EQV786254 FAR786231:FAR786254 FKN786231:FKN786254 FUJ786231:FUJ786254 GEF786231:GEF786254 GOB786231:GOB786254 GXX786231:GXX786254 HHT786231:HHT786254 HRP786231:HRP786254 IBL786231:IBL786254 ILH786231:ILH786254 IVD786231:IVD786254 JEZ786231:JEZ786254 JOV786231:JOV786254 JYR786231:JYR786254 KIN786231:KIN786254 KSJ786231:KSJ786254 LCF786231:LCF786254 LMB786231:LMB786254 LVX786231:LVX786254 MFT786231:MFT786254 MPP786231:MPP786254 MZL786231:MZL786254 NJH786231:NJH786254 NTD786231:NTD786254 OCZ786231:OCZ786254 OMV786231:OMV786254 OWR786231:OWR786254 PGN786231:PGN786254 PQJ786231:PQJ786254 QAF786231:QAF786254 QKB786231:QKB786254 QTX786231:QTX786254 RDT786231:RDT786254 RNP786231:RNP786254 RXL786231:RXL786254 SHH786231:SHH786254 SRD786231:SRD786254 TAZ786231:TAZ786254 TKV786231:TKV786254 TUR786231:TUR786254 UEN786231:UEN786254 UOJ786231:UOJ786254 UYF786231:UYF786254 VIB786231:VIB786254 VRX786231:VRX786254 WBT786231:WBT786254 WLP786231:WLP786254 WVL786231:WVL786254 IZ851767:IZ851790 SV851767:SV851790 ACR851767:ACR851790 AMN851767:AMN851790 AWJ851767:AWJ851790 BGF851767:BGF851790 BQB851767:BQB851790 BZX851767:BZX851790 CJT851767:CJT851790 CTP851767:CTP851790 DDL851767:DDL851790 DNH851767:DNH851790 DXD851767:DXD851790 EGZ851767:EGZ851790 EQV851767:EQV851790 FAR851767:FAR851790 FKN851767:FKN851790 FUJ851767:FUJ851790 GEF851767:GEF851790 GOB851767:GOB851790 GXX851767:GXX851790 HHT851767:HHT851790 HRP851767:HRP851790 IBL851767:IBL851790 ILH851767:ILH851790 IVD851767:IVD851790 JEZ851767:JEZ851790 JOV851767:JOV851790 JYR851767:JYR851790 KIN851767:KIN851790 KSJ851767:KSJ851790 LCF851767:LCF851790 LMB851767:LMB851790 LVX851767:LVX851790 MFT851767:MFT851790 MPP851767:MPP851790 MZL851767:MZL851790 NJH851767:NJH851790 NTD851767:NTD851790 OCZ851767:OCZ851790 OMV851767:OMV851790 OWR851767:OWR851790 PGN851767:PGN851790 PQJ851767:PQJ851790 QAF851767:QAF851790 QKB851767:QKB851790 QTX851767:QTX851790 RDT851767:RDT851790 RNP851767:RNP851790 RXL851767:RXL851790 SHH851767:SHH851790 SRD851767:SRD851790 TAZ851767:TAZ851790 TKV851767:TKV851790 TUR851767:TUR851790 UEN851767:UEN851790 UOJ851767:UOJ851790 UYF851767:UYF851790 VIB851767:VIB851790 VRX851767:VRX851790 WBT851767:WBT851790 WLP851767:WLP851790 WVL851767:WVL851790 IZ917303:IZ917326 SV917303:SV917326 ACR917303:ACR917326 AMN917303:AMN917326 AWJ917303:AWJ917326 BGF917303:BGF917326 BQB917303:BQB917326 BZX917303:BZX917326 CJT917303:CJT917326 CTP917303:CTP917326 DDL917303:DDL917326 DNH917303:DNH917326 DXD917303:DXD917326 EGZ917303:EGZ917326 EQV917303:EQV917326 FAR917303:FAR917326 FKN917303:FKN917326 FUJ917303:FUJ917326 GEF917303:GEF917326 GOB917303:GOB917326 GXX917303:GXX917326 HHT917303:HHT917326 HRP917303:HRP917326 IBL917303:IBL917326 ILH917303:ILH917326 IVD917303:IVD917326 JEZ917303:JEZ917326 JOV917303:JOV917326 JYR917303:JYR917326 KIN917303:KIN917326 KSJ917303:KSJ917326 LCF917303:LCF917326 LMB917303:LMB917326 LVX917303:LVX917326 MFT917303:MFT917326 MPP917303:MPP917326 MZL917303:MZL917326 NJH917303:NJH917326 NTD917303:NTD917326 OCZ917303:OCZ917326 OMV917303:OMV917326 OWR917303:OWR917326 PGN917303:PGN917326 PQJ917303:PQJ917326 QAF917303:QAF917326 QKB917303:QKB917326 QTX917303:QTX917326 RDT917303:RDT917326 RNP917303:RNP917326 RXL917303:RXL917326 SHH917303:SHH917326 SRD917303:SRD917326 TAZ917303:TAZ917326 TKV917303:TKV917326 TUR917303:TUR917326 UEN917303:UEN917326 UOJ917303:UOJ917326 UYF917303:UYF917326 VIB917303:VIB917326 VRX917303:VRX917326 WBT917303:WBT917326 WLP917303:WLP917326 WVL917303:WVL917326 IZ982839:IZ982862 SV982839:SV982862 ACR982839:ACR982862 AMN982839:AMN982862 AWJ982839:AWJ982862 BGF982839:BGF982862 BQB982839:BQB982862 BZX982839:BZX982862 CJT982839:CJT982862 CTP982839:CTP982862 DDL982839:DDL982862 DNH982839:DNH982862 DXD982839:DXD982862 EGZ982839:EGZ982862 EQV982839:EQV982862 FAR982839:FAR982862 FKN982839:FKN982862 FUJ982839:FUJ982862 GEF982839:GEF982862 GOB982839:GOB982862 GXX982839:GXX982862 HHT982839:HHT982862 HRP982839:HRP982862 IBL982839:IBL982862 ILH982839:ILH982862 IVD982839:IVD982862 JEZ982839:JEZ982862 JOV982839:JOV982862 JYR982839:JYR982862 KIN982839:KIN982862 KSJ982839:KSJ982862 LCF982839:LCF982862 LMB982839:LMB982862 LVX982839:LVX982862 MFT982839:MFT982862 MPP982839:MPP982862 MZL982839:MZL982862 NJH982839:NJH982862 NTD982839:NTD982862 OCZ982839:OCZ982862 OMV982839:OMV982862 OWR982839:OWR982862 PGN982839:PGN982862 PQJ982839:PQJ982862 QAF982839:QAF982862 QKB982839:QKB982862 QTX982839:QTX982862 RDT982839:RDT982862 RNP982839:RNP982862 RXL982839:RXL982862 SHH982839:SHH982862 SRD982839:SRD982862 TAZ982839:TAZ982862 TKV982839:TKV982862 TUR982839:TUR982862 UEN982839:UEN982862 UOJ982839:UOJ982862 UYF982839:UYF982862 VIB982839:VIB982862 VRX982839:VRX982862 WBT982839:WBT982862 WLP982839:WLP982862 WVL982839:WVL982862 IZ65387:IZ65401 SV65387:SV65401 ACR65387:ACR65401 AMN65387:AMN65401 AWJ65387:AWJ65401 BGF65387:BGF65401 BQB65387:BQB65401 BZX65387:BZX65401 CJT65387:CJT65401 CTP65387:CTP65401 DDL65387:DDL65401 DNH65387:DNH65401 DXD65387:DXD65401 EGZ65387:EGZ65401 EQV65387:EQV65401 FAR65387:FAR65401 FKN65387:FKN65401 FUJ65387:FUJ65401 GEF65387:GEF65401 GOB65387:GOB65401 GXX65387:GXX65401 HHT65387:HHT65401 HRP65387:HRP65401 IBL65387:IBL65401 ILH65387:ILH65401 IVD65387:IVD65401 JEZ65387:JEZ65401 JOV65387:JOV65401 JYR65387:JYR65401 KIN65387:KIN65401 KSJ65387:KSJ65401 LCF65387:LCF65401 LMB65387:LMB65401 LVX65387:LVX65401 MFT65387:MFT65401 MPP65387:MPP65401 MZL65387:MZL65401 NJH65387:NJH65401 NTD65387:NTD65401 OCZ65387:OCZ65401 OMV65387:OMV65401 OWR65387:OWR65401 PGN65387:PGN65401 PQJ65387:PQJ65401 QAF65387:QAF65401 QKB65387:QKB65401 QTX65387:QTX65401 RDT65387:RDT65401 RNP65387:RNP65401 RXL65387:RXL65401 SHH65387:SHH65401 SRD65387:SRD65401 TAZ65387:TAZ65401 TKV65387:TKV65401 TUR65387:TUR65401 UEN65387:UEN65401 UOJ65387:UOJ65401 UYF65387:UYF65401 VIB65387:VIB65401 VRX65387:VRX65401 WBT65387:WBT65401 WLP65387:WLP65401 WVL65387:WVL65401 IZ130923:IZ130937 SV130923:SV130937 ACR130923:ACR130937 AMN130923:AMN130937 AWJ130923:AWJ130937 BGF130923:BGF130937 BQB130923:BQB130937 BZX130923:BZX130937 CJT130923:CJT130937 CTP130923:CTP130937 DDL130923:DDL130937 DNH130923:DNH130937 DXD130923:DXD130937 EGZ130923:EGZ130937 EQV130923:EQV130937 FAR130923:FAR130937 FKN130923:FKN130937 FUJ130923:FUJ130937 GEF130923:GEF130937 GOB130923:GOB130937 GXX130923:GXX130937 HHT130923:HHT130937 HRP130923:HRP130937 IBL130923:IBL130937 ILH130923:ILH130937 IVD130923:IVD130937 JEZ130923:JEZ130937 JOV130923:JOV130937 JYR130923:JYR130937 KIN130923:KIN130937 KSJ130923:KSJ130937 LCF130923:LCF130937 LMB130923:LMB130937 LVX130923:LVX130937 MFT130923:MFT130937 MPP130923:MPP130937 MZL130923:MZL130937 NJH130923:NJH130937 NTD130923:NTD130937 OCZ130923:OCZ130937 OMV130923:OMV130937 OWR130923:OWR130937 PGN130923:PGN130937 PQJ130923:PQJ130937 QAF130923:QAF130937 QKB130923:QKB130937 QTX130923:QTX130937 RDT130923:RDT130937 RNP130923:RNP130937 RXL130923:RXL130937 SHH130923:SHH130937 SRD130923:SRD130937 TAZ130923:TAZ130937 TKV130923:TKV130937 TUR130923:TUR130937 UEN130923:UEN130937 UOJ130923:UOJ130937 UYF130923:UYF130937 VIB130923:VIB130937 VRX130923:VRX130937 WBT130923:WBT130937 WLP130923:WLP130937 WVL130923:WVL130937 IZ196459:IZ196473 SV196459:SV196473 ACR196459:ACR196473 AMN196459:AMN196473 AWJ196459:AWJ196473 BGF196459:BGF196473 BQB196459:BQB196473 BZX196459:BZX196473 CJT196459:CJT196473 CTP196459:CTP196473 DDL196459:DDL196473 DNH196459:DNH196473 DXD196459:DXD196473 EGZ196459:EGZ196473 EQV196459:EQV196473 FAR196459:FAR196473 FKN196459:FKN196473 FUJ196459:FUJ196473 GEF196459:GEF196473 GOB196459:GOB196473 GXX196459:GXX196473 HHT196459:HHT196473 HRP196459:HRP196473 IBL196459:IBL196473 ILH196459:ILH196473 IVD196459:IVD196473 JEZ196459:JEZ196473 JOV196459:JOV196473 JYR196459:JYR196473 KIN196459:KIN196473 KSJ196459:KSJ196473 LCF196459:LCF196473 LMB196459:LMB196473 LVX196459:LVX196473 MFT196459:MFT196473 MPP196459:MPP196473 MZL196459:MZL196473 NJH196459:NJH196473 NTD196459:NTD196473 OCZ196459:OCZ196473 OMV196459:OMV196473 OWR196459:OWR196473 PGN196459:PGN196473 PQJ196459:PQJ196473 QAF196459:QAF196473 QKB196459:QKB196473 QTX196459:QTX196473 RDT196459:RDT196473 RNP196459:RNP196473 RXL196459:RXL196473 SHH196459:SHH196473 SRD196459:SRD196473 TAZ196459:TAZ196473 TKV196459:TKV196473 TUR196459:TUR196473 UEN196459:UEN196473 UOJ196459:UOJ196473 UYF196459:UYF196473 VIB196459:VIB196473 VRX196459:VRX196473 WBT196459:WBT196473 WLP196459:WLP196473 WVL196459:WVL196473 IZ261995:IZ262009 SV261995:SV262009 ACR261995:ACR262009 AMN261995:AMN262009 AWJ261995:AWJ262009 BGF261995:BGF262009 BQB261995:BQB262009 BZX261995:BZX262009 CJT261995:CJT262009 CTP261995:CTP262009 DDL261995:DDL262009 DNH261995:DNH262009 DXD261995:DXD262009 EGZ261995:EGZ262009 EQV261995:EQV262009 FAR261995:FAR262009 FKN261995:FKN262009 FUJ261995:FUJ262009 GEF261995:GEF262009 GOB261995:GOB262009 GXX261995:GXX262009 HHT261995:HHT262009 HRP261995:HRP262009 IBL261995:IBL262009 ILH261995:ILH262009 IVD261995:IVD262009 JEZ261995:JEZ262009 JOV261995:JOV262009 JYR261995:JYR262009 KIN261995:KIN262009 KSJ261995:KSJ262009 LCF261995:LCF262009 LMB261995:LMB262009 LVX261995:LVX262009 MFT261995:MFT262009 MPP261995:MPP262009 MZL261995:MZL262009 NJH261995:NJH262009 NTD261995:NTD262009 OCZ261995:OCZ262009 OMV261995:OMV262009 OWR261995:OWR262009 PGN261995:PGN262009 PQJ261995:PQJ262009 QAF261995:QAF262009 QKB261995:QKB262009 QTX261995:QTX262009 RDT261995:RDT262009 RNP261995:RNP262009 RXL261995:RXL262009 SHH261995:SHH262009 SRD261995:SRD262009 TAZ261995:TAZ262009 TKV261995:TKV262009 TUR261995:TUR262009 UEN261995:UEN262009 UOJ261995:UOJ262009 UYF261995:UYF262009 VIB261995:VIB262009 VRX261995:VRX262009 WBT261995:WBT262009 WLP261995:WLP262009 WVL261995:WVL262009 IZ327531:IZ327545 SV327531:SV327545 ACR327531:ACR327545 AMN327531:AMN327545 AWJ327531:AWJ327545 BGF327531:BGF327545 BQB327531:BQB327545 BZX327531:BZX327545 CJT327531:CJT327545 CTP327531:CTP327545 DDL327531:DDL327545 DNH327531:DNH327545 DXD327531:DXD327545 EGZ327531:EGZ327545 EQV327531:EQV327545 FAR327531:FAR327545 FKN327531:FKN327545 FUJ327531:FUJ327545 GEF327531:GEF327545 GOB327531:GOB327545 GXX327531:GXX327545 HHT327531:HHT327545 HRP327531:HRP327545 IBL327531:IBL327545 ILH327531:ILH327545 IVD327531:IVD327545 JEZ327531:JEZ327545 JOV327531:JOV327545 JYR327531:JYR327545 KIN327531:KIN327545 KSJ327531:KSJ327545 LCF327531:LCF327545 LMB327531:LMB327545 LVX327531:LVX327545 MFT327531:MFT327545 MPP327531:MPP327545 MZL327531:MZL327545 NJH327531:NJH327545 NTD327531:NTD327545 OCZ327531:OCZ327545 OMV327531:OMV327545 OWR327531:OWR327545 PGN327531:PGN327545 PQJ327531:PQJ327545 QAF327531:QAF327545 QKB327531:QKB327545 QTX327531:QTX327545 RDT327531:RDT327545 RNP327531:RNP327545 RXL327531:RXL327545 SHH327531:SHH327545 SRD327531:SRD327545 TAZ327531:TAZ327545 TKV327531:TKV327545 TUR327531:TUR327545 UEN327531:UEN327545 UOJ327531:UOJ327545 UYF327531:UYF327545 VIB327531:VIB327545 VRX327531:VRX327545 WBT327531:WBT327545 WLP327531:WLP327545 WVL327531:WVL327545 IZ393067:IZ393081 SV393067:SV393081 ACR393067:ACR393081 AMN393067:AMN393081 AWJ393067:AWJ393081 BGF393067:BGF393081 BQB393067:BQB393081 BZX393067:BZX393081 CJT393067:CJT393081 CTP393067:CTP393081 DDL393067:DDL393081 DNH393067:DNH393081 DXD393067:DXD393081 EGZ393067:EGZ393081 EQV393067:EQV393081 FAR393067:FAR393081 FKN393067:FKN393081 FUJ393067:FUJ393081 GEF393067:GEF393081 GOB393067:GOB393081 GXX393067:GXX393081 HHT393067:HHT393081 HRP393067:HRP393081 IBL393067:IBL393081 ILH393067:ILH393081 IVD393067:IVD393081 JEZ393067:JEZ393081 JOV393067:JOV393081 JYR393067:JYR393081 KIN393067:KIN393081 KSJ393067:KSJ393081 LCF393067:LCF393081 LMB393067:LMB393081 LVX393067:LVX393081 MFT393067:MFT393081 MPP393067:MPP393081 MZL393067:MZL393081 NJH393067:NJH393081 NTD393067:NTD393081 OCZ393067:OCZ393081 OMV393067:OMV393081 OWR393067:OWR393081 PGN393067:PGN393081 PQJ393067:PQJ393081 QAF393067:QAF393081 QKB393067:QKB393081 QTX393067:QTX393081 RDT393067:RDT393081 RNP393067:RNP393081 RXL393067:RXL393081 SHH393067:SHH393081 SRD393067:SRD393081 TAZ393067:TAZ393081 TKV393067:TKV393081 TUR393067:TUR393081 UEN393067:UEN393081 UOJ393067:UOJ393081 UYF393067:UYF393081 VIB393067:VIB393081 VRX393067:VRX393081 WBT393067:WBT393081 WLP393067:WLP393081 WVL393067:WVL393081 IZ458603:IZ458617 SV458603:SV458617 ACR458603:ACR458617 AMN458603:AMN458617 AWJ458603:AWJ458617 BGF458603:BGF458617 BQB458603:BQB458617 BZX458603:BZX458617 CJT458603:CJT458617 CTP458603:CTP458617 DDL458603:DDL458617 DNH458603:DNH458617 DXD458603:DXD458617 EGZ458603:EGZ458617 EQV458603:EQV458617 FAR458603:FAR458617 FKN458603:FKN458617 FUJ458603:FUJ458617 GEF458603:GEF458617 GOB458603:GOB458617 GXX458603:GXX458617 HHT458603:HHT458617 HRP458603:HRP458617 IBL458603:IBL458617 ILH458603:ILH458617 IVD458603:IVD458617 JEZ458603:JEZ458617 JOV458603:JOV458617 JYR458603:JYR458617 KIN458603:KIN458617 KSJ458603:KSJ458617 LCF458603:LCF458617 LMB458603:LMB458617 LVX458603:LVX458617 MFT458603:MFT458617 MPP458603:MPP458617 MZL458603:MZL458617 NJH458603:NJH458617 NTD458603:NTD458617 OCZ458603:OCZ458617 OMV458603:OMV458617 OWR458603:OWR458617 PGN458603:PGN458617 PQJ458603:PQJ458617 QAF458603:QAF458617 QKB458603:QKB458617 QTX458603:QTX458617 RDT458603:RDT458617 RNP458603:RNP458617 RXL458603:RXL458617 SHH458603:SHH458617 SRD458603:SRD458617 TAZ458603:TAZ458617 TKV458603:TKV458617 TUR458603:TUR458617 UEN458603:UEN458617 UOJ458603:UOJ458617 UYF458603:UYF458617 VIB458603:VIB458617 VRX458603:VRX458617 WBT458603:WBT458617 WLP458603:WLP458617 WVL458603:WVL458617 IZ524139:IZ524153 SV524139:SV524153 ACR524139:ACR524153 AMN524139:AMN524153 AWJ524139:AWJ524153 BGF524139:BGF524153 BQB524139:BQB524153 BZX524139:BZX524153 CJT524139:CJT524153 CTP524139:CTP524153 DDL524139:DDL524153 DNH524139:DNH524153 DXD524139:DXD524153 EGZ524139:EGZ524153 EQV524139:EQV524153 FAR524139:FAR524153 FKN524139:FKN524153 FUJ524139:FUJ524153 GEF524139:GEF524153 GOB524139:GOB524153 GXX524139:GXX524153 HHT524139:HHT524153 HRP524139:HRP524153 IBL524139:IBL524153 ILH524139:ILH524153 IVD524139:IVD524153 JEZ524139:JEZ524153 JOV524139:JOV524153 JYR524139:JYR524153 KIN524139:KIN524153 KSJ524139:KSJ524153 LCF524139:LCF524153 LMB524139:LMB524153 LVX524139:LVX524153 MFT524139:MFT524153 MPP524139:MPP524153 MZL524139:MZL524153 NJH524139:NJH524153 NTD524139:NTD524153 OCZ524139:OCZ524153 OMV524139:OMV524153 OWR524139:OWR524153 PGN524139:PGN524153 PQJ524139:PQJ524153 QAF524139:QAF524153 QKB524139:QKB524153 QTX524139:QTX524153 RDT524139:RDT524153 RNP524139:RNP524153 RXL524139:RXL524153 SHH524139:SHH524153 SRD524139:SRD524153 TAZ524139:TAZ524153 TKV524139:TKV524153 TUR524139:TUR524153 UEN524139:UEN524153 UOJ524139:UOJ524153 UYF524139:UYF524153 VIB524139:VIB524153 VRX524139:VRX524153 WBT524139:WBT524153 WLP524139:WLP524153 WVL524139:WVL524153 IZ589675:IZ589689 SV589675:SV589689 ACR589675:ACR589689 AMN589675:AMN589689 AWJ589675:AWJ589689 BGF589675:BGF589689 BQB589675:BQB589689 BZX589675:BZX589689 CJT589675:CJT589689 CTP589675:CTP589689 DDL589675:DDL589689 DNH589675:DNH589689 DXD589675:DXD589689 EGZ589675:EGZ589689 EQV589675:EQV589689 FAR589675:FAR589689 FKN589675:FKN589689 FUJ589675:FUJ589689 GEF589675:GEF589689 GOB589675:GOB589689 GXX589675:GXX589689 HHT589675:HHT589689 HRP589675:HRP589689 IBL589675:IBL589689 ILH589675:ILH589689 IVD589675:IVD589689 JEZ589675:JEZ589689 JOV589675:JOV589689 JYR589675:JYR589689 KIN589675:KIN589689 KSJ589675:KSJ589689 LCF589675:LCF589689 LMB589675:LMB589689 LVX589675:LVX589689 MFT589675:MFT589689 MPP589675:MPP589689 MZL589675:MZL589689 NJH589675:NJH589689 NTD589675:NTD589689 OCZ589675:OCZ589689 OMV589675:OMV589689 OWR589675:OWR589689 PGN589675:PGN589689 PQJ589675:PQJ589689 QAF589675:QAF589689 QKB589675:QKB589689 QTX589675:QTX589689 RDT589675:RDT589689 RNP589675:RNP589689 RXL589675:RXL589689 SHH589675:SHH589689 SRD589675:SRD589689 TAZ589675:TAZ589689 TKV589675:TKV589689 TUR589675:TUR589689 UEN589675:UEN589689 UOJ589675:UOJ589689 UYF589675:UYF589689 VIB589675:VIB589689 VRX589675:VRX589689 WBT589675:WBT589689 WLP589675:WLP589689 WVL589675:WVL589689 IZ655211:IZ655225 SV655211:SV655225 ACR655211:ACR655225 AMN655211:AMN655225 AWJ655211:AWJ655225 BGF655211:BGF655225 BQB655211:BQB655225 BZX655211:BZX655225 CJT655211:CJT655225 CTP655211:CTP655225 DDL655211:DDL655225 DNH655211:DNH655225 DXD655211:DXD655225 EGZ655211:EGZ655225 EQV655211:EQV655225 FAR655211:FAR655225 FKN655211:FKN655225 FUJ655211:FUJ655225 GEF655211:GEF655225 GOB655211:GOB655225 GXX655211:GXX655225 HHT655211:HHT655225 HRP655211:HRP655225 IBL655211:IBL655225 ILH655211:ILH655225 IVD655211:IVD655225 JEZ655211:JEZ655225 JOV655211:JOV655225 JYR655211:JYR655225 KIN655211:KIN655225 KSJ655211:KSJ655225 LCF655211:LCF655225 LMB655211:LMB655225 LVX655211:LVX655225 MFT655211:MFT655225 MPP655211:MPP655225 MZL655211:MZL655225 NJH655211:NJH655225 NTD655211:NTD655225 OCZ655211:OCZ655225 OMV655211:OMV655225 OWR655211:OWR655225 PGN655211:PGN655225 PQJ655211:PQJ655225 QAF655211:QAF655225 QKB655211:QKB655225 QTX655211:QTX655225 RDT655211:RDT655225 RNP655211:RNP655225 RXL655211:RXL655225 SHH655211:SHH655225 SRD655211:SRD655225 TAZ655211:TAZ655225 TKV655211:TKV655225 TUR655211:TUR655225 UEN655211:UEN655225 UOJ655211:UOJ655225 UYF655211:UYF655225 VIB655211:VIB655225 VRX655211:VRX655225 WBT655211:WBT655225 WLP655211:WLP655225 WVL655211:WVL655225 IZ720747:IZ720761 SV720747:SV720761 ACR720747:ACR720761 AMN720747:AMN720761 AWJ720747:AWJ720761 BGF720747:BGF720761 BQB720747:BQB720761 BZX720747:BZX720761 CJT720747:CJT720761 CTP720747:CTP720761 DDL720747:DDL720761 DNH720747:DNH720761 DXD720747:DXD720761 EGZ720747:EGZ720761 EQV720747:EQV720761 FAR720747:FAR720761 FKN720747:FKN720761 FUJ720747:FUJ720761 GEF720747:GEF720761 GOB720747:GOB720761 GXX720747:GXX720761 HHT720747:HHT720761 HRP720747:HRP720761 IBL720747:IBL720761 ILH720747:ILH720761 IVD720747:IVD720761 JEZ720747:JEZ720761 JOV720747:JOV720761 JYR720747:JYR720761 KIN720747:KIN720761 KSJ720747:KSJ720761 LCF720747:LCF720761 LMB720747:LMB720761 LVX720747:LVX720761 MFT720747:MFT720761 MPP720747:MPP720761 MZL720747:MZL720761 NJH720747:NJH720761 NTD720747:NTD720761 OCZ720747:OCZ720761 OMV720747:OMV720761 OWR720747:OWR720761 PGN720747:PGN720761 PQJ720747:PQJ720761 QAF720747:QAF720761 QKB720747:QKB720761 QTX720747:QTX720761 RDT720747:RDT720761 RNP720747:RNP720761 RXL720747:RXL720761 SHH720747:SHH720761 SRD720747:SRD720761 TAZ720747:TAZ720761 TKV720747:TKV720761 TUR720747:TUR720761 UEN720747:UEN720761 UOJ720747:UOJ720761 UYF720747:UYF720761 VIB720747:VIB720761 VRX720747:VRX720761 WBT720747:WBT720761 WLP720747:WLP720761 WVL720747:WVL720761 IZ786283:IZ786297 SV786283:SV786297 ACR786283:ACR786297 AMN786283:AMN786297 AWJ786283:AWJ786297 BGF786283:BGF786297 BQB786283:BQB786297 BZX786283:BZX786297 CJT786283:CJT786297 CTP786283:CTP786297 DDL786283:DDL786297 DNH786283:DNH786297 DXD786283:DXD786297 EGZ786283:EGZ786297 EQV786283:EQV786297 FAR786283:FAR786297 FKN786283:FKN786297 FUJ786283:FUJ786297 GEF786283:GEF786297 GOB786283:GOB786297 GXX786283:GXX786297 HHT786283:HHT786297 HRP786283:HRP786297 IBL786283:IBL786297 ILH786283:ILH786297 IVD786283:IVD786297 JEZ786283:JEZ786297 JOV786283:JOV786297 JYR786283:JYR786297 KIN786283:KIN786297 KSJ786283:KSJ786297 LCF786283:LCF786297 LMB786283:LMB786297 LVX786283:LVX786297 MFT786283:MFT786297 MPP786283:MPP786297 MZL786283:MZL786297 NJH786283:NJH786297 NTD786283:NTD786297 OCZ786283:OCZ786297 OMV786283:OMV786297 OWR786283:OWR786297 PGN786283:PGN786297 PQJ786283:PQJ786297 QAF786283:QAF786297 QKB786283:QKB786297 QTX786283:QTX786297 RDT786283:RDT786297 RNP786283:RNP786297 RXL786283:RXL786297 SHH786283:SHH786297 SRD786283:SRD786297 TAZ786283:TAZ786297 TKV786283:TKV786297 TUR786283:TUR786297 UEN786283:UEN786297 UOJ786283:UOJ786297 UYF786283:UYF786297 VIB786283:VIB786297 VRX786283:VRX786297 WBT786283:WBT786297 WLP786283:WLP786297 WVL786283:WVL786297 IZ851819:IZ851833 SV851819:SV851833 ACR851819:ACR851833 AMN851819:AMN851833 AWJ851819:AWJ851833 BGF851819:BGF851833 BQB851819:BQB851833 BZX851819:BZX851833 CJT851819:CJT851833 CTP851819:CTP851833 DDL851819:DDL851833 DNH851819:DNH851833 DXD851819:DXD851833 EGZ851819:EGZ851833 EQV851819:EQV851833 FAR851819:FAR851833 FKN851819:FKN851833 FUJ851819:FUJ851833 GEF851819:GEF851833 GOB851819:GOB851833 GXX851819:GXX851833 HHT851819:HHT851833 HRP851819:HRP851833 IBL851819:IBL851833 ILH851819:ILH851833 IVD851819:IVD851833 JEZ851819:JEZ851833 JOV851819:JOV851833 JYR851819:JYR851833 KIN851819:KIN851833 KSJ851819:KSJ851833 LCF851819:LCF851833 LMB851819:LMB851833 LVX851819:LVX851833 MFT851819:MFT851833 MPP851819:MPP851833 MZL851819:MZL851833 NJH851819:NJH851833 NTD851819:NTD851833 OCZ851819:OCZ851833 OMV851819:OMV851833 OWR851819:OWR851833 PGN851819:PGN851833 PQJ851819:PQJ851833 QAF851819:QAF851833 QKB851819:QKB851833 QTX851819:QTX851833 RDT851819:RDT851833 RNP851819:RNP851833 RXL851819:RXL851833 SHH851819:SHH851833 SRD851819:SRD851833 TAZ851819:TAZ851833 TKV851819:TKV851833 TUR851819:TUR851833 UEN851819:UEN851833 UOJ851819:UOJ851833 UYF851819:UYF851833 VIB851819:VIB851833 VRX851819:VRX851833 WBT851819:WBT851833 WLP851819:WLP851833 WVL851819:WVL851833 IZ917355:IZ917369 SV917355:SV917369 ACR917355:ACR917369 AMN917355:AMN917369 AWJ917355:AWJ917369 BGF917355:BGF917369 BQB917355:BQB917369 BZX917355:BZX917369 CJT917355:CJT917369 CTP917355:CTP917369 DDL917355:DDL917369 DNH917355:DNH917369 DXD917355:DXD917369 EGZ917355:EGZ917369 EQV917355:EQV917369 FAR917355:FAR917369 FKN917355:FKN917369 FUJ917355:FUJ917369 GEF917355:GEF917369 GOB917355:GOB917369 GXX917355:GXX917369 HHT917355:HHT917369 HRP917355:HRP917369 IBL917355:IBL917369 ILH917355:ILH917369 IVD917355:IVD917369 JEZ917355:JEZ917369 JOV917355:JOV917369 JYR917355:JYR917369 KIN917355:KIN917369 KSJ917355:KSJ917369 LCF917355:LCF917369 LMB917355:LMB917369 LVX917355:LVX917369 MFT917355:MFT917369 MPP917355:MPP917369 MZL917355:MZL917369 NJH917355:NJH917369 NTD917355:NTD917369 OCZ917355:OCZ917369 OMV917355:OMV917369 OWR917355:OWR917369 PGN917355:PGN917369 PQJ917355:PQJ917369 QAF917355:QAF917369 QKB917355:QKB917369 QTX917355:QTX917369 RDT917355:RDT917369 RNP917355:RNP917369 RXL917355:RXL917369 SHH917355:SHH917369 SRD917355:SRD917369 TAZ917355:TAZ917369 TKV917355:TKV917369 TUR917355:TUR917369 UEN917355:UEN917369 UOJ917355:UOJ917369 UYF917355:UYF917369 VIB917355:VIB917369 VRX917355:VRX917369 WBT917355:WBT917369 WLP917355:WLP917369 WVL917355:WVL917369 IZ982891:IZ982905 SV982891:SV982905 ACR982891:ACR982905 AMN982891:AMN982905 AWJ982891:AWJ982905 BGF982891:BGF982905 BQB982891:BQB982905 BZX982891:BZX982905 CJT982891:CJT982905 CTP982891:CTP982905 DDL982891:DDL982905 DNH982891:DNH982905 DXD982891:DXD982905 EGZ982891:EGZ982905 EQV982891:EQV982905 FAR982891:FAR982905 FKN982891:FKN982905 FUJ982891:FUJ982905 GEF982891:GEF982905 GOB982891:GOB982905 GXX982891:GXX982905 HHT982891:HHT982905 HRP982891:HRP982905 IBL982891:IBL982905 ILH982891:ILH982905 IVD982891:IVD982905 JEZ982891:JEZ982905 JOV982891:JOV982905 JYR982891:JYR982905 KIN982891:KIN982905 KSJ982891:KSJ982905 LCF982891:LCF982905 LMB982891:LMB982905 LVX982891:LVX982905 MFT982891:MFT982905 MPP982891:MPP982905 MZL982891:MZL982905 NJH982891:NJH982905 NTD982891:NTD982905 OCZ982891:OCZ982905 OMV982891:OMV982905 OWR982891:OWR982905 PGN982891:PGN982905 PQJ982891:PQJ982905 QAF982891:QAF982905 QKB982891:QKB982905 QTX982891:QTX982905 RDT982891:RDT982905 RNP982891:RNP982905 RXL982891:RXL982905 SHH982891:SHH982905 SRD982891:SRD982905 TAZ982891:TAZ982905 TKV982891:TKV982905 TUR982891:TUR982905 UEN982891:UEN982905 UOJ982891:UOJ982905 UYF982891:UYF982905 VIB982891:VIB982905 VRX982891:VRX982905 WBT982891:WBT982905 WLP982891:WLP982905 WVL982891:WVL982905 E982891:E982905 E917355:E917369 E851819:E851833 E786283:E786297 E720747:E720761 E655211:E655225 E589675:E589689 E524139:E524153 E458603:E458617 E393067:E393081 E327531:E327545 E261995:E262009 E196459:E196473 E130923:E130937 E65387:E65401 E982839:E982862 E917303:E917326 E851767:E851790 E786231:E786254 E720695:E720718 E655159:E655182 E589623:E589646 E524087:E524110 E458551:E458574 E393015:E393038 E327479:E327502 E261943:E261966 E196407:E196430 E130871:E130894 E65335:E65358 E982907:E982909 E917371:E917373 E851835:E851837 E786299:E786301 E720763:E720765 E655227:E655229 E589691:E589693 E524155:E524157 E458619:E458621 E393083:E393085 E327547:E327549 E262011:E262013 E196475:E196477 E130939:E130941 E65403:E65405 E982864:E982881 E917328:E917345 E851792:E851809 E786256:E786273 E720720:E720737 E655184:E655201 E589648:E589665 E524112:E524129 E458576:E458593 E393040:E393057 E327504:E327521 E261968:E261985 E196432:E196449 E130896:E130913 E65360:E65377 E982928:E982931 E917392:E917395 E851856:E851859 E786320:E786323 E720784:E720787 E655248:E655251 E589712:E589715 E524176:E524179 E458640:E458643 E393104:E393107 E327568:E327571 E262032:E262035 E196496:E196499 E130960:E130963 E65424:E65427 E982933:E982941 E917397:E917405 E851861:E851869 E786325:E786333 E720789:E720797 E655253:E655261 E589717:E589725 E524181:E524189 E458645:E458653 E393109:E393117 E327573:E327581 E262037:E262045 E196501:E196509 E130965:E130973 E65429:E65437 E982912:E982926 E917376:E917390 E851840:E851854 E786304:E786318 E720768:E720782 E655232:E655246 E589696:E589710 E524160:E524174 E458624:E458638 E393088:E393102 E327552:E327566 E262016:E262030 E196480:E196494 E130944:E130958 E65408:E65422 E982885:E982889 E917349:E917353 E851813:E851817 E786277:E786281 E720741:E720745 E655205:E655209 E589669:E589673 E524133:E524137 E458597:E458601 E393061:E393065 E327525:E327529 E261989:E261993 E196453:E196457 E130917:E130921 E65381:E65385 IZ5:IZ12 E5:E12 WVL5:WVL12 WLP5:WLP12 WBT5:WBT12 VRX5:VRX12 VIB5:VIB12 UYF5:UYF12 UOJ5:UOJ12 UEN5:UEN12 TUR5:TUR12 TKV5:TKV12 TAZ5:TAZ12 SRD5:SRD12 SHH5:SHH12 RXL5:RXL12 RNP5:RNP12 RDT5:RDT12 QTX5:QTX12 QKB5:QKB12 QAF5:QAF12 PQJ5:PQJ12 PGN5:PGN12 OWR5:OWR12 OMV5:OMV12 OCZ5:OCZ12 NTD5:NTD12 NJH5:NJH12 MZL5:MZL12 MPP5:MPP12 MFT5:MFT12 LVX5:LVX12 LMB5:LMB12 LCF5:LCF12 KSJ5:KSJ12 KIN5:KIN12 JYR5:JYR12 JOV5:JOV12 JEZ5:JEZ12 IVD5:IVD12 ILH5:ILH12 IBL5:IBL12 HRP5:HRP12 HHT5:HHT12 GXX5:GXX12 GOB5:GOB12 GEF5:GEF12 FUJ5:FUJ12 FKN5:FKN12 FAR5:FAR12 EQV5:EQV12 EGZ5:EGZ12 DXD5:DXD12 DNH5:DNH12 DDL5:DDL12 CTP5:CTP12 CJT5:CJT12 BZX5:BZX12 BQB5:BQB12 BGF5:BGF12 AWJ5:AWJ12 AMN5:AMN12 ACR5:ACR12 SV5:SV12">
      <formula1>"建档立卡贫困家庭学生,低保家庭学生,特困供养学生,烈士子女,孤儿,残疾学生,低收入困难家庭学生"</formula1>
    </dataValidation>
  </dataValidations>
  <printOptions horizontalCentered="1"/>
  <pageMargins left="0.70866141732283472" right="0.70866141732283472" top="0.74803149606299213" bottom="0.74803149606299213" header="0.31496062992125984" footer="0.31496062992125984"/>
  <pageSetup paperSize="9" scale="70" orientation="landscape" r:id="rId1"/>
  <headerFooter>
    <oddFooter>第 &amp;P 页，共 &amp;N 页</oddFooter>
  </headerFooter>
</worksheet>
</file>

<file path=xl/worksheets/sheet19.xml><?xml version="1.0" encoding="utf-8"?>
<worksheet xmlns="http://schemas.openxmlformats.org/spreadsheetml/2006/main" xmlns:r="http://schemas.openxmlformats.org/officeDocument/2006/relationships">
  <dimension ref="A1:AB44"/>
  <sheetViews>
    <sheetView workbookViewId="0">
      <pane xSplit="4" ySplit="2" topLeftCell="Q27" activePane="bottomRight" state="frozen"/>
      <selection pane="topRight" activeCell="E1" sqref="E1"/>
      <selection pane="bottomLeft" activeCell="A3" sqref="A3"/>
      <selection pane="bottomRight" activeCell="A45" sqref="A45:XFD275"/>
    </sheetView>
  </sheetViews>
  <sheetFormatPr defaultRowHeight="12"/>
  <cols>
    <col min="1" max="1" width="14.25" style="164" customWidth="1"/>
    <col min="2" max="3" width="6.125" style="164" customWidth="1"/>
    <col min="4" max="4" width="8.375" style="164" customWidth="1"/>
    <col min="5" max="5" width="5.875" style="164" customWidth="1"/>
    <col min="6" max="6" width="5.625" style="164" customWidth="1"/>
    <col min="7" max="8" width="10" style="164" customWidth="1"/>
    <col min="9" max="9" width="5.25" style="164" customWidth="1"/>
    <col min="10" max="10" width="10" style="164" customWidth="1"/>
    <col min="11" max="11" width="11.25" style="164" customWidth="1"/>
    <col min="12" max="12" width="11.625" style="164" customWidth="1"/>
    <col min="13" max="20" width="10" style="164" customWidth="1"/>
    <col min="21" max="21" width="11.25" style="164" customWidth="1"/>
    <col min="22" max="22" width="6.5" style="164" customWidth="1"/>
    <col min="23" max="23" width="6.375" style="164" customWidth="1"/>
    <col min="24" max="24" width="9" style="164"/>
    <col min="25" max="25" width="10.375" style="164" customWidth="1"/>
    <col min="26" max="26" width="11.125" style="164" bestFit="1" customWidth="1"/>
    <col min="27" max="27" width="11.875" style="164" customWidth="1"/>
    <col min="28" max="28" width="11.25" style="164" customWidth="1"/>
    <col min="29" max="16384" width="9" style="164"/>
  </cols>
  <sheetData>
    <row r="1" spans="1:28" ht="31.5" customHeight="1">
      <c r="A1" s="466" t="s">
        <v>473</v>
      </c>
      <c r="B1" s="466"/>
      <c r="C1" s="466"/>
      <c r="D1" s="466"/>
      <c r="E1" s="467"/>
      <c r="F1" s="467"/>
      <c r="G1" s="467"/>
      <c r="H1" s="467"/>
      <c r="I1" s="467"/>
      <c r="J1" s="467"/>
      <c r="K1" s="467"/>
      <c r="L1" s="467"/>
      <c r="M1" s="467"/>
      <c r="N1" s="467"/>
      <c r="O1" s="467"/>
      <c r="P1" s="467"/>
      <c r="Q1" s="467"/>
      <c r="R1" s="467"/>
      <c r="S1" s="467"/>
      <c r="T1" s="467"/>
      <c r="U1" s="467"/>
      <c r="V1" s="468"/>
      <c r="W1" s="468"/>
      <c r="X1" s="468"/>
      <c r="Y1" s="468"/>
      <c r="Z1" s="468"/>
      <c r="AA1" s="468"/>
      <c r="AB1" s="446"/>
    </row>
    <row r="2" spans="1:28" ht="39.950000000000003" customHeight="1">
      <c r="A2" s="474" t="s">
        <v>474</v>
      </c>
      <c r="B2" s="474"/>
      <c r="C2" s="165" t="s">
        <v>475</v>
      </c>
      <c r="D2" s="166" t="s">
        <v>423</v>
      </c>
      <c r="E2" s="167" t="s">
        <v>476</v>
      </c>
      <c r="F2" s="168" t="s">
        <v>477</v>
      </c>
      <c r="G2" s="169" t="s">
        <v>478</v>
      </c>
      <c r="H2" s="170" t="s">
        <v>479</v>
      </c>
      <c r="I2" s="170" t="s">
        <v>480</v>
      </c>
      <c r="J2" s="170" t="s">
        <v>481</v>
      </c>
      <c r="K2" s="170" t="s">
        <v>482</v>
      </c>
      <c r="L2" s="170" t="s">
        <v>483</v>
      </c>
      <c r="M2" s="170" t="s">
        <v>480</v>
      </c>
      <c r="N2" s="170" t="s">
        <v>484</v>
      </c>
      <c r="O2" s="170" t="s">
        <v>485</v>
      </c>
      <c r="P2" s="170" t="s">
        <v>483</v>
      </c>
      <c r="Q2" s="171" t="s">
        <v>480</v>
      </c>
      <c r="R2" s="171" t="s">
        <v>486</v>
      </c>
      <c r="S2" s="171" t="s">
        <v>487</v>
      </c>
      <c r="T2" s="170" t="s">
        <v>483</v>
      </c>
      <c r="U2" s="168" t="s">
        <v>488</v>
      </c>
      <c r="V2" s="168" t="s">
        <v>489</v>
      </c>
      <c r="W2" s="172" t="s">
        <v>490</v>
      </c>
      <c r="X2" s="168" t="s">
        <v>491</v>
      </c>
      <c r="Y2" s="168" t="s">
        <v>492</v>
      </c>
      <c r="Z2" s="173" t="s">
        <v>357</v>
      </c>
      <c r="AA2" s="174" t="s">
        <v>493</v>
      </c>
      <c r="AB2" s="173" t="s">
        <v>737</v>
      </c>
    </row>
    <row r="3" spans="1:28" ht="20.100000000000001" customHeight="1">
      <c r="A3" s="475" t="s">
        <v>501</v>
      </c>
      <c r="B3" s="475"/>
      <c r="C3" s="175" t="s">
        <v>497</v>
      </c>
      <c r="D3" s="176" t="s">
        <v>496</v>
      </c>
      <c r="E3" s="177">
        <v>2</v>
      </c>
      <c r="F3" s="177">
        <v>10</v>
      </c>
      <c r="G3" s="178">
        <v>74872</v>
      </c>
      <c r="H3" s="178">
        <f t="shared" ref="H3:H21" si="0">ROUND(G3*F3,2)</f>
        <v>748720</v>
      </c>
      <c r="I3" s="177">
        <v>2</v>
      </c>
      <c r="J3" s="177">
        <f>I3*210</f>
        <v>420</v>
      </c>
      <c r="K3" s="178">
        <f t="shared" ref="K3:K26" si="1">ROUND(J3*7*34.6,2)</f>
        <v>101724</v>
      </c>
      <c r="L3" s="185">
        <f t="shared" ref="L3:L21" si="2">ROUND(H3+K3,2)</f>
        <v>850444</v>
      </c>
      <c r="M3" s="179"/>
      <c r="N3" s="179"/>
      <c r="O3" s="179"/>
      <c r="P3" s="179"/>
      <c r="Q3" s="179"/>
      <c r="R3" s="179"/>
      <c r="S3" s="179"/>
      <c r="T3" s="179"/>
      <c r="U3" s="179">
        <f t="shared" ref="U3:U43" si="3">(L3+P3+T3)/4</f>
        <v>212611</v>
      </c>
      <c r="V3" s="177">
        <v>2</v>
      </c>
      <c r="W3" s="177">
        <v>10</v>
      </c>
      <c r="X3" s="178">
        <v>69750</v>
      </c>
      <c r="Y3" s="178">
        <f t="shared" ref="Y3:Y21" si="4">ROUND(X3*W3,2)</f>
        <v>697500</v>
      </c>
      <c r="Z3" s="179">
        <f t="shared" ref="Z3:Z43" si="5">U3+Y3</f>
        <v>910111</v>
      </c>
      <c r="AA3" s="179">
        <f t="shared" ref="AA3:AA43" si="6">ROUND(Z3*0.7,2)</f>
        <v>637077.69999999995</v>
      </c>
      <c r="AB3" s="179">
        <f t="shared" ref="AB3:AB43" si="7">Z3-AA3</f>
        <v>273033.30000000005</v>
      </c>
    </row>
    <row r="4" spans="1:28" ht="20.100000000000001" customHeight="1">
      <c r="A4" s="475" t="s">
        <v>502</v>
      </c>
      <c r="B4" s="475"/>
      <c r="C4" s="175" t="s">
        <v>497</v>
      </c>
      <c r="D4" s="176" t="s">
        <v>496</v>
      </c>
      <c r="E4" s="177">
        <v>2</v>
      </c>
      <c r="F4" s="177">
        <v>8</v>
      </c>
      <c r="G4" s="178">
        <v>74872</v>
      </c>
      <c r="H4" s="178">
        <f t="shared" si="0"/>
        <v>598976</v>
      </c>
      <c r="I4" s="177">
        <v>1</v>
      </c>
      <c r="J4" s="177">
        <f t="shared" ref="J4:J23" si="8">I4*210</f>
        <v>210</v>
      </c>
      <c r="K4" s="178">
        <f t="shared" si="1"/>
        <v>50862</v>
      </c>
      <c r="L4" s="185">
        <f t="shared" si="2"/>
        <v>649838</v>
      </c>
      <c r="M4" s="179"/>
      <c r="N4" s="179"/>
      <c r="O4" s="179"/>
      <c r="P4" s="179"/>
      <c r="Q4" s="179"/>
      <c r="R4" s="179"/>
      <c r="S4" s="179"/>
      <c r="T4" s="179"/>
      <c r="U4" s="179">
        <f t="shared" si="3"/>
        <v>162459.5</v>
      </c>
      <c r="V4" s="177">
        <v>2</v>
      </c>
      <c r="W4" s="177">
        <v>8</v>
      </c>
      <c r="X4" s="178">
        <v>69750</v>
      </c>
      <c r="Y4" s="178">
        <f t="shared" si="4"/>
        <v>558000</v>
      </c>
      <c r="Z4" s="179">
        <f t="shared" si="5"/>
        <v>720459.5</v>
      </c>
      <c r="AA4" s="179">
        <f t="shared" si="6"/>
        <v>504321.65</v>
      </c>
      <c r="AB4" s="179">
        <f t="shared" si="7"/>
        <v>216137.84999999998</v>
      </c>
    </row>
    <row r="5" spans="1:28" ht="20.100000000000001" customHeight="1">
      <c r="A5" s="475" t="s">
        <v>503</v>
      </c>
      <c r="B5" s="475"/>
      <c r="C5" s="175" t="s">
        <v>497</v>
      </c>
      <c r="D5" s="176" t="s">
        <v>499</v>
      </c>
      <c r="E5" s="177">
        <v>1</v>
      </c>
      <c r="F5" s="177">
        <v>5</v>
      </c>
      <c r="G5" s="178">
        <v>74872</v>
      </c>
      <c r="H5" s="178">
        <f t="shared" si="0"/>
        <v>374360</v>
      </c>
      <c r="I5" s="177">
        <v>1</v>
      </c>
      <c r="J5" s="177">
        <f t="shared" si="8"/>
        <v>210</v>
      </c>
      <c r="K5" s="178">
        <f t="shared" si="1"/>
        <v>50862</v>
      </c>
      <c r="L5" s="185">
        <f t="shared" si="2"/>
        <v>425222</v>
      </c>
      <c r="M5" s="179"/>
      <c r="N5" s="179"/>
      <c r="O5" s="179"/>
      <c r="P5" s="179"/>
      <c r="Q5" s="179"/>
      <c r="R5" s="179"/>
      <c r="S5" s="179"/>
      <c r="T5" s="179"/>
      <c r="U5" s="179">
        <f t="shared" si="3"/>
        <v>106305.5</v>
      </c>
      <c r="V5" s="177">
        <v>1</v>
      </c>
      <c r="W5" s="177">
        <v>5</v>
      </c>
      <c r="X5" s="178">
        <v>69750</v>
      </c>
      <c r="Y5" s="178">
        <f t="shared" si="4"/>
        <v>348750</v>
      </c>
      <c r="Z5" s="179">
        <f t="shared" si="5"/>
        <v>455055.5</v>
      </c>
      <c r="AA5" s="179">
        <f t="shared" si="6"/>
        <v>318538.84999999998</v>
      </c>
      <c r="AB5" s="179">
        <f t="shared" si="7"/>
        <v>136516.65000000002</v>
      </c>
    </row>
    <row r="6" spans="1:28" ht="20.100000000000001" customHeight="1">
      <c r="A6" s="475" t="s">
        <v>504</v>
      </c>
      <c r="B6" s="475"/>
      <c r="C6" s="175" t="s">
        <v>497</v>
      </c>
      <c r="D6" s="176" t="s">
        <v>499</v>
      </c>
      <c r="E6" s="177">
        <v>1</v>
      </c>
      <c r="F6" s="177">
        <v>5</v>
      </c>
      <c r="G6" s="178">
        <v>74872</v>
      </c>
      <c r="H6" s="178">
        <f t="shared" si="0"/>
        <v>374360</v>
      </c>
      <c r="I6" s="177">
        <v>1</v>
      </c>
      <c r="J6" s="177">
        <f t="shared" si="8"/>
        <v>210</v>
      </c>
      <c r="K6" s="178">
        <f t="shared" si="1"/>
        <v>50862</v>
      </c>
      <c r="L6" s="185">
        <f t="shared" si="2"/>
        <v>425222</v>
      </c>
      <c r="M6" s="179"/>
      <c r="N6" s="179"/>
      <c r="O6" s="179"/>
      <c r="P6" s="179"/>
      <c r="Q6" s="179"/>
      <c r="R6" s="179"/>
      <c r="S6" s="179"/>
      <c r="T6" s="179"/>
      <c r="U6" s="179">
        <f t="shared" si="3"/>
        <v>106305.5</v>
      </c>
      <c r="V6" s="177">
        <v>1</v>
      </c>
      <c r="W6" s="177">
        <v>5</v>
      </c>
      <c r="X6" s="178">
        <v>69750</v>
      </c>
      <c r="Y6" s="178">
        <f t="shared" si="4"/>
        <v>348750</v>
      </c>
      <c r="Z6" s="179">
        <f t="shared" si="5"/>
        <v>455055.5</v>
      </c>
      <c r="AA6" s="179">
        <f t="shared" si="6"/>
        <v>318538.84999999998</v>
      </c>
      <c r="AB6" s="179">
        <f t="shared" si="7"/>
        <v>136516.65000000002</v>
      </c>
    </row>
    <row r="7" spans="1:28" ht="20.100000000000001" customHeight="1">
      <c r="A7" s="472" t="s">
        <v>505</v>
      </c>
      <c r="B7" s="472"/>
      <c r="C7" s="175" t="s">
        <v>497</v>
      </c>
      <c r="D7" s="176" t="s">
        <v>499</v>
      </c>
      <c r="E7" s="177">
        <v>1</v>
      </c>
      <c r="F7" s="177">
        <v>5</v>
      </c>
      <c r="G7" s="178">
        <v>74872</v>
      </c>
      <c r="H7" s="178">
        <f t="shared" si="0"/>
        <v>374360</v>
      </c>
      <c r="I7" s="177">
        <v>1</v>
      </c>
      <c r="J7" s="177">
        <f t="shared" si="8"/>
        <v>210</v>
      </c>
      <c r="K7" s="178">
        <f t="shared" si="1"/>
        <v>50862</v>
      </c>
      <c r="L7" s="185">
        <f t="shared" si="2"/>
        <v>425222</v>
      </c>
      <c r="M7" s="179"/>
      <c r="N7" s="179"/>
      <c r="O7" s="179"/>
      <c r="P7" s="179"/>
      <c r="Q7" s="179"/>
      <c r="R7" s="179"/>
      <c r="S7" s="179"/>
      <c r="T7" s="179"/>
      <c r="U7" s="179">
        <f t="shared" si="3"/>
        <v>106305.5</v>
      </c>
      <c r="V7" s="177">
        <v>1</v>
      </c>
      <c r="W7" s="177">
        <v>5</v>
      </c>
      <c r="X7" s="178">
        <v>69750</v>
      </c>
      <c r="Y7" s="178">
        <f t="shared" si="4"/>
        <v>348750</v>
      </c>
      <c r="Z7" s="179">
        <f t="shared" si="5"/>
        <v>455055.5</v>
      </c>
      <c r="AA7" s="179">
        <f t="shared" si="6"/>
        <v>318538.84999999998</v>
      </c>
      <c r="AB7" s="179">
        <f t="shared" si="7"/>
        <v>136516.65000000002</v>
      </c>
    </row>
    <row r="8" spans="1:28" ht="20.100000000000001" customHeight="1">
      <c r="A8" s="469" t="s">
        <v>506</v>
      </c>
      <c r="B8" s="469"/>
      <c r="C8" s="175" t="s">
        <v>497</v>
      </c>
      <c r="D8" s="176" t="s">
        <v>499</v>
      </c>
      <c r="E8" s="183">
        <v>1</v>
      </c>
      <c r="F8" s="183">
        <v>5</v>
      </c>
      <c r="G8" s="178">
        <v>74872</v>
      </c>
      <c r="H8" s="178">
        <f t="shared" si="0"/>
        <v>374360</v>
      </c>
      <c r="I8" s="183">
        <v>1</v>
      </c>
      <c r="J8" s="177">
        <f t="shared" si="8"/>
        <v>210</v>
      </c>
      <c r="K8" s="178">
        <f t="shared" si="1"/>
        <v>50862</v>
      </c>
      <c r="L8" s="185">
        <f t="shared" si="2"/>
        <v>425222</v>
      </c>
      <c r="M8" s="179"/>
      <c r="N8" s="179"/>
      <c r="O8" s="179"/>
      <c r="P8" s="179"/>
      <c r="Q8" s="179"/>
      <c r="R8" s="179"/>
      <c r="S8" s="179"/>
      <c r="T8" s="179"/>
      <c r="U8" s="179">
        <f t="shared" si="3"/>
        <v>106305.5</v>
      </c>
      <c r="V8" s="183">
        <v>1</v>
      </c>
      <c r="W8" s="183">
        <v>5</v>
      </c>
      <c r="X8" s="178">
        <v>69750</v>
      </c>
      <c r="Y8" s="178">
        <f t="shared" si="4"/>
        <v>348750</v>
      </c>
      <c r="Z8" s="179">
        <f t="shared" si="5"/>
        <v>455055.5</v>
      </c>
      <c r="AA8" s="179">
        <f t="shared" si="6"/>
        <v>318538.84999999998</v>
      </c>
      <c r="AB8" s="179">
        <f t="shared" si="7"/>
        <v>136516.65000000002</v>
      </c>
    </row>
    <row r="9" spans="1:28" ht="20.100000000000001" customHeight="1">
      <c r="A9" s="190" t="s">
        <v>507</v>
      </c>
      <c r="B9" s="175" t="s">
        <v>508</v>
      </c>
      <c r="C9" s="175" t="s">
        <v>497</v>
      </c>
      <c r="D9" s="176" t="s">
        <v>495</v>
      </c>
      <c r="E9" s="177">
        <v>1</v>
      </c>
      <c r="F9" s="177">
        <v>6</v>
      </c>
      <c r="G9" s="178">
        <v>74872</v>
      </c>
      <c r="H9" s="178">
        <f t="shared" si="0"/>
        <v>449232</v>
      </c>
      <c r="I9" s="177">
        <v>1</v>
      </c>
      <c r="J9" s="177">
        <f t="shared" si="8"/>
        <v>210</v>
      </c>
      <c r="K9" s="178">
        <f t="shared" si="1"/>
        <v>50862</v>
      </c>
      <c r="L9" s="185">
        <f t="shared" si="2"/>
        <v>500094</v>
      </c>
      <c r="M9" s="179"/>
      <c r="N9" s="179"/>
      <c r="O9" s="179"/>
      <c r="P9" s="179"/>
      <c r="Q9" s="179"/>
      <c r="R9" s="179"/>
      <c r="S9" s="179"/>
      <c r="T9" s="179"/>
      <c r="U9" s="179">
        <f t="shared" si="3"/>
        <v>125023.5</v>
      </c>
      <c r="V9" s="177">
        <v>1</v>
      </c>
      <c r="W9" s="177">
        <v>6</v>
      </c>
      <c r="X9" s="178">
        <v>69750</v>
      </c>
      <c r="Y9" s="178">
        <f t="shared" si="4"/>
        <v>418500</v>
      </c>
      <c r="Z9" s="179">
        <f t="shared" si="5"/>
        <v>543523.5</v>
      </c>
      <c r="AA9" s="179">
        <f t="shared" si="6"/>
        <v>380466.45</v>
      </c>
      <c r="AB9" s="179">
        <f t="shared" si="7"/>
        <v>163057.04999999999</v>
      </c>
    </row>
    <row r="10" spans="1:28" ht="20.100000000000001" customHeight="1">
      <c r="A10" s="194" t="s">
        <v>507</v>
      </c>
      <c r="B10" s="195" t="s">
        <v>509</v>
      </c>
      <c r="C10" s="175" t="s">
        <v>497</v>
      </c>
      <c r="D10" s="176" t="s">
        <v>495</v>
      </c>
      <c r="E10" s="177">
        <v>1</v>
      </c>
      <c r="F10" s="177">
        <v>5</v>
      </c>
      <c r="G10" s="178">
        <v>74872</v>
      </c>
      <c r="H10" s="178">
        <f t="shared" si="0"/>
        <v>374360</v>
      </c>
      <c r="I10" s="177">
        <v>1</v>
      </c>
      <c r="J10" s="177">
        <f t="shared" si="8"/>
        <v>210</v>
      </c>
      <c r="K10" s="178">
        <f t="shared" si="1"/>
        <v>50862</v>
      </c>
      <c r="L10" s="185">
        <f t="shared" si="2"/>
        <v>425222</v>
      </c>
      <c r="M10" s="179"/>
      <c r="N10" s="179"/>
      <c r="O10" s="179"/>
      <c r="P10" s="179"/>
      <c r="Q10" s="179"/>
      <c r="R10" s="179"/>
      <c r="S10" s="179"/>
      <c r="T10" s="179"/>
      <c r="U10" s="179">
        <f t="shared" si="3"/>
        <v>106305.5</v>
      </c>
      <c r="V10" s="177">
        <v>1</v>
      </c>
      <c r="W10" s="177">
        <v>5</v>
      </c>
      <c r="X10" s="178">
        <v>69750</v>
      </c>
      <c r="Y10" s="178">
        <f t="shared" si="4"/>
        <v>348750</v>
      </c>
      <c r="Z10" s="179">
        <f t="shared" si="5"/>
        <v>455055.5</v>
      </c>
      <c r="AA10" s="179">
        <f t="shared" si="6"/>
        <v>318538.84999999998</v>
      </c>
      <c r="AB10" s="179">
        <f t="shared" si="7"/>
        <v>136516.65000000002</v>
      </c>
    </row>
    <row r="11" spans="1:28" ht="20.100000000000001" customHeight="1">
      <c r="A11" s="175" t="s">
        <v>510</v>
      </c>
      <c r="B11" s="175" t="s">
        <v>511</v>
      </c>
      <c r="C11" s="175" t="s">
        <v>497</v>
      </c>
      <c r="D11" s="176" t="s">
        <v>495</v>
      </c>
      <c r="E11" s="177">
        <v>1</v>
      </c>
      <c r="F11" s="177">
        <v>5</v>
      </c>
      <c r="G11" s="178">
        <v>74872</v>
      </c>
      <c r="H11" s="178">
        <f t="shared" si="0"/>
        <v>374360</v>
      </c>
      <c r="I11" s="177">
        <v>1</v>
      </c>
      <c r="J11" s="177">
        <f t="shared" si="8"/>
        <v>210</v>
      </c>
      <c r="K11" s="178">
        <f t="shared" si="1"/>
        <v>50862</v>
      </c>
      <c r="L11" s="185">
        <f t="shared" si="2"/>
        <v>425222</v>
      </c>
      <c r="M11" s="179"/>
      <c r="N11" s="179"/>
      <c r="O11" s="179"/>
      <c r="P11" s="179"/>
      <c r="Q11" s="179"/>
      <c r="R11" s="179"/>
      <c r="S11" s="179"/>
      <c r="T11" s="179"/>
      <c r="U11" s="179">
        <f t="shared" si="3"/>
        <v>106305.5</v>
      </c>
      <c r="V11" s="177">
        <v>1</v>
      </c>
      <c r="W11" s="177">
        <v>5</v>
      </c>
      <c r="X11" s="178">
        <v>69750</v>
      </c>
      <c r="Y11" s="178">
        <f t="shared" si="4"/>
        <v>348750</v>
      </c>
      <c r="Z11" s="179">
        <f t="shared" si="5"/>
        <v>455055.5</v>
      </c>
      <c r="AA11" s="179">
        <f t="shared" si="6"/>
        <v>318538.84999999998</v>
      </c>
      <c r="AB11" s="179">
        <f t="shared" si="7"/>
        <v>136516.65000000002</v>
      </c>
    </row>
    <row r="12" spans="1:28" ht="20.100000000000001" customHeight="1">
      <c r="A12" s="175" t="s">
        <v>510</v>
      </c>
      <c r="B12" s="175" t="s">
        <v>512</v>
      </c>
      <c r="C12" s="175" t="s">
        <v>497</v>
      </c>
      <c r="D12" s="176" t="s">
        <v>495</v>
      </c>
      <c r="E12" s="177">
        <v>1</v>
      </c>
      <c r="F12" s="177">
        <v>5</v>
      </c>
      <c r="G12" s="178">
        <v>74872</v>
      </c>
      <c r="H12" s="178">
        <f t="shared" si="0"/>
        <v>374360</v>
      </c>
      <c r="I12" s="177">
        <v>1</v>
      </c>
      <c r="J12" s="177">
        <f t="shared" si="8"/>
        <v>210</v>
      </c>
      <c r="K12" s="178">
        <f t="shared" si="1"/>
        <v>50862</v>
      </c>
      <c r="L12" s="185">
        <f t="shared" si="2"/>
        <v>425222</v>
      </c>
      <c r="M12" s="179"/>
      <c r="N12" s="179"/>
      <c r="O12" s="179"/>
      <c r="P12" s="179"/>
      <c r="Q12" s="179"/>
      <c r="R12" s="179"/>
      <c r="S12" s="179"/>
      <c r="T12" s="179"/>
      <c r="U12" s="179">
        <f t="shared" si="3"/>
        <v>106305.5</v>
      </c>
      <c r="V12" s="177">
        <v>1</v>
      </c>
      <c r="W12" s="177">
        <v>5</v>
      </c>
      <c r="X12" s="178">
        <v>69750</v>
      </c>
      <c r="Y12" s="178">
        <f t="shared" si="4"/>
        <v>348750</v>
      </c>
      <c r="Z12" s="179">
        <f t="shared" si="5"/>
        <v>455055.5</v>
      </c>
      <c r="AA12" s="179">
        <f t="shared" si="6"/>
        <v>318538.84999999998</v>
      </c>
      <c r="AB12" s="179">
        <f t="shared" si="7"/>
        <v>136516.65000000002</v>
      </c>
    </row>
    <row r="13" spans="1:28" ht="20.100000000000001" customHeight="1">
      <c r="A13" s="175" t="s">
        <v>510</v>
      </c>
      <c r="B13" s="175" t="s">
        <v>513</v>
      </c>
      <c r="C13" s="175" t="s">
        <v>497</v>
      </c>
      <c r="D13" s="176" t="s">
        <v>495</v>
      </c>
      <c r="E13" s="177">
        <v>1</v>
      </c>
      <c r="F13" s="177">
        <v>5</v>
      </c>
      <c r="G13" s="178">
        <v>74872</v>
      </c>
      <c r="H13" s="178">
        <f t="shared" si="0"/>
        <v>374360</v>
      </c>
      <c r="I13" s="177">
        <v>1</v>
      </c>
      <c r="J13" s="177">
        <f t="shared" si="8"/>
        <v>210</v>
      </c>
      <c r="K13" s="178">
        <f t="shared" si="1"/>
        <v>50862</v>
      </c>
      <c r="L13" s="185">
        <f t="shared" si="2"/>
        <v>425222</v>
      </c>
      <c r="M13" s="179"/>
      <c r="N13" s="179"/>
      <c r="O13" s="179"/>
      <c r="P13" s="179"/>
      <c r="Q13" s="179"/>
      <c r="R13" s="179"/>
      <c r="S13" s="179"/>
      <c r="T13" s="179"/>
      <c r="U13" s="179">
        <f t="shared" si="3"/>
        <v>106305.5</v>
      </c>
      <c r="V13" s="177">
        <v>1</v>
      </c>
      <c r="W13" s="177">
        <v>5</v>
      </c>
      <c r="X13" s="178">
        <v>69750</v>
      </c>
      <c r="Y13" s="178">
        <f t="shared" si="4"/>
        <v>348750</v>
      </c>
      <c r="Z13" s="179">
        <f t="shared" si="5"/>
        <v>455055.5</v>
      </c>
      <c r="AA13" s="179">
        <f t="shared" si="6"/>
        <v>318538.84999999998</v>
      </c>
      <c r="AB13" s="179">
        <f t="shared" si="7"/>
        <v>136516.65000000002</v>
      </c>
    </row>
    <row r="14" spans="1:28" ht="20.100000000000001" customHeight="1">
      <c r="A14" s="472" t="s">
        <v>514</v>
      </c>
      <c r="B14" s="472"/>
      <c r="C14" s="175" t="s">
        <v>497</v>
      </c>
      <c r="D14" s="176" t="s">
        <v>495</v>
      </c>
      <c r="E14" s="177">
        <v>2</v>
      </c>
      <c r="F14" s="177">
        <v>6</v>
      </c>
      <c r="G14" s="178">
        <v>74872</v>
      </c>
      <c r="H14" s="178">
        <f t="shared" si="0"/>
        <v>449232</v>
      </c>
      <c r="I14" s="177">
        <v>1</v>
      </c>
      <c r="J14" s="177">
        <f t="shared" si="8"/>
        <v>210</v>
      </c>
      <c r="K14" s="178">
        <f t="shared" si="1"/>
        <v>50862</v>
      </c>
      <c r="L14" s="185">
        <f t="shared" si="2"/>
        <v>500094</v>
      </c>
      <c r="M14" s="179"/>
      <c r="N14" s="179"/>
      <c r="O14" s="179"/>
      <c r="P14" s="179"/>
      <c r="Q14" s="179"/>
      <c r="R14" s="179"/>
      <c r="S14" s="179"/>
      <c r="T14" s="179"/>
      <c r="U14" s="179">
        <f t="shared" si="3"/>
        <v>125023.5</v>
      </c>
      <c r="V14" s="177">
        <v>2</v>
      </c>
      <c r="W14" s="177">
        <v>6</v>
      </c>
      <c r="X14" s="178">
        <v>69750</v>
      </c>
      <c r="Y14" s="178">
        <f t="shared" si="4"/>
        <v>418500</v>
      </c>
      <c r="Z14" s="179">
        <f t="shared" si="5"/>
        <v>543523.5</v>
      </c>
      <c r="AA14" s="179">
        <f t="shared" si="6"/>
        <v>380466.45</v>
      </c>
      <c r="AB14" s="179">
        <f t="shared" si="7"/>
        <v>163057.04999999999</v>
      </c>
    </row>
    <row r="15" spans="1:28" ht="20.100000000000001" customHeight="1">
      <c r="A15" s="469" t="s">
        <v>515</v>
      </c>
      <c r="B15" s="469"/>
      <c r="C15" s="175" t="s">
        <v>497</v>
      </c>
      <c r="D15" s="176" t="s">
        <v>495</v>
      </c>
      <c r="E15" s="177">
        <v>1</v>
      </c>
      <c r="F15" s="177">
        <v>5</v>
      </c>
      <c r="G15" s="178">
        <v>74872</v>
      </c>
      <c r="H15" s="178">
        <f t="shared" si="0"/>
        <v>374360</v>
      </c>
      <c r="I15" s="177">
        <v>1</v>
      </c>
      <c r="J15" s="177">
        <f t="shared" si="8"/>
        <v>210</v>
      </c>
      <c r="K15" s="178">
        <f t="shared" si="1"/>
        <v>50862</v>
      </c>
      <c r="L15" s="185">
        <f t="shared" si="2"/>
        <v>425222</v>
      </c>
      <c r="M15" s="179"/>
      <c r="N15" s="179"/>
      <c r="O15" s="179"/>
      <c r="P15" s="179"/>
      <c r="Q15" s="179"/>
      <c r="R15" s="179"/>
      <c r="S15" s="179"/>
      <c r="T15" s="179"/>
      <c r="U15" s="179">
        <f t="shared" si="3"/>
        <v>106305.5</v>
      </c>
      <c r="V15" s="177">
        <v>1</v>
      </c>
      <c r="W15" s="177">
        <v>5</v>
      </c>
      <c r="X15" s="178">
        <v>69750</v>
      </c>
      <c r="Y15" s="178">
        <f t="shared" si="4"/>
        <v>348750</v>
      </c>
      <c r="Z15" s="179">
        <f t="shared" si="5"/>
        <v>455055.5</v>
      </c>
      <c r="AA15" s="179">
        <f t="shared" si="6"/>
        <v>318538.84999999998</v>
      </c>
      <c r="AB15" s="179">
        <f t="shared" si="7"/>
        <v>136516.65000000002</v>
      </c>
    </row>
    <row r="16" spans="1:28" ht="20.100000000000001" customHeight="1">
      <c r="A16" s="473" t="s">
        <v>516</v>
      </c>
      <c r="B16" s="473"/>
      <c r="C16" s="175" t="s">
        <v>497</v>
      </c>
      <c r="D16" s="176" t="s">
        <v>495</v>
      </c>
      <c r="E16" s="183">
        <v>1</v>
      </c>
      <c r="F16" s="183">
        <v>5</v>
      </c>
      <c r="G16" s="178">
        <v>74872</v>
      </c>
      <c r="H16" s="178">
        <f t="shared" si="0"/>
        <v>374360</v>
      </c>
      <c r="I16" s="183">
        <v>1</v>
      </c>
      <c r="J16" s="177">
        <f t="shared" si="8"/>
        <v>210</v>
      </c>
      <c r="K16" s="178">
        <f t="shared" si="1"/>
        <v>50862</v>
      </c>
      <c r="L16" s="185">
        <f t="shared" si="2"/>
        <v>425222</v>
      </c>
      <c r="M16" s="179"/>
      <c r="N16" s="179"/>
      <c r="O16" s="179"/>
      <c r="P16" s="179"/>
      <c r="Q16" s="179"/>
      <c r="R16" s="179"/>
      <c r="S16" s="179"/>
      <c r="T16" s="179"/>
      <c r="U16" s="179">
        <f t="shared" si="3"/>
        <v>106305.5</v>
      </c>
      <c r="V16" s="183">
        <v>1</v>
      </c>
      <c r="W16" s="183">
        <v>5</v>
      </c>
      <c r="X16" s="178">
        <v>69750</v>
      </c>
      <c r="Y16" s="178">
        <f t="shared" si="4"/>
        <v>348750</v>
      </c>
      <c r="Z16" s="179">
        <f t="shared" si="5"/>
        <v>455055.5</v>
      </c>
      <c r="AA16" s="179">
        <f t="shared" si="6"/>
        <v>318538.84999999998</v>
      </c>
      <c r="AB16" s="179">
        <f t="shared" si="7"/>
        <v>136516.65000000002</v>
      </c>
    </row>
    <row r="17" spans="1:28" ht="20.100000000000001" customHeight="1">
      <c r="A17" s="473" t="s">
        <v>517</v>
      </c>
      <c r="B17" s="473"/>
      <c r="C17" s="175" t="s">
        <v>497</v>
      </c>
      <c r="D17" s="176" t="s">
        <v>498</v>
      </c>
      <c r="E17" s="183">
        <v>1</v>
      </c>
      <c r="F17" s="183">
        <v>8</v>
      </c>
      <c r="G17" s="178">
        <v>74872</v>
      </c>
      <c r="H17" s="178">
        <f t="shared" si="0"/>
        <v>598976</v>
      </c>
      <c r="I17" s="183">
        <v>1</v>
      </c>
      <c r="J17" s="177">
        <f t="shared" si="8"/>
        <v>210</v>
      </c>
      <c r="K17" s="178">
        <f t="shared" si="1"/>
        <v>50862</v>
      </c>
      <c r="L17" s="185">
        <f t="shared" si="2"/>
        <v>649838</v>
      </c>
      <c r="M17" s="179"/>
      <c r="N17" s="179"/>
      <c r="O17" s="179"/>
      <c r="P17" s="179"/>
      <c r="Q17" s="179"/>
      <c r="R17" s="179"/>
      <c r="S17" s="179"/>
      <c r="T17" s="179"/>
      <c r="U17" s="179">
        <f t="shared" si="3"/>
        <v>162459.5</v>
      </c>
      <c r="V17" s="183">
        <v>1</v>
      </c>
      <c r="W17" s="183">
        <v>8</v>
      </c>
      <c r="X17" s="178">
        <v>69750</v>
      </c>
      <c r="Y17" s="178">
        <f t="shared" si="4"/>
        <v>558000</v>
      </c>
      <c r="Z17" s="179">
        <f t="shared" si="5"/>
        <v>720459.5</v>
      </c>
      <c r="AA17" s="179">
        <f t="shared" si="6"/>
        <v>504321.65</v>
      </c>
      <c r="AB17" s="179">
        <f t="shared" si="7"/>
        <v>216137.84999999998</v>
      </c>
    </row>
    <row r="18" spans="1:28" ht="20.100000000000001" customHeight="1">
      <c r="A18" s="473" t="s">
        <v>518</v>
      </c>
      <c r="B18" s="473"/>
      <c r="C18" s="175" t="s">
        <v>497</v>
      </c>
      <c r="D18" s="176" t="s">
        <v>498</v>
      </c>
      <c r="E18" s="183">
        <v>2</v>
      </c>
      <c r="F18" s="183">
        <v>7</v>
      </c>
      <c r="G18" s="178">
        <v>74872</v>
      </c>
      <c r="H18" s="178">
        <f t="shared" si="0"/>
        <v>524104</v>
      </c>
      <c r="I18" s="183">
        <v>1</v>
      </c>
      <c r="J18" s="177">
        <f t="shared" si="8"/>
        <v>210</v>
      </c>
      <c r="K18" s="178">
        <f t="shared" si="1"/>
        <v>50862</v>
      </c>
      <c r="L18" s="185">
        <f t="shared" si="2"/>
        <v>574966</v>
      </c>
      <c r="M18" s="179"/>
      <c r="N18" s="179"/>
      <c r="O18" s="179"/>
      <c r="P18" s="179"/>
      <c r="Q18" s="179"/>
      <c r="R18" s="179"/>
      <c r="S18" s="179"/>
      <c r="T18" s="179"/>
      <c r="U18" s="179">
        <f t="shared" si="3"/>
        <v>143741.5</v>
      </c>
      <c r="V18" s="183">
        <v>2</v>
      </c>
      <c r="W18" s="183">
        <v>7</v>
      </c>
      <c r="X18" s="178">
        <v>69750</v>
      </c>
      <c r="Y18" s="178">
        <f t="shared" si="4"/>
        <v>488250</v>
      </c>
      <c r="Z18" s="179">
        <f t="shared" si="5"/>
        <v>631991.5</v>
      </c>
      <c r="AA18" s="179">
        <f t="shared" si="6"/>
        <v>442394.05</v>
      </c>
      <c r="AB18" s="179">
        <f t="shared" si="7"/>
        <v>189597.45</v>
      </c>
    </row>
    <row r="19" spans="1:28" ht="20.100000000000001" customHeight="1">
      <c r="A19" s="473" t="s">
        <v>519</v>
      </c>
      <c r="B19" s="473"/>
      <c r="C19" s="175" t="s">
        <v>497</v>
      </c>
      <c r="D19" s="176" t="s">
        <v>495</v>
      </c>
      <c r="E19" s="183">
        <v>1</v>
      </c>
      <c r="F19" s="183">
        <v>5</v>
      </c>
      <c r="G19" s="178">
        <v>74872</v>
      </c>
      <c r="H19" s="178">
        <f t="shared" si="0"/>
        <v>374360</v>
      </c>
      <c r="I19" s="183">
        <v>1</v>
      </c>
      <c r="J19" s="177">
        <f t="shared" si="8"/>
        <v>210</v>
      </c>
      <c r="K19" s="178">
        <f t="shared" si="1"/>
        <v>50862</v>
      </c>
      <c r="L19" s="185">
        <f t="shared" si="2"/>
        <v>425222</v>
      </c>
      <c r="M19" s="179"/>
      <c r="N19" s="179"/>
      <c r="O19" s="179"/>
      <c r="P19" s="179"/>
      <c r="Q19" s="181">
        <v>1</v>
      </c>
      <c r="R19" s="180">
        <v>15</v>
      </c>
      <c r="S19" s="180">
        <v>7</v>
      </c>
      <c r="T19" s="182">
        <f t="shared" ref="T19" si="9">ROUND(Q19*R19*S19*34.6,2)</f>
        <v>3633</v>
      </c>
      <c r="U19" s="179">
        <f t="shared" si="3"/>
        <v>107213.75</v>
      </c>
      <c r="V19" s="183">
        <v>1</v>
      </c>
      <c r="W19" s="183">
        <v>5</v>
      </c>
      <c r="X19" s="178">
        <v>69750</v>
      </c>
      <c r="Y19" s="178">
        <f t="shared" si="4"/>
        <v>348750</v>
      </c>
      <c r="Z19" s="179">
        <f t="shared" si="5"/>
        <v>455963.75</v>
      </c>
      <c r="AA19" s="179">
        <f t="shared" si="6"/>
        <v>319174.63</v>
      </c>
      <c r="AB19" s="179">
        <f t="shared" si="7"/>
        <v>136789.12</v>
      </c>
    </row>
    <row r="20" spans="1:28" ht="20.100000000000001" customHeight="1">
      <c r="A20" s="469" t="s">
        <v>520</v>
      </c>
      <c r="B20" s="469"/>
      <c r="C20" s="175" t="s">
        <v>497</v>
      </c>
      <c r="D20" s="176" t="s">
        <v>495</v>
      </c>
      <c r="E20" s="183">
        <v>1</v>
      </c>
      <c r="F20" s="183">
        <v>5</v>
      </c>
      <c r="G20" s="178">
        <v>74872</v>
      </c>
      <c r="H20" s="178">
        <f t="shared" si="0"/>
        <v>374360</v>
      </c>
      <c r="I20" s="183">
        <v>1</v>
      </c>
      <c r="J20" s="177">
        <f t="shared" si="8"/>
        <v>210</v>
      </c>
      <c r="K20" s="178">
        <f t="shared" si="1"/>
        <v>50862</v>
      </c>
      <c r="L20" s="185">
        <f t="shared" si="2"/>
        <v>425222</v>
      </c>
      <c r="M20" s="179"/>
      <c r="N20" s="179"/>
      <c r="O20" s="179"/>
      <c r="P20" s="179"/>
      <c r="Q20" s="179"/>
      <c r="R20" s="179"/>
      <c r="S20" s="179"/>
      <c r="T20" s="179"/>
      <c r="U20" s="179">
        <f t="shared" si="3"/>
        <v>106305.5</v>
      </c>
      <c r="V20" s="183">
        <v>1</v>
      </c>
      <c r="W20" s="183">
        <v>5</v>
      </c>
      <c r="X20" s="178">
        <v>69750</v>
      </c>
      <c r="Y20" s="178">
        <f t="shared" si="4"/>
        <v>348750</v>
      </c>
      <c r="Z20" s="179">
        <f t="shared" si="5"/>
        <v>455055.5</v>
      </c>
      <c r="AA20" s="179">
        <f t="shared" si="6"/>
        <v>318538.84999999998</v>
      </c>
      <c r="AB20" s="179">
        <f t="shared" si="7"/>
        <v>136516.65000000002</v>
      </c>
    </row>
    <row r="21" spans="1:28" ht="20.100000000000001" customHeight="1">
      <c r="A21" s="473" t="s">
        <v>521</v>
      </c>
      <c r="B21" s="473"/>
      <c r="C21" s="175" t="s">
        <v>497</v>
      </c>
      <c r="D21" s="176" t="s">
        <v>495</v>
      </c>
      <c r="E21" s="177">
        <v>1</v>
      </c>
      <c r="F21" s="177">
        <v>5</v>
      </c>
      <c r="G21" s="178">
        <v>74872</v>
      </c>
      <c r="H21" s="178">
        <f t="shared" si="0"/>
        <v>374360</v>
      </c>
      <c r="I21" s="177">
        <v>1</v>
      </c>
      <c r="J21" s="177">
        <f t="shared" si="8"/>
        <v>210</v>
      </c>
      <c r="K21" s="178">
        <f t="shared" si="1"/>
        <v>50862</v>
      </c>
      <c r="L21" s="185">
        <f t="shared" si="2"/>
        <v>425222</v>
      </c>
      <c r="M21" s="179"/>
      <c r="N21" s="179"/>
      <c r="O21" s="179"/>
      <c r="P21" s="179"/>
      <c r="Q21" s="179"/>
      <c r="R21" s="179"/>
      <c r="S21" s="179"/>
      <c r="T21" s="179"/>
      <c r="U21" s="179">
        <f t="shared" si="3"/>
        <v>106305.5</v>
      </c>
      <c r="V21" s="177">
        <v>1</v>
      </c>
      <c r="W21" s="177">
        <v>5</v>
      </c>
      <c r="X21" s="178">
        <v>69750</v>
      </c>
      <c r="Y21" s="178">
        <f t="shared" si="4"/>
        <v>348750</v>
      </c>
      <c r="Z21" s="179">
        <f t="shared" si="5"/>
        <v>455055.5</v>
      </c>
      <c r="AA21" s="179">
        <f t="shared" si="6"/>
        <v>318538.84999999998</v>
      </c>
      <c r="AB21" s="179">
        <f t="shared" si="7"/>
        <v>136516.65000000002</v>
      </c>
    </row>
    <row r="22" spans="1:28" ht="20.100000000000001" customHeight="1">
      <c r="A22" s="469" t="s">
        <v>522</v>
      </c>
      <c r="B22" s="469"/>
      <c r="C22" s="175" t="s">
        <v>497</v>
      </c>
      <c r="D22" s="176" t="s">
        <v>499</v>
      </c>
      <c r="E22" s="177">
        <v>1</v>
      </c>
      <c r="F22" s="177">
        <v>5</v>
      </c>
      <c r="G22" s="178">
        <v>74872</v>
      </c>
      <c r="H22" s="178">
        <f>ROUND(G22*F22,2)</f>
        <v>374360</v>
      </c>
      <c r="I22" s="177">
        <v>1</v>
      </c>
      <c r="J22" s="177">
        <f t="shared" si="8"/>
        <v>210</v>
      </c>
      <c r="K22" s="178">
        <f t="shared" si="1"/>
        <v>50862</v>
      </c>
      <c r="L22" s="185">
        <f>ROUND(H22+K22,2)</f>
        <v>425222</v>
      </c>
      <c r="M22" s="179"/>
      <c r="N22" s="179"/>
      <c r="O22" s="179"/>
      <c r="P22" s="179"/>
      <c r="Q22" s="179"/>
      <c r="R22" s="179"/>
      <c r="S22" s="179"/>
      <c r="T22" s="179"/>
      <c r="U22" s="179">
        <f t="shared" si="3"/>
        <v>106305.5</v>
      </c>
      <c r="V22" s="177">
        <v>1</v>
      </c>
      <c r="W22" s="177">
        <v>5</v>
      </c>
      <c r="X22" s="178">
        <v>69750</v>
      </c>
      <c r="Y22" s="178">
        <f>ROUND(X22*W22,2)</f>
        <v>348750</v>
      </c>
      <c r="Z22" s="179">
        <f t="shared" si="5"/>
        <v>455055.5</v>
      </c>
      <c r="AA22" s="179">
        <f t="shared" si="6"/>
        <v>318538.84999999998</v>
      </c>
      <c r="AB22" s="179">
        <f t="shared" si="7"/>
        <v>136516.65000000002</v>
      </c>
    </row>
    <row r="23" spans="1:28" ht="20.100000000000001" customHeight="1">
      <c r="A23" s="469" t="s">
        <v>523</v>
      </c>
      <c r="B23" s="469"/>
      <c r="C23" s="175" t="s">
        <v>497</v>
      </c>
      <c r="D23" s="176" t="s">
        <v>496</v>
      </c>
      <c r="E23" s="177">
        <v>1</v>
      </c>
      <c r="F23" s="177">
        <v>5</v>
      </c>
      <c r="G23" s="178">
        <v>74872</v>
      </c>
      <c r="H23" s="178">
        <f>ROUND(G23*F23,2)</f>
        <v>374360</v>
      </c>
      <c r="I23" s="177">
        <v>1</v>
      </c>
      <c r="J23" s="177">
        <f t="shared" si="8"/>
        <v>210</v>
      </c>
      <c r="K23" s="178">
        <f t="shared" si="1"/>
        <v>50862</v>
      </c>
      <c r="L23" s="185">
        <f>ROUND(H23+K23,2)</f>
        <v>425222</v>
      </c>
      <c r="M23" s="179"/>
      <c r="N23" s="179"/>
      <c r="O23" s="179"/>
      <c r="P23" s="179"/>
      <c r="Q23" s="179"/>
      <c r="R23" s="179"/>
      <c r="S23" s="179"/>
      <c r="T23" s="179"/>
      <c r="U23" s="179">
        <f t="shared" si="3"/>
        <v>106305.5</v>
      </c>
      <c r="V23" s="177">
        <v>1</v>
      </c>
      <c r="W23" s="177">
        <v>5</v>
      </c>
      <c r="X23" s="178">
        <v>69750</v>
      </c>
      <c r="Y23" s="178">
        <f>ROUND(X23*W23,2)</f>
        <v>348750</v>
      </c>
      <c r="Z23" s="179">
        <f t="shared" si="5"/>
        <v>455055.5</v>
      </c>
      <c r="AA23" s="179">
        <f t="shared" si="6"/>
        <v>318538.84999999998</v>
      </c>
      <c r="AB23" s="179">
        <f t="shared" si="7"/>
        <v>136516.65000000002</v>
      </c>
    </row>
    <row r="24" spans="1:28" ht="20.100000000000001" customHeight="1">
      <c r="A24" s="469" t="s">
        <v>524</v>
      </c>
      <c r="B24" s="469"/>
      <c r="C24" s="175" t="s">
        <v>497</v>
      </c>
      <c r="D24" s="176" t="s">
        <v>495</v>
      </c>
      <c r="E24" s="177">
        <v>1</v>
      </c>
      <c r="F24" s="177">
        <v>5</v>
      </c>
      <c r="G24" s="178">
        <f>ROUND(74872/12*9,2)</f>
        <v>56154</v>
      </c>
      <c r="H24" s="178">
        <f t="shared" ref="H24" si="10">G24*F24</f>
        <v>280770</v>
      </c>
      <c r="I24" s="177">
        <v>1</v>
      </c>
      <c r="J24" s="177">
        <v>140</v>
      </c>
      <c r="K24" s="192">
        <f t="shared" si="1"/>
        <v>33908</v>
      </c>
      <c r="L24" s="185">
        <f t="shared" ref="L24:L26" si="11">ROUND(H24+K24,2)</f>
        <v>314678</v>
      </c>
      <c r="M24" s="179"/>
      <c r="N24" s="179"/>
      <c r="O24" s="179"/>
      <c r="P24" s="179"/>
      <c r="Q24" s="179"/>
      <c r="R24" s="179"/>
      <c r="S24" s="179"/>
      <c r="T24" s="179"/>
      <c r="U24" s="179">
        <f t="shared" si="3"/>
        <v>78669.5</v>
      </c>
      <c r="V24" s="177">
        <v>1</v>
      </c>
      <c r="W24" s="177">
        <v>5</v>
      </c>
      <c r="X24" s="178">
        <v>69750</v>
      </c>
      <c r="Y24" s="178">
        <f>ROUND(X24*W24,2)</f>
        <v>348750</v>
      </c>
      <c r="Z24" s="179">
        <f t="shared" si="5"/>
        <v>427419.5</v>
      </c>
      <c r="AA24" s="179">
        <f t="shared" si="6"/>
        <v>299193.65000000002</v>
      </c>
      <c r="AB24" s="179">
        <f t="shared" si="7"/>
        <v>128225.84999999998</v>
      </c>
    </row>
    <row r="25" spans="1:28" ht="20.100000000000001" customHeight="1">
      <c r="A25" s="469" t="s">
        <v>525</v>
      </c>
      <c r="B25" s="469"/>
      <c r="C25" s="193" t="s">
        <v>494</v>
      </c>
      <c r="D25" s="176" t="s">
        <v>500</v>
      </c>
      <c r="E25" s="184">
        <v>1</v>
      </c>
      <c r="F25" s="184">
        <v>5</v>
      </c>
      <c r="G25" s="177">
        <v>74872</v>
      </c>
      <c r="H25" s="177">
        <f t="shared" ref="H25:H26" si="12">ROUND(G25*F25,2)</f>
        <v>374360</v>
      </c>
      <c r="I25" s="184">
        <v>1</v>
      </c>
      <c r="J25" s="177">
        <f t="shared" ref="J25:J37" si="13">I25*210</f>
        <v>210</v>
      </c>
      <c r="K25" s="185">
        <f t="shared" si="1"/>
        <v>50862</v>
      </c>
      <c r="L25" s="185">
        <f t="shared" si="11"/>
        <v>425222</v>
      </c>
      <c r="M25" s="179"/>
      <c r="N25" s="179"/>
      <c r="O25" s="179"/>
      <c r="P25" s="179"/>
      <c r="Q25" s="179"/>
      <c r="R25" s="179"/>
      <c r="S25" s="179"/>
      <c r="T25" s="179"/>
      <c r="U25" s="179">
        <f t="shared" si="3"/>
        <v>106305.5</v>
      </c>
      <c r="V25" s="184">
        <v>1</v>
      </c>
      <c r="W25" s="184">
        <v>5</v>
      </c>
      <c r="X25" s="177">
        <v>69750</v>
      </c>
      <c r="Y25" s="177">
        <f t="shared" ref="Y25:Y26" si="14">ROUND(X25*W25,2)</f>
        <v>348750</v>
      </c>
      <c r="Z25" s="179">
        <f t="shared" si="5"/>
        <v>455055.5</v>
      </c>
      <c r="AA25" s="179">
        <f t="shared" si="6"/>
        <v>318538.84999999998</v>
      </c>
      <c r="AB25" s="179">
        <f t="shared" si="7"/>
        <v>136516.65000000002</v>
      </c>
    </row>
    <row r="26" spans="1:28" ht="20.100000000000001" customHeight="1">
      <c r="A26" s="469" t="s">
        <v>526</v>
      </c>
      <c r="B26" s="469"/>
      <c r="C26" s="193" t="s">
        <v>494</v>
      </c>
      <c r="D26" s="176" t="s">
        <v>500</v>
      </c>
      <c r="E26" s="184">
        <v>1</v>
      </c>
      <c r="F26" s="184">
        <v>5</v>
      </c>
      <c r="G26" s="177">
        <v>74872</v>
      </c>
      <c r="H26" s="177">
        <f t="shared" si="12"/>
        <v>374360</v>
      </c>
      <c r="I26" s="184">
        <v>1</v>
      </c>
      <c r="J26" s="177">
        <f t="shared" si="13"/>
        <v>210</v>
      </c>
      <c r="K26" s="185">
        <f t="shared" si="1"/>
        <v>50862</v>
      </c>
      <c r="L26" s="185">
        <f t="shared" si="11"/>
        <v>425222</v>
      </c>
      <c r="M26" s="179"/>
      <c r="N26" s="179"/>
      <c r="O26" s="179"/>
      <c r="P26" s="179"/>
      <c r="Q26" s="179"/>
      <c r="R26" s="179"/>
      <c r="S26" s="179"/>
      <c r="T26" s="179"/>
      <c r="U26" s="179">
        <f t="shared" si="3"/>
        <v>106305.5</v>
      </c>
      <c r="V26" s="184">
        <v>1</v>
      </c>
      <c r="W26" s="184">
        <v>5</v>
      </c>
      <c r="X26" s="177">
        <v>69750</v>
      </c>
      <c r="Y26" s="177">
        <f t="shared" si="14"/>
        <v>348750</v>
      </c>
      <c r="Z26" s="179">
        <f t="shared" si="5"/>
        <v>455055.5</v>
      </c>
      <c r="AA26" s="179">
        <f t="shared" si="6"/>
        <v>318538.84999999998</v>
      </c>
      <c r="AB26" s="179">
        <f t="shared" si="7"/>
        <v>136516.65000000002</v>
      </c>
    </row>
    <row r="27" spans="1:28" ht="20.100000000000001" customHeight="1">
      <c r="A27" s="469" t="s">
        <v>527</v>
      </c>
      <c r="B27" s="469"/>
      <c r="C27" s="193" t="s">
        <v>494</v>
      </c>
      <c r="D27" s="176" t="s">
        <v>495</v>
      </c>
      <c r="E27" s="186">
        <v>1</v>
      </c>
      <c r="F27" s="186">
        <v>1</v>
      </c>
      <c r="G27" s="186">
        <v>74872</v>
      </c>
      <c r="H27" s="186">
        <f t="shared" ref="H27:H37" si="15">ROUND((G27*F27),2)</f>
        <v>74872</v>
      </c>
      <c r="I27" s="186">
        <v>1</v>
      </c>
      <c r="J27" s="186">
        <f t="shared" si="13"/>
        <v>210</v>
      </c>
      <c r="K27" s="187">
        <f t="shared" ref="K27:K43" si="16">ROUND((J27*2*34.6),2)</f>
        <v>14532</v>
      </c>
      <c r="L27" s="187">
        <f t="shared" ref="L27:L37" si="17">ROUND((H27+K27),2)</f>
        <v>89404</v>
      </c>
      <c r="M27" s="179"/>
      <c r="N27" s="179"/>
      <c r="O27" s="179"/>
      <c r="P27" s="179"/>
      <c r="Q27" s="179"/>
      <c r="R27" s="179"/>
      <c r="S27" s="179"/>
      <c r="T27" s="179"/>
      <c r="U27" s="179">
        <f t="shared" si="3"/>
        <v>22351</v>
      </c>
      <c r="V27" s="181">
        <v>1</v>
      </c>
      <c r="W27" s="181">
        <v>1</v>
      </c>
      <c r="X27" s="181">
        <v>69750</v>
      </c>
      <c r="Y27" s="181">
        <f t="shared" ref="Y27:Y38" si="18">ROUND((X27*W27),2)</f>
        <v>69750</v>
      </c>
      <c r="Z27" s="179">
        <f t="shared" si="5"/>
        <v>92101</v>
      </c>
      <c r="AA27" s="179">
        <f t="shared" si="6"/>
        <v>64470.7</v>
      </c>
      <c r="AB27" s="179">
        <f t="shared" si="7"/>
        <v>27630.300000000003</v>
      </c>
    </row>
    <row r="28" spans="1:28" ht="20.100000000000001" customHeight="1">
      <c r="A28" s="469" t="s">
        <v>528</v>
      </c>
      <c r="B28" s="469"/>
      <c r="C28" s="193" t="s">
        <v>494</v>
      </c>
      <c r="D28" s="176" t="s">
        <v>495</v>
      </c>
      <c r="E28" s="186">
        <v>1</v>
      </c>
      <c r="F28" s="186">
        <v>1</v>
      </c>
      <c r="G28" s="186">
        <v>74872</v>
      </c>
      <c r="H28" s="186">
        <f t="shared" si="15"/>
        <v>74872</v>
      </c>
      <c r="I28" s="186">
        <v>1</v>
      </c>
      <c r="J28" s="186">
        <f t="shared" si="13"/>
        <v>210</v>
      </c>
      <c r="K28" s="187">
        <f t="shared" si="16"/>
        <v>14532</v>
      </c>
      <c r="L28" s="187">
        <f t="shared" si="17"/>
        <v>89404</v>
      </c>
      <c r="M28" s="179"/>
      <c r="N28" s="179"/>
      <c r="O28" s="179"/>
      <c r="P28" s="179"/>
      <c r="Q28" s="179"/>
      <c r="R28" s="179"/>
      <c r="S28" s="179"/>
      <c r="T28" s="179"/>
      <c r="U28" s="179">
        <f t="shared" si="3"/>
        <v>22351</v>
      </c>
      <c r="V28" s="181">
        <v>1</v>
      </c>
      <c r="W28" s="181">
        <v>1</v>
      </c>
      <c r="X28" s="181">
        <v>69750</v>
      </c>
      <c r="Y28" s="181">
        <f t="shared" si="18"/>
        <v>69750</v>
      </c>
      <c r="Z28" s="179">
        <f t="shared" si="5"/>
        <v>92101</v>
      </c>
      <c r="AA28" s="179">
        <f t="shared" si="6"/>
        <v>64470.7</v>
      </c>
      <c r="AB28" s="179">
        <f t="shared" si="7"/>
        <v>27630.300000000003</v>
      </c>
    </row>
    <row r="29" spans="1:28" ht="20.100000000000001" customHeight="1">
      <c r="A29" s="469" t="s">
        <v>529</v>
      </c>
      <c r="B29" s="469"/>
      <c r="C29" s="193" t="s">
        <v>494</v>
      </c>
      <c r="D29" s="176" t="s">
        <v>495</v>
      </c>
      <c r="E29" s="186">
        <v>1</v>
      </c>
      <c r="F29" s="186">
        <v>1</v>
      </c>
      <c r="G29" s="186">
        <v>74872</v>
      </c>
      <c r="H29" s="186">
        <f t="shared" si="15"/>
        <v>74872</v>
      </c>
      <c r="I29" s="186">
        <v>1</v>
      </c>
      <c r="J29" s="186">
        <f t="shared" si="13"/>
        <v>210</v>
      </c>
      <c r="K29" s="187">
        <f t="shared" si="16"/>
        <v>14532</v>
      </c>
      <c r="L29" s="187">
        <f t="shared" si="17"/>
        <v>89404</v>
      </c>
      <c r="M29" s="179"/>
      <c r="N29" s="179"/>
      <c r="O29" s="179"/>
      <c r="P29" s="179"/>
      <c r="Q29" s="179"/>
      <c r="R29" s="179"/>
      <c r="S29" s="179"/>
      <c r="T29" s="179"/>
      <c r="U29" s="179">
        <f t="shared" si="3"/>
        <v>22351</v>
      </c>
      <c r="V29" s="186">
        <v>1</v>
      </c>
      <c r="W29" s="186">
        <v>1</v>
      </c>
      <c r="X29" s="186">
        <v>69750</v>
      </c>
      <c r="Y29" s="186">
        <f t="shared" si="18"/>
        <v>69750</v>
      </c>
      <c r="Z29" s="179">
        <f t="shared" si="5"/>
        <v>92101</v>
      </c>
      <c r="AA29" s="179">
        <f t="shared" si="6"/>
        <v>64470.7</v>
      </c>
      <c r="AB29" s="179">
        <f t="shared" si="7"/>
        <v>27630.300000000003</v>
      </c>
    </row>
    <row r="30" spans="1:28" ht="20.100000000000001" customHeight="1">
      <c r="A30" s="469" t="s">
        <v>530</v>
      </c>
      <c r="B30" s="469"/>
      <c r="C30" s="193" t="s">
        <v>494</v>
      </c>
      <c r="D30" s="176" t="s">
        <v>495</v>
      </c>
      <c r="E30" s="186">
        <v>1</v>
      </c>
      <c r="F30" s="186">
        <v>1</v>
      </c>
      <c r="G30" s="186">
        <v>74872</v>
      </c>
      <c r="H30" s="186">
        <f t="shared" si="15"/>
        <v>74872</v>
      </c>
      <c r="I30" s="186">
        <v>1</v>
      </c>
      <c r="J30" s="186">
        <f t="shared" si="13"/>
        <v>210</v>
      </c>
      <c r="K30" s="187">
        <f t="shared" si="16"/>
        <v>14532</v>
      </c>
      <c r="L30" s="187">
        <f t="shared" si="17"/>
        <v>89404</v>
      </c>
      <c r="M30" s="179"/>
      <c r="N30" s="179"/>
      <c r="O30" s="179"/>
      <c r="P30" s="179"/>
      <c r="Q30" s="179"/>
      <c r="R30" s="179"/>
      <c r="S30" s="179"/>
      <c r="T30" s="179"/>
      <c r="U30" s="179">
        <f t="shared" si="3"/>
        <v>22351</v>
      </c>
      <c r="V30" s="186">
        <v>1</v>
      </c>
      <c r="W30" s="186">
        <v>1</v>
      </c>
      <c r="X30" s="186">
        <v>69750</v>
      </c>
      <c r="Y30" s="186">
        <f t="shared" si="18"/>
        <v>69750</v>
      </c>
      <c r="Z30" s="179">
        <f t="shared" si="5"/>
        <v>92101</v>
      </c>
      <c r="AA30" s="179">
        <f t="shared" si="6"/>
        <v>64470.7</v>
      </c>
      <c r="AB30" s="179">
        <f t="shared" si="7"/>
        <v>27630.300000000003</v>
      </c>
    </row>
    <row r="31" spans="1:28" ht="20.100000000000001" customHeight="1">
      <c r="A31" s="469" t="s">
        <v>531</v>
      </c>
      <c r="B31" s="469"/>
      <c r="C31" s="193" t="s">
        <v>494</v>
      </c>
      <c r="D31" s="176" t="s">
        <v>495</v>
      </c>
      <c r="E31" s="186">
        <v>1</v>
      </c>
      <c r="F31" s="186">
        <v>1</v>
      </c>
      <c r="G31" s="186">
        <v>74872</v>
      </c>
      <c r="H31" s="186">
        <f t="shared" si="15"/>
        <v>74872</v>
      </c>
      <c r="I31" s="186">
        <v>1</v>
      </c>
      <c r="J31" s="186">
        <f t="shared" si="13"/>
        <v>210</v>
      </c>
      <c r="K31" s="187">
        <f t="shared" si="16"/>
        <v>14532</v>
      </c>
      <c r="L31" s="187">
        <f t="shared" si="17"/>
        <v>89404</v>
      </c>
      <c r="M31" s="179"/>
      <c r="N31" s="179"/>
      <c r="O31" s="179"/>
      <c r="P31" s="179"/>
      <c r="Q31" s="179"/>
      <c r="R31" s="179"/>
      <c r="S31" s="179"/>
      <c r="T31" s="179"/>
      <c r="U31" s="179">
        <f t="shared" si="3"/>
        <v>22351</v>
      </c>
      <c r="V31" s="186">
        <v>1</v>
      </c>
      <c r="W31" s="186">
        <v>1</v>
      </c>
      <c r="X31" s="186">
        <v>69750</v>
      </c>
      <c r="Y31" s="186">
        <f t="shared" si="18"/>
        <v>69750</v>
      </c>
      <c r="Z31" s="179">
        <f t="shared" si="5"/>
        <v>92101</v>
      </c>
      <c r="AA31" s="179">
        <f t="shared" si="6"/>
        <v>64470.7</v>
      </c>
      <c r="AB31" s="179">
        <f t="shared" si="7"/>
        <v>27630.300000000003</v>
      </c>
    </row>
    <row r="32" spans="1:28" ht="20.100000000000001" customHeight="1">
      <c r="A32" s="469" t="s">
        <v>532</v>
      </c>
      <c r="B32" s="469"/>
      <c r="C32" s="193" t="s">
        <v>494</v>
      </c>
      <c r="D32" s="176" t="s">
        <v>495</v>
      </c>
      <c r="E32" s="186">
        <v>1</v>
      </c>
      <c r="F32" s="186">
        <v>1</v>
      </c>
      <c r="G32" s="186">
        <v>74872</v>
      </c>
      <c r="H32" s="186">
        <f t="shared" si="15"/>
        <v>74872</v>
      </c>
      <c r="I32" s="186">
        <v>1</v>
      </c>
      <c r="J32" s="186">
        <f t="shared" si="13"/>
        <v>210</v>
      </c>
      <c r="K32" s="187">
        <f t="shared" si="16"/>
        <v>14532</v>
      </c>
      <c r="L32" s="187">
        <f t="shared" si="17"/>
        <v>89404</v>
      </c>
      <c r="M32" s="179"/>
      <c r="N32" s="179"/>
      <c r="O32" s="179"/>
      <c r="P32" s="179"/>
      <c r="Q32" s="179"/>
      <c r="R32" s="179"/>
      <c r="S32" s="179"/>
      <c r="T32" s="179"/>
      <c r="U32" s="179">
        <f t="shared" si="3"/>
        <v>22351</v>
      </c>
      <c r="V32" s="186">
        <v>1</v>
      </c>
      <c r="W32" s="186">
        <v>1</v>
      </c>
      <c r="X32" s="186">
        <v>69750</v>
      </c>
      <c r="Y32" s="186">
        <f t="shared" si="18"/>
        <v>69750</v>
      </c>
      <c r="Z32" s="179">
        <f t="shared" si="5"/>
        <v>92101</v>
      </c>
      <c r="AA32" s="179">
        <f t="shared" si="6"/>
        <v>64470.7</v>
      </c>
      <c r="AB32" s="179">
        <f t="shared" si="7"/>
        <v>27630.300000000003</v>
      </c>
    </row>
    <row r="33" spans="1:28" ht="20.100000000000001" customHeight="1">
      <c r="A33" s="469" t="s">
        <v>533</v>
      </c>
      <c r="B33" s="469"/>
      <c r="C33" s="193" t="s">
        <v>494</v>
      </c>
      <c r="D33" s="176" t="s">
        <v>495</v>
      </c>
      <c r="E33" s="186">
        <v>1</v>
      </c>
      <c r="F33" s="186">
        <v>1</v>
      </c>
      <c r="G33" s="186">
        <v>74872</v>
      </c>
      <c r="H33" s="186">
        <f t="shared" si="15"/>
        <v>74872</v>
      </c>
      <c r="I33" s="186">
        <v>1</v>
      </c>
      <c r="J33" s="186">
        <f t="shared" si="13"/>
        <v>210</v>
      </c>
      <c r="K33" s="187">
        <f t="shared" si="16"/>
        <v>14532</v>
      </c>
      <c r="L33" s="187">
        <f t="shared" si="17"/>
        <v>89404</v>
      </c>
      <c r="M33" s="179"/>
      <c r="N33" s="179"/>
      <c r="O33" s="179"/>
      <c r="P33" s="179"/>
      <c r="Q33" s="179"/>
      <c r="R33" s="179"/>
      <c r="S33" s="179"/>
      <c r="T33" s="179"/>
      <c r="U33" s="179">
        <f t="shared" si="3"/>
        <v>22351</v>
      </c>
      <c r="V33" s="186">
        <v>1</v>
      </c>
      <c r="W33" s="186">
        <v>1</v>
      </c>
      <c r="X33" s="186">
        <v>69750</v>
      </c>
      <c r="Y33" s="186">
        <f t="shared" si="18"/>
        <v>69750</v>
      </c>
      <c r="Z33" s="179">
        <f t="shared" si="5"/>
        <v>92101</v>
      </c>
      <c r="AA33" s="179">
        <f t="shared" si="6"/>
        <v>64470.7</v>
      </c>
      <c r="AB33" s="179">
        <f t="shared" si="7"/>
        <v>27630.300000000003</v>
      </c>
    </row>
    <row r="34" spans="1:28" ht="20.100000000000001" customHeight="1">
      <c r="A34" s="469" t="s">
        <v>534</v>
      </c>
      <c r="B34" s="469"/>
      <c r="C34" s="193" t="s">
        <v>494</v>
      </c>
      <c r="D34" s="176" t="s">
        <v>495</v>
      </c>
      <c r="E34" s="186">
        <v>1</v>
      </c>
      <c r="F34" s="186">
        <v>1</v>
      </c>
      <c r="G34" s="186">
        <v>74872</v>
      </c>
      <c r="H34" s="186">
        <f t="shared" si="15"/>
        <v>74872</v>
      </c>
      <c r="I34" s="186">
        <v>1</v>
      </c>
      <c r="J34" s="186">
        <f t="shared" si="13"/>
        <v>210</v>
      </c>
      <c r="K34" s="187">
        <f t="shared" si="16"/>
        <v>14532</v>
      </c>
      <c r="L34" s="187">
        <f t="shared" si="17"/>
        <v>89404</v>
      </c>
      <c r="M34" s="179"/>
      <c r="N34" s="179"/>
      <c r="O34" s="179"/>
      <c r="P34" s="179"/>
      <c r="Q34" s="179"/>
      <c r="R34" s="179"/>
      <c r="S34" s="179"/>
      <c r="T34" s="179"/>
      <c r="U34" s="179">
        <f t="shared" si="3"/>
        <v>22351</v>
      </c>
      <c r="V34" s="186">
        <v>1</v>
      </c>
      <c r="W34" s="186">
        <v>1</v>
      </c>
      <c r="X34" s="186">
        <v>69750</v>
      </c>
      <c r="Y34" s="186">
        <f t="shared" si="18"/>
        <v>69750</v>
      </c>
      <c r="Z34" s="179">
        <f t="shared" si="5"/>
        <v>92101</v>
      </c>
      <c r="AA34" s="179">
        <f t="shared" si="6"/>
        <v>64470.7</v>
      </c>
      <c r="AB34" s="179">
        <f t="shared" si="7"/>
        <v>27630.300000000003</v>
      </c>
    </row>
    <row r="35" spans="1:28" ht="20.100000000000001" customHeight="1">
      <c r="A35" s="469" t="s">
        <v>535</v>
      </c>
      <c r="B35" s="469"/>
      <c r="C35" s="193" t="s">
        <v>494</v>
      </c>
      <c r="D35" s="176" t="s">
        <v>495</v>
      </c>
      <c r="E35" s="186">
        <v>1</v>
      </c>
      <c r="F35" s="186">
        <v>1</v>
      </c>
      <c r="G35" s="186">
        <v>74872</v>
      </c>
      <c r="H35" s="186">
        <f t="shared" si="15"/>
        <v>74872</v>
      </c>
      <c r="I35" s="186">
        <v>1</v>
      </c>
      <c r="J35" s="186">
        <f t="shared" si="13"/>
        <v>210</v>
      </c>
      <c r="K35" s="187">
        <f t="shared" si="16"/>
        <v>14532</v>
      </c>
      <c r="L35" s="187">
        <f t="shared" si="17"/>
        <v>89404</v>
      </c>
      <c r="M35" s="179"/>
      <c r="N35" s="179"/>
      <c r="O35" s="179"/>
      <c r="P35" s="179"/>
      <c r="Q35" s="179"/>
      <c r="R35" s="179"/>
      <c r="S35" s="179"/>
      <c r="T35" s="179"/>
      <c r="U35" s="179">
        <f t="shared" si="3"/>
        <v>22351</v>
      </c>
      <c r="V35" s="186">
        <v>1</v>
      </c>
      <c r="W35" s="186">
        <v>1</v>
      </c>
      <c r="X35" s="186">
        <v>69750</v>
      </c>
      <c r="Y35" s="186">
        <f t="shared" si="18"/>
        <v>69750</v>
      </c>
      <c r="Z35" s="179">
        <f t="shared" si="5"/>
        <v>92101</v>
      </c>
      <c r="AA35" s="179">
        <f t="shared" si="6"/>
        <v>64470.7</v>
      </c>
      <c r="AB35" s="179">
        <f t="shared" si="7"/>
        <v>27630.300000000003</v>
      </c>
    </row>
    <row r="36" spans="1:28" ht="20.100000000000001" customHeight="1">
      <c r="A36" s="469" t="s">
        <v>536</v>
      </c>
      <c r="B36" s="469"/>
      <c r="C36" s="193" t="s">
        <v>494</v>
      </c>
      <c r="D36" s="176" t="s">
        <v>495</v>
      </c>
      <c r="E36" s="177">
        <v>1</v>
      </c>
      <c r="F36" s="177">
        <v>1</v>
      </c>
      <c r="G36" s="186">
        <v>74872</v>
      </c>
      <c r="H36" s="186">
        <f t="shared" si="15"/>
        <v>74872</v>
      </c>
      <c r="I36" s="184">
        <v>1</v>
      </c>
      <c r="J36" s="186">
        <f t="shared" si="13"/>
        <v>210</v>
      </c>
      <c r="K36" s="187">
        <f t="shared" si="16"/>
        <v>14532</v>
      </c>
      <c r="L36" s="187">
        <f t="shared" si="17"/>
        <v>89404</v>
      </c>
      <c r="M36" s="179"/>
      <c r="N36" s="179"/>
      <c r="O36" s="179"/>
      <c r="P36" s="179"/>
      <c r="Q36" s="179"/>
      <c r="R36" s="179"/>
      <c r="S36" s="179"/>
      <c r="T36" s="179"/>
      <c r="U36" s="179">
        <f t="shared" si="3"/>
        <v>22351</v>
      </c>
      <c r="V36" s="177">
        <v>1</v>
      </c>
      <c r="W36" s="177">
        <v>1</v>
      </c>
      <c r="X36" s="186">
        <v>69750</v>
      </c>
      <c r="Y36" s="186">
        <f t="shared" si="18"/>
        <v>69750</v>
      </c>
      <c r="Z36" s="179">
        <f t="shared" si="5"/>
        <v>92101</v>
      </c>
      <c r="AA36" s="179">
        <f t="shared" si="6"/>
        <v>64470.7</v>
      </c>
      <c r="AB36" s="179">
        <f t="shared" si="7"/>
        <v>27630.300000000003</v>
      </c>
    </row>
    <row r="37" spans="1:28" ht="20.100000000000001" customHeight="1">
      <c r="A37" s="469" t="s">
        <v>537</v>
      </c>
      <c r="B37" s="469"/>
      <c r="C37" s="193" t="s">
        <v>494</v>
      </c>
      <c r="D37" s="176" t="s">
        <v>495</v>
      </c>
      <c r="E37" s="177">
        <v>1</v>
      </c>
      <c r="F37" s="177">
        <v>1</v>
      </c>
      <c r="G37" s="186">
        <v>74872</v>
      </c>
      <c r="H37" s="186">
        <f t="shared" si="15"/>
        <v>74872</v>
      </c>
      <c r="I37" s="184">
        <v>1</v>
      </c>
      <c r="J37" s="186">
        <f t="shared" si="13"/>
        <v>210</v>
      </c>
      <c r="K37" s="187">
        <f t="shared" si="16"/>
        <v>14532</v>
      </c>
      <c r="L37" s="187">
        <f t="shared" si="17"/>
        <v>89404</v>
      </c>
      <c r="M37" s="179"/>
      <c r="N37" s="179"/>
      <c r="O37" s="179"/>
      <c r="P37" s="179"/>
      <c r="Q37" s="179"/>
      <c r="R37" s="179"/>
      <c r="S37" s="179"/>
      <c r="T37" s="179"/>
      <c r="U37" s="179">
        <f t="shared" si="3"/>
        <v>22351</v>
      </c>
      <c r="V37" s="177">
        <v>1</v>
      </c>
      <c r="W37" s="177">
        <v>1</v>
      </c>
      <c r="X37" s="186">
        <v>69750</v>
      </c>
      <c r="Y37" s="186">
        <f t="shared" si="18"/>
        <v>69750</v>
      </c>
      <c r="Z37" s="179">
        <f t="shared" si="5"/>
        <v>92101</v>
      </c>
      <c r="AA37" s="179">
        <f t="shared" si="6"/>
        <v>64470.7</v>
      </c>
      <c r="AB37" s="179">
        <f t="shared" si="7"/>
        <v>27630.300000000003</v>
      </c>
    </row>
    <row r="38" spans="1:28" ht="20.100000000000001" customHeight="1">
      <c r="A38" s="469" t="s">
        <v>538</v>
      </c>
      <c r="B38" s="469"/>
      <c r="C38" s="193" t="s">
        <v>494</v>
      </c>
      <c r="D38" s="176" t="s">
        <v>495</v>
      </c>
      <c r="E38" s="177"/>
      <c r="F38" s="177"/>
      <c r="G38" s="186"/>
      <c r="H38" s="186"/>
      <c r="I38" s="184"/>
      <c r="J38" s="186"/>
      <c r="K38" s="187"/>
      <c r="L38" s="187"/>
      <c r="M38" s="179"/>
      <c r="N38" s="179"/>
      <c r="O38" s="179"/>
      <c r="P38" s="179"/>
      <c r="Q38" s="179"/>
      <c r="R38" s="179"/>
      <c r="S38" s="179"/>
      <c r="T38" s="179"/>
      <c r="U38" s="179"/>
      <c r="V38" s="177">
        <v>1</v>
      </c>
      <c r="W38" s="177">
        <v>1</v>
      </c>
      <c r="X38" s="183">
        <v>69750</v>
      </c>
      <c r="Y38" s="183">
        <f t="shared" si="18"/>
        <v>69750</v>
      </c>
      <c r="Z38" s="179">
        <f t="shared" si="5"/>
        <v>69750</v>
      </c>
      <c r="AA38" s="179">
        <f t="shared" si="6"/>
        <v>48825</v>
      </c>
      <c r="AB38" s="179">
        <f t="shared" si="7"/>
        <v>20925</v>
      </c>
    </row>
    <row r="39" spans="1:28" ht="20.100000000000001" customHeight="1">
      <c r="A39" s="469" t="s">
        <v>539</v>
      </c>
      <c r="B39" s="469"/>
      <c r="C39" s="193" t="s">
        <v>494</v>
      </c>
      <c r="D39" s="176" t="s">
        <v>495</v>
      </c>
      <c r="E39" s="182">
        <v>1</v>
      </c>
      <c r="F39" s="186">
        <v>2</v>
      </c>
      <c r="G39" s="186">
        <v>74872</v>
      </c>
      <c r="H39" s="186">
        <f>ROUND((G39*F39),2)</f>
        <v>149744</v>
      </c>
      <c r="I39" s="182">
        <v>2</v>
      </c>
      <c r="J39" s="182">
        <f>I39*210</f>
        <v>420</v>
      </c>
      <c r="K39" s="187">
        <f t="shared" si="16"/>
        <v>29064</v>
      </c>
      <c r="L39" s="191">
        <f>ROUND((H39+K39),2)</f>
        <v>178808</v>
      </c>
      <c r="M39" s="179"/>
      <c r="N39" s="179"/>
      <c r="O39" s="179"/>
      <c r="P39" s="179"/>
      <c r="Q39" s="179"/>
      <c r="R39" s="179"/>
      <c r="S39" s="179"/>
      <c r="T39" s="179"/>
      <c r="U39" s="179">
        <f t="shared" si="3"/>
        <v>44702</v>
      </c>
      <c r="V39" s="182">
        <v>1</v>
      </c>
      <c r="W39" s="186">
        <v>2</v>
      </c>
      <c r="X39" s="186">
        <v>69750</v>
      </c>
      <c r="Y39" s="186">
        <f>ROUND((X39*W39),2)</f>
        <v>139500</v>
      </c>
      <c r="Z39" s="179">
        <f t="shared" si="5"/>
        <v>184202</v>
      </c>
      <c r="AA39" s="179">
        <f t="shared" si="6"/>
        <v>128941.4</v>
      </c>
      <c r="AB39" s="179">
        <f t="shared" si="7"/>
        <v>55260.600000000006</v>
      </c>
    </row>
    <row r="40" spans="1:28" ht="20.100000000000001" customHeight="1">
      <c r="A40" s="469" t="s">
        <v>540</v>
      </c>
      <c r="B40" s="469"/>
      <c r="C40" s="193" t="s">
        <v>494</v>
      </c>
      <c r="D40" s="176" t="s">
        <v>495</v>
      </c>
      <c r="E40" s="182">
        <v>1</v>
      </c>
      <c r="F40" s="186">
        <v>2</v>
      </c>
      <c r="G40" s="186">
        <v>74872</v>
      </c>
      <c r="H40" s="186">
        <f>ROUND((G40*F40),2)</f>
        <v>149744</v>
      </c>
      <c r="I40" s="182">
        <v>2</v>
      </c>
      <c r="J40" s="182">
        <f>I40*210</f>
        <v>420</v>
      </c>
      <c r="K40" s="187">
        <f t="shared" si="16"/>
        <v>29064</v>
      </c>
      <c r="L40" s="191">
        <f>ROUND((H40+K40),2)</f>
        <v>178808</v>
      </c>
      <c r="M40" s="179"/>
      <c r="N40" s="179"/>
      <c r="O40" s="179"/>
      <c r="P40" s="179"/>
      <c r="Q40" s="179"/>
      <c r="R40" s="179"/>
      <c r="S40" s="179"/>
      <c r="T40" s="179"/>
      <c r="U40" s="179">
        <f t="shared" si="3"/>
        <v>44702</v>
      </c>
      <c r="V40" s="182">
        <v>1</v>
      </c>
      <c r="W40" s="186">
        <v>2</v>
      </c>
      <c r="X40" s="186">
        <v>69750</v>
      </c>
      <c r="Y40" s="186">
        <f>ROUND((X40*W40),2)</f>
        <v>139500</v>
      </c>
      <c r="Z40" s="179">
        <f t="shared" si="5"/>
        <v>184202</v>
      </c>
      <c r="AA40" s="179">
        <f t="shared" si="6"/>
        <v>128941.4</v>
      </c>
      <c r="AB40" s="179">
        <f t="shared" si="7"/>
        <v>55260.600000000006</v>
      </c>
    </row>
    <row r="41" spans="1:28" ht="20.100000000000001" customHeight="1">
      <c r="A41" s="469" t="s">
        <v>541</v>
      </c>
      <c r="B41" s="469"/>
      <c r="C41" s="193" t="s">
        <v>494</v>
      </c>
      <c r="D41" s="176" t="s">
        <v>495</v>
      </c>
      <c r="E41" s="177">
        <v>1</v>
      </c>
      <c r="F41" s="183">
        <v>2</v>
      </c>
      <c r="G41" s="186">
        <v>74872</v>
      </c>
      <c r="H41" s="183">
        <f>ROUND((G41*F41),2)</f>
        <v>149744</v>
      </c>
      <c r="I41" s="177">
        <v>2</v>
      </c>
      <c r="J41" s="177">
        <f>I41*210</f>
        <v>420</v>
      </c>
      <c r="K41" s="187">
        <f t="shared" si="16"/>
        <v>29064</v>
      </c>
      <c r="L41" s="185">
        <f>ROUND((H41+K41),2)</f>
        <v>178808</v>
      </c>
      <c r="M41" s="179"/>
      <c r="N41" s="179"/>
      <c r="O41" s="179"/>
      <c r="P41" s="179"/>
      <c r="Q41" s="179"/>
      <c r="R41" s="179"/>
      <c r="S41" s="179"/>
      <c r="T41" s="179"/>
      <c r="U41" s="179">
        <f t="shared" si="3"/>
        <v>44702</v>
      </c>
      <c r="V41" s="177">
        <v>1</v>
      </c>
      <c r="W41" s="183">
        <v>2</v>
      </c>
      <c r="X41" s="186">
        <v>69750</v>
      </c>
      <c r="Y41" s="183">
        <f>ROUND((X41*W41),2)</f>
        <v>139500</v>
      </c>
      <c r="Z41" s="179">
        <f t="shared" si="5"/>
        <v>184202</v>
      </c>
      <c r="AA41" s="179">
        <f t="shared" si="6"/>
        <v>128941.4</v>
      </c>
      <c r="AB41" s="179">
        <f t="shared" si="7"/>
        <v>55260.600000000006</v>
      </c>
    </row>
    <row r="42" spans="1:28" ht="20.100000000000001" customHeight="1">
      <c r="A42" s="469" t="s">
        <v>542</v>
      </c>
      <c r="B42" s="469"/>
      <c r="C42" s="193" t="s">
        <v>494</v>
      </c>
      <c r="D42" s="176" t="s">
        <v>495</v>
      </c>
      <c r="E42" s="177">
        <v>1</v>
      </c>
      <c r="F42" s="183">
        <v>2</v>
      </c>
      <c r="G42" s="186">
        <v>74872</v>
      </c>
      <c r="H42" s="183">
        <f>ROUND((G42*F42),2)</f>
        <v>149744</v>
      </c>
      <c r="I42" s="177">
        <v>2</v>
      </c>
      <c r="J42" s="177">
        <f>I42*210</f>
        <v>420</v>
      </c>
      <c r="K42" s="187">
        <f t="shared" si="16"/>
        <v>29064</v>
      </c>
      <c r="L42" s="185">
        <f>ROUND((H42+K42),2)</f>
        <v>178808</v>
      </c>
      <c r="M42" s="179"/>
      <c r="N42" s="179"/>
      <c r="O42" s="179"/>
      <c r="P42" s="179"/>
      <c r="Q42" s="179"/>
      <c r="R42" s="179"/>
      <c r="S42" s="179"/>
      <c r="T42" s="179"/>
      <c r="U42" s="179">
        <f t="shared" si="3"/>
        <v>44702</v>
      </c>
      <c r="V42" s="177">
        <v>1</v>
      </c>
      <c r="W42" s="183">
        <v>2</v>
      </c>
      <c r="X42" s="186">
        <v>69750</v>
      </c>
      <c r="Y42" s="183">
        <f>ROUND((X42*W42),2)</f>
        <v>139500</v>
      </c>
      <c r="Z42" s="179">
        <f t="shared" si="5"/>
        <v>184202</v>
      </c>
      <c r="AA42" s="179">
        <f t="shared" si="6"/>
        <v>128941.4</v>
      </c>
      <c r="AB42" s="179">
        <f t="shared" si="7"/>
        <v>55260.600000000006</v>
      </c>
    </row>
    <row r="43" spans="1:28" ht="20.100000000000001" customHeight="1">
      <c r="A43" s="469" t="s">
        <v>543</v>
      </c>
      <c r="B43" s="469"/>
      <c r="C43" s="193" t="s">
        <v>494</v>
      </c>
      <c r="D43" s="176" t="s">
        <v>496</v>
      </c>
      <c r="E43" s="186">
        <v>1</v>
      </c>
      <c r="F43" s="186">
        <v>1</v>
      </c>
      <c r="G43" s="186">
        <v>74872</v>
      </c>
      <c r="H43" s="186">
        <f>ROUND((G43*F43),2)</f>
        <v>74872</v>
      </c>
      <c r="I43" s="186">
        <v>1</v>
      </c>
      <c r="J43" s="186">
        <f>I43*210</f>
        <v>210</v>
      </c>
      <c r="K43" s="187">
        <f t="shared" si="16"/>
        <v>14532</v>
      </c>
      <c r="L43" s="187">
        <f>ROUND((H43+K43),2)</f>
        <v>89404</v>
      </c>
      <c r="M43" s="179"/>
      <c r="N43" s="179"/>
      <c r="O43" s="179"/>
      <c r="P43" s="179"/>
      <c r="Q43" s="179"/>
      <c r="R43" s="179"/>
      <c r="S43" s="179"/>
      <c r="T43" s="179"/>
      <c r="U43" s="179">
        <f t="shared" si="3"/>
        <v>22351</v>
      </c>
      <c r="V43" s="186">
        <v>1</v>
      </c>
      <c r="W43" s="186">
        <v>1</v>
      </c>
      <c r="X43" s="186">
        <v>69750</v>
      </c>
      <c r="Y43" s="186">
        <f>ROUND((X43*W43),2)</f>
        <v>69750</v>
      </c>
      <c r="Z43" s="179">
        <f t="shared" si="5"/>
        <v>92101</v>
      </c>
      <c r="AA43" s="179">
        <f t="shared" si="6"/>
        <v>64470.7</v>
      </c>
      <c r="AB43" s="179">
        <f t="shared" si="7"/>
        <v>27630.300000000003</v>
      </c>
    </row>
    <row r="44" spans="1:28" s="189" customFormat="1" ht="20.100000000000001" customHeight="1">
      <c r="A44" s="470" t="s">
        <v>544</v>
      </c>
      <c r="B44" s="471"/>
      <c r="C44" s="471"/>
      <c r="D44" s="471"/>
      <c r="E44" s="188">
        <f t="shared" ref="E44:AB44" si="19">SUM(E3:E43)</f>
        <v>44</v>
      </c>
      <c r="F44" s="188">
        <f t="shared" si="19"/>
        <v>155</v>
      </c>
      <c r="G44" s="188">
        <f t="shared" si="19"/>
        <v>2976162</v>
      </c>
      <c r="H44" s="188">
        <f t="shared" si="19"/>
        <v>11511570</v>
      </c>
      <c r="I44" s="188">
        <f t="shared" si="19"/>
        <v>45</v>
      </c>
      <c r="J44" s="188">
        <f t="shared" si="19"/>
        <v>9380</v>
      </c>
      <c r="K44" s="188">
        <f t="shared" si="19"/>
        <v>1545236</v>
      </c>
      <c r="L44" s="188">
        <f t="shared" si="19"/>
        <v>13056806</v>
      </c>
      <c r="M44" s="188">
        <f t="shared" si="19"/>
        <v>0</v>
      </c>
      <c r="N44" s="188">
        <f t="shared" si="19"/>
        <v>0</v>
      </c>
      <c r="O44" s="188">
        <f t="shared" si="19"/>
        <v>0</v>
      </c>
      <c r="P44" s="188">
        <f t="shared" si="19"/>
        <v>0</v>
      </c>
      <c r="Q44" s="188">
        <f t="shared" si="19"/>
        <v>1</v>
      </c>
      <c r="R44" s="188">
        <f t="shared" si="19"/>
        <v>15</v>
      </c>
      <c r="S44" s="188">
        <f t="shared" si="19"/>
        <v>7</v>
      </c>
      <c r="T44" s="188">
        <f t="shared" si="19"/>
        <v>3633</v>
      </c>
      <c r="U44" s="188">
        <f t="shared" si="19"/>
        <v>3265109.75</v>
      </c>
      <c r="V44" s="188">
        <f t="shared" si="19"/>
        <v>45</v>
      </c>
      <c r="W44" s="188">
        <f t="shared" si="19"/>
        <v>156</v>
      </c>
      <c r="X44" s="188">
        <f t="shared" si="19"/>
        <v>2859750</v>
      </c>
      <c r="Y44" s="188">
        <f t="shared" si="19"/>
        <v>10881000</v>
      </c>
      <c r="Z44" s="188">
        <f t="shared" si="19"/>
        <v>14146109.75</v>
      </c>
      <c r="AA44" s="188">
        <f t="shared" si="19"/>
        <v>9902276.8299999908</v>
      </c>
      <c r="AB44" s="188">
        <f t="shared" si="19"/>
        <v>4243832.9199999981</v>
      </c>
    </row>
  </sheetData>
  <mergeCells count="39">
    <mergeCell ref="A2:B2"/>
    <mergeCell ref="A3:B3"/>
    <mergeCell ref="A4:B4"/>
    <mergeCell ref="A5:B5"/>
    <mergeCell ref="A6:B6"/>
    <mergeCell ref="A7:B7"/>
    <mergeCell ref="A24:B24"/>
    <mergeCell ref="A8:B8"/>
    <mergeCell ref="A14:B14"/>
    <mergeCell ref="A15:B15"/>
    <mergeCell ref="A16:B16"/>
    <mergeCell ref="A17:B17"/>
    <mergeCell ref="A18:B18"/>
    <mergeCell ref="A19:B19"/>
    <mergeCell ref="A20:B20"/>
    <mergeCell ref="A21:B21"/>
    <mergeCell ref="A22:B22"/>
    <mergeCell ref="A23:B23"/>
    <mergeCell ref="A26:B26"/>
    <mergeCell ref="A27:B27"/>
    <mergeCell ref="A28:B28"/>
    <mergeCell ref="A29:B29"/>
    <mergeCell ref="A30:B30"/>
    <mergeCell ref="A1:AB1"/>
    <mergeCell ref="A43:B43"/>
    <mergeCell ref="A44:D44"/>
    <mergeCell ref="A37:B37"/>
    <mergeCell ref="A38:B38"/>
    <mergeCell ref="A39:B39"/>
    <mergeCell ref="A40:B40"/>
    <mergeCell ref="A41:B41"/>
    <mergeCell ref="A42:B42"/>
    <mergeCell ref="A31:B31"/>
    <mergeCell ref="A32:B32"/>
    <mergeCell ref="A33:B33"/>
    <mergeCell ref="A34:B34"/>
    <mergeCell ref="A35:B35"/>
    <mergeCell ref="A36:B36"/>
    <mergeCell ref="A25:B25"/>
  </mergeCells>
  <phoneticPr fontId="3" type="noConversion"/>
  <printOptions horizontalCentered="1"/>
  <pageMargins left="0.70866141732283472" right="0.70866141732283472" top="0.74803149606299213" bottom="0.74803149606299213" header="0.31496062992125984" footer="0.31496062992125984"/>
  <pageSetup paperSize="8" scale="75" orientation="landscape" r:id="rId1"/>
  <headerFooter>
    <oddFooter>第 &amp;P 页，共 &amp;N 页</oddFooter>
  </headerFooter>
  <legacyDrawing r:id="rId2"/>
</worksheet>
</file>

<file path=xl/worksheets/sheet2.xml><?xml version="1.0" encoding="utf-8"?>
<worksheet xmlns="http://schemas.openxmlformats.org/spreadsheetml/2006/main" xmlns:r="http://schemas.openxmlformats.org/officeDocument/2006/relationships">
  <dimension ref="A1:G104"/>
  <sheetViews>
    <sheetView topLeftCell="A97" workbookViewId="0">
      <selection activeCell="A104" sqref="A104"/>
    </sheetView>
  </sheetViews>
  <sheetFormatPr defaultColWidth="9" defaultRowHeight="13.5" outlineLevelRow="2"/>
  <cols>
    <col min="1" max="1" width="14.875" style="11" customWidth="1"/>
    <col min="2" max="2" width="35.875" style="11" customWidth="1"/>
    <col min="3" max="3" width="16.125" style="11" customWidth="1"/>
    <col min="4" max="4" width="31.375" style="11" customWidth="1"/>
    <col min="5" max="5" width="10.25" style="11" customWidth="1"/>
    <col min="6" max="6" width="9.625" style="11" customWidth="1"/>
    <col min="7" max="7" width="12" style="29" customWidth="1"/>
    <col min="8" max="16384" width="9" style="11"/>
  </cols>
  <sheetData>
    <row r="1" spans="1:7" ht="30" customHeight="1">
      <c r="A1" s="393" t="s">
        <v>338</v>
      </c>
      <c r="B1" s="393"/>
      <c r="C1" s="393"/>
      <c r="D1" s="393"/>
      <c r="E1" s="393"/>
      <c r="F1" s="393"/>
      <c r="G1" s="393"/>
    </row>
    <row r="2" spans="1:7" s="20" customFormat="1" ht="24.95" customHeight="1">
      <c r="A2" s="48" t="s">
        <v>159</v>
      </c>
      <c r="B2" s="48" t="s">
        <v>222</v>
      </c>
      <c r="C2" s="48" t="s">
        <v>3</v>
      </c>
      <c r="D2" s="48" t="s">
        <v>4</v>
      </c>
      <c r="E2" s="48" t="s">
        <v>160</v>
      </c>
      <c r="F2" s="48" t="s">
        <v>161</v>
      </c>
      <c r="G2" s="48" t="s">
        <v>162</v>
      </c>
    </row>
    <row r="3" spans="1:7" s="24" customFormat="1" ht="24.95" customHeight="1" outlineLevel="2">
      <c r="A3" s="49" t="s">
        <v>163</v>
      </c>
      <c r="B3" s="50" t="s">
        <v>144</v>
      </c>
      <c r="C3" s="50" t="s">
        <v>223</v>
      </c>
      <c r="D3" s="50" t="s">
        <v>224</v>
      </c>
      <c r="E3" s="50">
        <v>1</v>
      </c>
      <c r="F3" s="50">
        <v>80000</v>
      </c>
      <c r="G3" s="30">
        <f>E3*F3</f>
        <v>80000</v>
      </c>
    </row>
    <row r="4" spans="1:7" s="24" customFormat="1" ht="24.95" customHeight="1" outlineLevel="2">
      <c r="A4" s="49" t="s">
        <v>163</v>
      </c>
      <c r="B4" s="50" t="s">
        <v>225</v>
      </c>
      <c r="C4" s="50" t="s">
        <v>226</v>
      </c>
      <c r="D4" s="50" t="s">
        <v>227</v>
      </c>
      <c r="E4" s="50">
        <v>1</v>
      </c>
      <c r="F4" s="50">
        <v>50000</v>
      </c>
      <c r="G4" s="30">
        <f t="shared" ref="G4:G10" si="0">E4*F4</f>
        <v>50000</v>
      </c>
    </row>
    <row r="5" spans="1:7" s="24" customFormat="1" ht="24.95" customHeight="1" outlineLevel="2">
      <c r="A5" s="49" t="s">
        <v>163</v>
      </c>
      <c r="B5" s="50" t="s">
        <v>144</v>
      </c>
      <c r="C5" s="50" t="s">
        <v>226</v>
      </c>
      <c r="D5" s="50" t="s">
        <v>227</v>
      </c>
      <c r="E5" s="50">
        <v>1</v>
      </c>
      <c r="F5" s="50">
        <v>50000</v>
      </c>
      <c r="G5" s="30">
        <f t="shared" si="0"/>
        <v>50000</v>
      </c>
    </row>
    <row r="6" spans="1:7" s="25" customFormat="1" ht="24.95" customHeight="1" outlineLevel="2">
      <c r="A6" s="49" t="s">
        <v>163</v>
      </c>
      <c r="B6" s="51" t="s">
        <v>146</v>
      </c>
      <c r="C6" s="51" t="s">
        <v>228</v>
      </c>
      <c r="D6" s="51" t="s">
        <v>229</v>
      </c>
      <c r="E6" s="51">
        <v>338</v>
      </c>
      <c r="F6" s="51">
        <v>46</v>
      </c>
      <c r="G6" s="30">
        <f t="shared" si="0"/>
        <v>15548</v>
      </c>
    </row>
    <row r="7" spans="1:7" s="25" customFormat="1" ht="24.95" customHeight="1" outlineLevel="2">
      <c r="A7" s="49" t="s">
        <v>163</v>
      </c>
      <c r="B7" s="51" t="s">
        <v>225</v>
      </c>
      <c r="C7" s="51" t="s">
        <v>228</v>
      </c>
      <c r="D7" s="51" t="s">
        <v>229</v>
      </c>
      <c r="E7" s="51">
        <v>447</v>
      </c>
      <c r="F7" s="51">
        <v>46</v>
      </c>
      <c r="G7" s="30">
        <f t="shared" si="0"/>
        <v>20562</v>
      </c>
    </row>
    <row r="8" spans="1:7" s="25" customFormat="1" ht="24.95" customHeight="1" outlineLevel="2">
      <c r="A8" s="49" t="s">
        <v>163</v>
      </c>
      <c r="B8" s="51" t="s">
        <v>230</v>
      </c>
      <c r="C8" s="51" t="s">
        <v>228</v>
      </c>
      <c r="D8" s="51" t="s">
        <v>229</v>
      </c>
      <c r="E8" s="51">
        <v>385</v>
      </c>
      <c r="F8" s="51">
        <v>46</v>
      </c>
      <c r="G8" s="30">
        <f t="shared" si="0"/>
        <v>17710</v>
      </c>
    </row>
    <row r="9" spans="1:7" s="25" customFormat="1" ht="24.95" customHeight="1" outlineLevel="2">
      <c r="A9" s="49" t="s">
        <v>163</v>
      </c>
      <c r="B9" s="51" t="s">
        <v>231</v>
      </c>
      <c r="C9" s="51" t="s">
        <v>228</v>
      </c>
      <c r="D9" s="51" t="s">
        <v>229</v>
      </c>
      <c r="E9" s="51">
        <v>524</v>
      </c>
      <c r="F9" s="51">
        <v>46</v>
      </c>
      <c r="G9" s="30">
        <f t="shared" si="0"/>
        <v>24104</v>
      </c>
    </row>
    <row r="10" spans="1:7" s="25" customFormat="1" ht="24.95" customHeight="1" outlineLevel="2">
      <c r="A10" s="49" t="s">
        <v>163</v>
      </c>
      <c r="B10" s="50" t="s">
        <v>144</v>
      </c>
      <c r="C10" s="51" t="s">
        <v>228</v>
      </c>
      <c r="D10" s="51" t="s">
        <v>229</v>
      </c>
      <c r="E10" s="51">
        <v>665</v>
      </c>
      <c r="F10" s="51">
        <v>46</v>
      </c>
      <c r="G10" s="30">
        <f t="shared" si="0"/>
        <v>30590</v>
      </c>
    </row>
    <row r="11" spans="1:7" s="25" customFormat="1" ht="24.95" customHeight="1" outlineLevel="1">
      <c r="A11" s="49" t="s">
        <v>156</v>
      </c>
      <c r="B11" s="50"/>
      <c r="C11" s="51"/>
      <c r="D11" s="51"/>
      <c r="E11" s="51"/>
      <c r="F11" s="51"/>
      <c r="G11" s="30">
        <f>SUBTOTAL(9,G3:G10)</f>
        <v>288514</v>
      </c>
    </row>
    <row r="12" spans="1:7" s="24" customFormat="1" ht="24.95" customHeight="1" outlineLevel="2">
      <c r="A12" s="50" t="s">
        <v>171</v>
      </c>
      <c r="B12" s="50" t="s">
        <v>232</v>
      </c>
      <c r="C12" s="50" t="s">
        <v>223</v>
      </c>
      <c r="D12" s="50" t="s">
        <v>224</v>
      </c>
      <c r="E12" s="50">
        <v>1</v>
      </c>
      <c r="F12" s="50">
        <v>80000</v>
      </c>
      <c r="G12" s="30">
        <f>E12*F12</f>
        <v>80000</v>
      </c>
    </row>
    <row r="13" spans="1:7" s="24" customFormat="1" ht="24.95" customHeight="1" outlineLevel="2">
      <c r="A13" s="50" t="s">
        <v>171</v>
      </c>
      <c r="B13" s="50" t="s">
        <v>233</v>
      </c>
      <c r="C13" s="50" t="s">
        <v>226</v>
      </c>
      <c r="D13" s="50" t="s">
        <v>227</v>
      </c>
      <c r="E13" s="50">
        <v>1</v>
      </c>
      <c r="F13" s="50">
        <v>50000</v>
      </c>
      <c r="G13" s="30">
        <f>E13*F13</f>
        <v>50000</v>
      </c>
    </row>
    <row r="14" spans="1:7" s="24" customFormat="1" ht="24.95" customHeight="1" outlineLevel="2">
      <c r="A14" s="50" t="s">
        <v>171</v>
      </c>
      <c r="B14" s="50" t="s">
        <v>234</v>
      </c>
      <c r="C14" s="50" t="s">
        <v>226</v>
      </c>
      <c r="D14" s="50" t="s">
        <v>227</v>
      </c>
      <c r="E14" s="50">
        <v>1</v>
      </c>
      <c r="F14" s="50">
        <v>50000</v>
      </c>
      <c r="G14" s="30">
        <f t="shared" ref="G14:G19" si="1">E14*F14</f>
        <v>50000</v>
      </c>
    </row>
    <row r="15" spans="1:7" s="24" customFormat="1" ht="24.95" customHeight="1" outlineLevel="2">
      <c r="A15" s="50" t="s">
        <v>171</v>
      </c>
      <c r="B15" s="50" t="s">
        <v>235</v>
      </c>
      <c r="C15" s="50" t="s">
        <v>226</v>
      </c>
      <c r="D15" s="50" t="s">
        <v>227</v>
      </c>
      <c r="E15" s="50">
        <v>1</v>
      </c>
      <c r="F15" s="50">
        <v>50000</v>
      </c>
      <c r="G15" s="30">
        <f t="shared" si="1"/>
        <v>50000</v>
      </c>
    </row>
    <row r="16" spans="1:7" s="26" customFormat="1" ht="24.95" customHeight="1" outlineLevel="2">
      <c r="A16" s="50" t="s">
        <v>171</v>
      </c>
      <c r="B16" s="50" t="s">
        <v>235</v>
      </c>
      <c r="C16" s="50" t="s">
        <v>236</v>
      </c>
      <c r="D16" s="50" t="s">
        <v>237</v>
      </c>
      <c r="E16" s="50">
        <v>1</v>
      </c>
      <c r="F16" s="50">
        <v>80000</v>
      </c>
      <c r="G16" s="30">
        <f t="shared" si="1"/>
        <v>80000</v>
      </c>
    </row>
    <row r="17" spans="1:7" s="25" customFormat="1" ht="24.95" customHeight="1" outlineLevel="2">
      <c r="A17" s="50" t="s">
        <v>171</v>
      </c>
      <c r="B17" s="51" t="s">
        <v>233</v>
      </c>
      <c r="C17" s="51" t="s">
        <v>228</v>
      </c>
      <c r="D17" s="51" t="s">
        <v>229</v>
      </c>
      <c r="E17" s="51">
        <v>1114</v>
      </c>
      <c r="F17" s="51">
        <v>46</v>
      </c>
      <c r="G17" s="30">
        <f t="shared" si="1"/>
        <v>51244</v>
      </c>
    </row>
    <row r="18" spans="1:7" s="25" customFormat="1" ht="24.95" customHeight="1" outlineLevel="2">
      <c r="A18" s="50" t="s">
        <v>171</v>
      </c>
      <c r="B18" s="51" t="s">
        <v>235</v>
      </c>
      <c r="C18" s="51" t="s">
        <v>228</v>
      </c>
      <c r="D18" s="51" t="s">
        <v>229</v>
      </c>
      <c r="E18" s="51">
        <v>1115</v>
      </c>
      <c r="F18" s="51">
        <v>46</v>
      </c>
      <c r="G18" s="30">
        <f t="shared" si="1"/>
        <v>51290</v>
      </c>
    </row>
    <row r="19" spans="1:7" s="25" customFormat="1" ht="24.95" customHeight="1" outlineLevel="2">
      <c r="A19" s="50" t="s">
        <v>171</v>
      </c>
      <c r="B19" s="51" t="s">
        <v>234</v>
      </c>
      <c r="C19" s="51" t="s">
        <v>228</v>
      </c>
      <c r="D19" s="51" t="s">
        <v>229</v>
      </c>
      <c r="E19" s="51">
        <v>719</v>
      </c>
      <c r="F19" s="51">
        <v>46</v>
      </c>
      <c r="G19" s="30">
        <f t="shared" si="1"/>
        <v>33074</v>
      </c>
    </row>
    <row r="20" spans="1:7" s="25" customFormat="1" ht="24.95" customHeight="1" outlineLevel="1">
      <c r="A20" s="50" t="s">
        <v>133</v>
      </c>
      <c r="B20" s="51"/>
      <c r="C20" s="51"/>
      <c r="D20" s="51"/>
      <c r="E20" s="51"/>
      <c r="F20" s="51"/>
      <c r="G20" s="30">
        <f>SUBTOTAL(9,G12:G19)</f>
        <v>445608</v>
      </c>
    </row>
    <row r="21" spans="1:7" s="24" customFormat="1" ht="24.95" customHeight="1" outlineLevel="2">
      <c r="A21" s="50" t="s">
        <v>174</v>
      </c>
      <c r="B21" s="50" t="s">
        <v>238</v>
      </c>
      <c r="C21" s="50" t="s">
        <v>226</v>
      </c>
      <c r="D21" s="50" t="s">
        <v>227</v>
      </c>
      <c r="E21" s="50">
        <v>1</v>
      </c>
      <c r="F21" s="50">
        <v>50000</v>
      </c>
      <c r="G21" s="30">
        <f t="shared" ref="G21:G26" si="2">E21*F21</f>
        <v>50000</v>
      </c>
    </row>
    <row r="22" spans="1:7" s="24" customFormat="1" ht="24.95" customHeight="1" outlineLevel="2">
      <c r="A22" s="50" t="s">
        <v>174</v>
      </c>
      <c r="B22" s="50" t="s">
        <v>239</v>
      </c>
      <c r="C22" s="50" t="s">
        <v>226</v>
      </c>
      <c r="D22" s="50" t="s">
        <v>227</v>
      </c>
      <c r="E22" s="50">
        <v>1</v>
      </c>
      <c r="F22" s="50">
        <v>50000</v>
      </c>
      <c r="G22" s="30">
        <f t="shared" si="2"/>
        <v>50000</v>
      </c>
    </row>
    <row r="23" spans="1:7" s="25" customFormat="1" ht="24.95" customHeight="1" outlineLevel="2">
      <c r="A23" s="50" t="s">
        <v>174</v>
      </c>
      <c r="B23" s="51" t="s">
        <v>240</v>
      </c>
      <c r="C23" s="51" t="s">
        <v>228</v>
      </c>
      <c r="D23" s="51" t="s">
        <v>229</v>
      </c>
      <c r="E23" s="51">
        <v>553</v>
      </c>
      <c r="F23" s="51">
        <v>46</v>
      </c>
      <c r="G23" s="30">
        <f t="shared" si="2"/>
        <v>25438</v>
      </c>
    </row>
    <row r="24" spans="1:7" s="25" customFormat="1" ht="24.95" customHeight="1" outlineLevel="2">
      <c r="A24" s="50" t="s">
        <v>174</v>
      </c>
      <c r="B24" s="50" t="s">
        <v>238</v>
      </c>
      <c r="C24" s="51" t="s">
        <v>228</v>
      </c>
      <c r="D24" s="51" t="s">
        <v>229</v>
      </c>
      <c r="E24" s="51">
        <v>611</v>
      </c>
      <c r="F24" s="51">
        <v>46</v>
      </c>
      <c r="G24" s="30">
        <f t="shared" si="2"/>
        <v>28106</v>
      </c>
    </row>
    <row r="25" spans="1:7" s="25" customFormat="1" ht="24.95" customHeight="1" outlineLevel="2">
      <c r="A25" s="50" t="s">
        <v>174</v>
      </c>
      <c r="B25" s="51" t="s">
        <v>239</v>
      </c>
      <c r="C25" s="51" t="s">
        <v>228</v>
      </c>
      <c r="D25" s="51" t="s">
        <v>229</v>
      </c>
      <c r="E25" s="51">
        <v>903</v>
      </c>
      <c r="F25" s="51">
        <v>46</v>
      </c>
      <c r="G25" s="30">
        <f t="shared" si="2"/>
        <v>41538</v>
      </c>
    </row>
    <row r="26" spans="1:7" s="25" customFormat="1" ht="24.95" customHeight="1" outlineLevel="2">
      <c r="A26" s="50" t="s">
        <v>174</v>
      </c>
      <c r="B26" s="51" t="s">
        <v>241</v>
      </c>
      <c r="C26" s="51" t="s">
        <v>228</v>
      </c>
      <c r="D26" s="51" t="s">
        <v>229</v>
      </c>
      <c r="E26" s="51">
        <v>680</v>
      </c>
      <c r="F26" s="51">
        <v>46</v>
      </c>
      <c r="G26" s="30">
        <f t="shared" si="2"/>
        <v>31280</v>
      </c>
    </row>
    <row r="27" spans="1:7" s="25" customFormat="1" ht="24.95" customHeight="1" outlineLevel="1">
      <c r="A27" s="50" t="s">
        <v>107</v>
      </c>
      <c r="B27" s="51"/>
      <c r="C27" s="51"/>
      <c r="D27" s="51"/>
      <c r="E27" s="51"/>
      <c r="F27" s="51"/>
      <c r="G27" s="30">
        <f>SUBTOTAL(9,G21:G26)</f>
        <v>226362</v>
      </c>
    </row>
    <row r="28" spans="1:7" s="24" customFormat="1" ht="24.95" customHeight="1" outlineLevel="2">
      <c r="A28" s="50" t="s">
        <v>177</v>
      </c>
      <c r="B28" s="50" t="s">
        <v>242</v>
      </c>
      <c r="C28" s="50" t="s">
        <v>226</v>
      </c>
      <c r="D28" s="50" t="s">
        <v>227</v>
      </c>
      <c r="E28" s="50">
        <v>1</v>
      </c>
      <c r="F28" s="50">
        <v>50000</v>
      </c>
      <c r="G28" s="30">
        <f t="shared" ref="G28:G91" si="3">E28*F28</f>
        <v>50000</v>
      </c>
    </row>
    <row r="29" spans="1:7" s="24" customFormat="1" ht="24.95" customHeight="1" outlineLevel="2">
      <c r="A29" s="50" t="s">
        <v>177</v>
      </c>
      <c r="B29" s="50" t="s">
        <v>243</v>
      </c>
      <c r="C29" s="50" t="s">
        <v>226</v>
      </c>
      <c r="D29" s="50" t="s">
        <v>227</v>
      </c>
      <c r="E29" s="50">
        <v>1</v>
      </c>
      <c r="F29" s="50">
        <v>50000</v>
      </c>
      <c r="G29" s="30">
        <f t="shared" si="3"/>
        <v>50000</v>
      </c>
    </row>
    <row r="30" spans="1:7" s="24" customFormat="1" ht="24.95" customHeight="1" outlineLevel="2">
      <c r="A30" s="50" t="s">
        <v>177</v>
      </c>
      <c r="B30" s="50" t="s">
        <v>79</v>
      </c>
      <c r="C30" s="50" t="s">
        <v>226</v>
      </c>
      <c r="D30" s="50" t="s">
        <v>227</v>
      </c>
      <c r="E30" s="50">
        <v>1</v>
      </c>
      <c r="F30" s="50">
        <v>50000</v>
      </c>
      <c r="G30" s="30">
        <f t="shared" si="3"/>
        <v>50000</v>
      </c>
    </row>
    <row r="31" spans="1:7" s="24" customFormat="1" ht="24.95" customHeight="1" outlineLevel="2">
      <c r="A31" s="50" t="s">
        <v>177</v>
      </c>
      <c r="B31" s="50" t="s">
        <v>90</v>
      </c>
      <c r="C31" s="50" t="s">
        <v>226</v>
      </c>
      <c r="D31" s="50" t="s">
        <v>227</v>
      </c>
      <c r="E31" s="50">
        <v>1</v>
      </c>
      <c r="F31" s="50">
        <v>50000</v>
      </c>
      <c r="G31" s="30">
        <f t="shared" si="3"/>
        <v>50000</v>
      </c>
    </row>
    <row r="32" spans="1:7" s="25" customFormat="1" ht="24.95" customHeight="1" outlineLevel="2">
      <c r="A32" s="50" t="s">
        <v>177</v>
      </c>
      <c r="B32" s="51" t="s">
        <v>244</v>
      </c>
      <c r="C32" s="51" t="s">
        <v>228</v>
      </c>
      <c r="D32" s="51" t="s">
        <v>229</v>
      </c>
      <c r="E32" s="51">
        <v>224</v>
      </c>
      <c r="F32" s="51">
        <v>46</v>
      </c>
      <c r="G32" s="30">
        <f t="shared" si="3"/>
        <v>10304</v>
      </c>
    </row>
    <row r="33" spans="1:7" s="25" customFormat="1" ht="24.95" customHeight="1" outlineLevel="2">
      <c r="A33" s="50" t="s">
        <v>177</v>
      </c>
      <c r="B33" s="51" t="s">
        <v>83</v>
      </c>
      <c r="C33" s="51" t="s">
        <v>228</v>
      </c>
      <c r="D33" s="51" t="s">
        <v>229</v>
      </c>
      <c r="E33" s="51">
        <v>644</v>
      </c>
      <c r="F33" s="51">
        <v>46</v>
      </c>
      <c r="G33" s="30">
        <f t="shared" si="3"/>
        <v>29624</v>
      </c>
    </row>
    <row r="34" spans="1:7" s="25" customFormat="1" ht="24.95" customHeight="1" outlineLevel="2">
      <c r="A34" s="50" t="s">
        <v>177</v>
      </c>
      <c r="B34" s="51" t="s">
        <v>243</v>
      </c>
      <c r="C34" s="51" t="s">
        <v>228</v>
      </c>
      <c r="D34" s="51" t="s">
        <v>229</v>
      </c>
      <c r="E34" s="51">
        <v>386</v>
      </c>
      <c r="F34" s="51">
        <v>46</v>
      </c>
      <c r="G34" s="30">
        <f t="shared" si="3"/>
        <v>17756</v>
      </c>
    </row>
    <row r="35" spans="1:7" s="25" customFormat="1" ht="24.95" customHeight="1" outlineLevel="2">
      <c r="A35" s="50" t="s">
        <v>177</v>
      </c>
      <c r="B35" s="51" t="s">
        <v>242</v>
      </c>
      <c r="C35" s="51" t="s">
        <v>228</v>
      </c>
      <c r="D35" s="51" t="s">
        <v>229</v>
      </c>
      <c r="E35" s="51">
        <v>290</v>
      </c>
      <c r="F35" s="51">
        <v>46</v>
      </c>
      <c r="G35" s="30">
        <f t="shared" si="3"/>
        <v>13340</v>
      </c>
    </row>
    <row r="36" spans="1:7" s="25" customFormat="1" ht="24.95" customHeight="1" outlineLevel="2">
      <c r="A36" s="50" t="s">
        <v>177</v>
      </c>
      <c r="B36" s="51" t="s">
        <v>82</v>
      </c>
      <c r="C36" s="51" t="s">
        <v>228</v>
      </c>
      <c r="D36" s="51" t="s">
        <v>229</v>
      </c>
      <c r="E36" s="51">
        <v>428</v>
      </c>
      <c r="F36" s="51">
        <v>46</v>
      </c>
      <c r="G36" s="30">
        <f t="shared" si="3"/>
        <v>19688</v>
      </c>
    </row>
    <row r="37" spans="1:7" s="25" customFormat="1" ht="24.95" customHeight="1" outlineLevel="2">
      <c r="A37" s="50" t="s">
        <v>177</v>
      </c>
      <c r="B37" s="51" t="s">
        <v>81</v>
      </c>
      <c r="C37" s="51" t="s">
        <v>228</v>
      </c>
      <c r="D37" s="51" t="s">
        <v>229</v>
      </c>
      <c r="E37" s="51">
        <v>526</v>
      </c>
      <c r="F37" s="51">
        <v>46</v>
      </c>
      <c r="G37" s="30">
        <f t="shared" si="3"/>
        <v>24196</v>
      </c>
    </row>
    <row r="38" spans="1:7" s="25" customFormat="1" ht="24.95" customHeight="1" outlineLevel="2">
      <c r="A38" s="50" t="s">
        <v>177</v>
      </c>
      <c r="B38" s="51" t="s">
        <v>79</v>
      </c>
      <c r="C38" s="51" t="s">
        <v>228</v>
      </c>
      <c r="D38" s="51" t="s">
        <v>229</v>
      </c>
      <c r="E38" s="51">
        <v>409</v>
      </c>
      <c r="F38" s="51">
        <v>46</v>
      </c>
      <c r="G38" s="30">
        <f t="shared" si="3"/>
        <v>18814</v>
      </c>
    </row>
    <row r="39" spans="1:7" s="25" customFormat="1" ht="24.95" customHeight="1" outlineLevel="2">
      <c r="A39" s="50" t="s">
        <v>177</v>
      </c>
      <c r="B39" s="51" t="s">
        <v>90</v>
      </c>
      <c r="C39" s="51" t="s">
        <v>228</v>
      </c>
      <c r="D39" s="51" t="s">
        <v>229</v>
      </c>
      <c r="E39" s="51">
        <v>730</v>
      </c>
      <c r="F39" s="51">
        <v>46</v>
      </c>
      <c r="G39" s="30">
        <f t="shared" si="3"/>
        <v>33580</v>
      </c>
    </row>
    <row r="40" spans="1:7" s="25" customFormat="1" ht="24.95" customHeight="1" outlineLevel="1">
      <c r="A40" s="50" t="s">
        <v>96</v>
      </c>
      <c r="B40" s="51"/>
      <c r="C40" s="51"/>
      <c r="D40" s="51"/>
      <c r="E40" s="51"/>
      <c r="F40" s="51"/>
      <c r="G40" s="30">
        <f>SUBTOTAL(9,G28:G39)</f>
        <v>367302</v>
      </c>
    </row>
    <row r="41" spans="1:7" s="24" customFormat="1" ht="24.95" customHeight="1" outlineLevel="2">
      <c r="A41" s="51" t="s">
        <v>183</v>
      </c>
      <c r="B41" s="51" t="s">
        <v>245</v>
      </c>
      <c r="C41" s="50" t="s">
        <v>223</v>
      </c>
      <c r="D41" s="50" t="s">
        <v>224</v>
      </c>
      <c r="E41" s="50">
        <v>1</v>
      </c>
      <c r="F41" s="50">
        <v>80000</v>
      </c>
      <c r="G41" s="30">
        <f t="shared" si="3"/>
        <v>80000</v>
      </c>
    </row>
    <row r="42" spans="1:7" s="24" customFormat="1" ht="24.95" customHeight="1" outlineLevel="2">
      <c r="A42" s="51" t="s">
        <v>183</v>
      </c>
      <c r="B42" s="50" t="s">
        <v>246</v>
      </c>
      <c r="C42" s="50" t="s">
        <v>226</v>
      </c>
      <c r="D42" s="50" t="s">
        <v>227</v>
      </c>
      <c r="E42" s="50">
        <v>1</v>
      </c>
      <c r="F42" s="50">
        <v>50000</v>
      </c>
      <c r="G42" s="30">
        <f t="shared" si="3"/>
        <v>50000</v>
      </c>
    </row>
    <row r="43" spans="1:7" s="24" customFormat="1" ht="24.95" customHeight="1" outlineLevel="2">
      <c r="A43" s="51" t="s">
        <v>183</v>
      </c>
      <c r="B43" s="50" t="s">
        <v>247</v>
      </c>
      <c r="C43" s="50" t="s">
        <v>226</v>
      </c>
      <c r="D43" s="50" t="s">
        <v>227</v>
      </c>
      <c r="E43" s="50">
        <v>1</v>
      </c>
      <c r="F43" s="50">
        <v>50000</v>
      </c>
      <c r="G43" s="30">
        <f t="shared" si="3"/>
        <v>50000</v>
      </c>
    </row>
    <row r="44" spans="1:7" s="25" customFormat="1" ht="24.95" customHeight="1" outlineLevel="2">
      <c r="A44" s="51" t="s">
        <v>183</v>
      </c>
      <c r="B44" s="51" t="s">
        <v>245</v>
      </c>
      <c r="C44" s="51" t="s">
        <v>228</v>
      </c>
      <c r="D44" s="51" t="s">
        <v>229</v>
      </c>
      <c r="E44" s="51">
        <v>504</v>
      </c>
      <c r="F44" s="51">
        <v>46</v>
      </c>
      <c r="G44" s="30">
        <f t="shared" si="3"/>
        <v>23184</v>
      </c>
    </row>
    <row r="45" spans="1:7" s="25" customFormat="1" ht="24.95" customHeight="1" outlineLevel="2">
      <c r="A45" s="51" t="s">
        <v>183</v>
      </c>
      <c r="B45" s="51" t="s">
        <v>245</v>
      </c>
      <c r="C45" s="51" t="s">
        <v>228</v>
      </c>
      <c r="D45" s="51" t="s">
        <v>248</v>
      </c>
      <c r="E45" s="51">
        <v>1</v>
      </c>
      <c r="F45" s="51">
        <v>45000</v>
      </c>
      <c r="G45" s="30">
        <f t="shared" si="3"/>
        <v>45000</v>
      </c>
    </row>
    <row r="46" spans="1:7" s="25" customFormat="1" ht="24.95" customHeight="1" outlineLevel="2">
      <c r="A46" s="51" t="s">
        <v>183</v>
      </c>
      <c r="B46" s="50" t="s">
        <v>246</v>
      </c>
      <c r="C46" s="51" t="s">
        <v>228</v>
      </c>
      <c r="D46" s="51" t="s">
        <v>229</v>
      </c>
      <c r="E46" s="51">
        <v>198</v>
      </c>
      <c r="F46" s="51">
        <v>46</v>
      </c>
      <c r="G46" s="30">
        <f t="shared" si="3"/>
        <v>9108</v>
      </c>
    </row>
    <row r="47" spans="1:7" s="25" customFormat="1" ht="24.95" customHeight="1" outlineLevel="2">
      <c r="A47" s="51" t="s">
        <v>183</v>
      </c>
      <c r="B47" s="51" t="s">
        <v>249</v>
      </c>
      <c r="C47" s="51" t="s">
        <v>228</v>
      </c>
      <c r="D47" s="51" t="s">
        <v>229</v>
      </c>
      <c r="E47" s="51">
        <v>418</v>
      </c>
      <c r="F47" s="51">
        <v>46</v>
      </c>
      <c r="G47" s="30">
        <f t="shared" si="3"/>
        <v>19228</v>
      </c>
    </row>
    <row r="48" spans="1:7" s="25" customFormat="1" ht="24.95" customHeight="1" outlineLevel="2">
      <c r="A48" s="51" t="s">
        <v>183</v>
      </c>
      <c r="B48" s="51" t="s">
        <v>250</v>
      </c>
      <c r="C48" s="51" t="s">
        <v>228</v>
      </c>
      <c r="D48" s="51" t="s">
        <v>229</v>
      </c>
      <c r="E48" s="51">
        <v>474</v>
      </c>
      <c r="F48" s="51">
        <v>46</v>
      </c>
      <c r="G48" s="30">
        <f t="shared" si="3"/>
        <v>21804</v>
      </c>
    </row>
    <row r="49" spans="1:7" s="25" customFormat="1" ht="24.95" customHeight="1" outlineLevel="2">
      <c r="A49" s="51" t="s">
        <v>183</v>
      </c>
      <c r="B49" s="50" t="s">
        <v>247</v>
      </c>
      <c r="C49" s="51" t="s">
        <v>228</v>
      </c>
      <c r="D49" s="51" t="s">
        <v>229</v>
      </c>
      <c r="E49" s="51">
        <v>713</v>
      </c>
      <c r="F49" s="51">
        <v>46</v>
      </c>
      <c r="G49" s="30">
        <f t="shared" si="3"/>
        <v>32798</v>
      </c>
    </row>
    <row r="50" spans="1:7" s="25" customFormat="1" ht="24.95" customHeight="1" outlineLevel="2">
      <c r="A50" s="51" t="s">
        <v>183</v>
      </c>
      <c r="B50" s="51" t="s">
        <v>60</v>
      </c>
      <c r="C50" s="51" t="s">
        <v>228</v>
      </c>
      <c r="D50" s="51" t="s">
        <v>229</v>
      </c>
      <c r="E50" s="51">
        <v>695</v>
      </c>
      <c r="F50" s="51">
        <v>46</v>
      </c>
      <c r="G50" s="30">
        <f t="shared" si="3"/>
        <v>31970</v>
      </c>
    </row>
    <row r="51" spans="1:7" s="25" customFormat="1" ht="24.95" customHeight="1" outlineLevel="2">
      <c r="A51" s="51" t="s">
        <v>183</v>
      </c>
      <c r="B51" s="51" t="s">
        <v>251</v>
      </c>
      <c r="C51" s="51" t="s">
        <v>228</v>
      </c>
      <c r="D51" s="51" t="s">
        <v>229</v>
      </c>
      <c r="E51" s="51">
        <v>663</v>
      </c>
      <c r="F51" s="51">
        <v>46</v>
      </c>
      <c r="G51" s="30">
        <f t="shared" si="3"/>
        <v>30498</v>
      </c>
    </row>
    <row r="52" spans="1:7" s="25" customFormat="1" ht="24.95" customHeight="1" outlineLevel="2">
      <c r="A52" s="51" t="s">
        <v>183</v>
      </c>
      <c r="B52" s="51" t="s">
        <v>252</v>
      </c>
      <c r="C52" s="51" t="s">
        <v>228</v>
      </c>
      <c r="D52" s="51" t="s">
        <v>229</v>
      </c>
      <c r="E52" s="51">
        <v>259</v>
      </c>
      <c r="F52" s="51">
        <v>46</v>
      </c>
      <c r="G52" s="30">
        <f t="shared" si="3"/>
        <v>11914</v>
      </c>
    </row>
    <row r="53" spans="1:7" s="25" customFormat="1" ht="24.95" customHeight="1" outlineLevel="2">
      <c r="A53" s="51" t="s">
        <v>183</v>
      </c>
      <c r="B53" s="51" t="s">
        <v>253</v>
      </c>
      <c r="C53" s="51" t="s">
        <v>228</v>
      </c>
      <c r="D53" s="51" t="s">
        <v>229</v>
      </c>
      <c r="E53" s="51">
        <v>213</v>
      </c>
      <c r="F53" s="51">
        <v>46</v>
      </c>
      <c r="G53" s="30">
        <f t="shared" si="3"/>
        <v>9798</v>
      </c>
    </row>
    <row r="54" spans="1:7" s="25" customFormat="1" ht="24.95" customHeight="1" outlineLevel="1">
      <c r="A54" s="51" t="s">
        <v>78</v>
      </c>
      <c r="B54" s="51"/>
      <c r="C54" s="51"/>
      <c r="D54" s="51"/>
      <c r="E54" s="51"/>
      <c r="F54" s="51"/>
      <c r="G54" s="30">
        <f>SUBTOTAL(9,G41:G53)</f>
        <v>415302</v>
      </c>
    </row>
    <row r="55" spans="1:7" s="24" customFormat="1" ht="24.95" customHeight="1" outlineLevel="2">
      <c r="A55" s="50" t="s">
        <v>193</v>
      </c>
      <c r="B55" s="50" t="s">
        <v>254</v>
      </c>
      <c r="C55" s="50" t="s">
        <v>223</v>
      </c>
      <c r="D55" s="50" t="s">
        <v>224</v>
      </c>
      <c r="E55" s="50">
        <v>1</v>
      </c>
      <c r="F55" s="50">
        <v>80000</v>
      </c>
      <c r="G55" s="30">
        <f t="shared" si="3"/>
        <v>80000</v>
      </c>
    </row>
    <row r="56" spans="1:7" s="24" customFormat="1" ht="24.95" customHeight="1" outlineLevel="2">
      <c r="A56" s="50" t="s">
        <v>193</v>
      </c>
      <c r="B56" s="50" t="s">
        <v>255</v>
      </c>
      <c r="C56" s="50" t="s">
        <v>223</v>
      </c>
      <c r="D56" s="50" t="s">
        <v>224</v>
      </c>
      <c r="E56" s="50">
        <v>1</v>
      </c>
      <c r="F56" s="50">
        <v>80000</v>
      </c>
      <c r="G56" s="30">
        <f t="shared" si="3"/>
        <v>80000</v>
      </c>
    </row>
    <row r="57" spans="1:7" s="27" customFormat="1" ht="24.95" customHeight="1" outlineLevel="2">
      <c r="A57" s="50" t="s">
        <v>193</v>
      </c>
      <c r="B57" s="50" t="s">
        <v>255</v>
      </c>
      <c r="C57" s="51" t="s">
        <v>228</v>
      </c>
      <c r="D57" s="51" t="s">
        <v>248</v>
      </c>
      <c r="E57" s="51">
        <v>1</v>
      </c>
      <c r="F57" s="51">
        <v>75000</v>
      </c>
      <c r="G57" s="30">
        <f t="shared" si="3"/>
        <v>75000</v>
      </c>
    </row>
    <row r="58" spans="1:7" s="28" customFormat="1" ht="24.95" customHeight="1" outlineLevel="2">
      <c r="A58" s="50" t="s">
        <v>193</v>
      </c>
      <c r="B58" s="50" t="s">
        <v>256</v>
      </c>
      <c r="C58" s="50" t="s">
        <v>223</v>
      </c>
      <c r="D58" s="50" t="s">
        <v>224</v>
      </c>
      <c r="E58" s="50">
        <v>1</v>
      </c>
      <c r="F58" s="50">
        <v>80000</v>
      </c>
      <c r="G58" s="30">
        <f t="shared" si="3"/>
        <v>80000</v>
      </c>
    </row>
    <row r="59" spans="1:7" s="28" customFormat="1" ht="24.95" customHeight="1" outlineLevel="2">
      <c r="A59" s="50" t="s">
        <v>193</v>
      </c>
      <c r="B59" s="50" t="s">
        <v>257</v>
      </c>
      <c r="C59" s="50" t="s">
        <v>258</v>
      </c>
      <c r="D59" s="50" t="s">
        <v>259</v>
      </c>
      <c r="E59" s="50">
        <v>1</v>
      </c>
      <c r="F59" s="50">
        <v>100000</v>
      </c>
      <c r="G59" s="30">
        <f t="shared" si="3"/>
        <v>100000</v>
      </c>
    </row>
    <row r="60" spans="1:7" s="28" customFormat="1" ht="24.95" customHeight="1" outlineLevel="2">
      <c r="A60" s="50" t="s">
        <v>193</v>
      </c>
      <c r="B60" s="50" t="s">
        <v>257</v>
      </c>
      <c r="C60" s="50" t="s">
        <v>260</v>
      </c>
      <c r="D60" s="50" t="s">
        <v>261</v>
      </c>
      <c r="E60" s="50">
        <v>1</v>
      </c>
      <c r="F60" s="50">
        <v>100000</v>
      </c>
      <c r="G60" s="30">
        <f t="shared" si="3"/>
        <v>100000</v>
      </c>
    </row>
    <row r="61" spans="1:7" s="24" customFormat="1" ht="24.95" customHeight="1" outlineLevel="2">
      <c r="A61" s="50" t="s">
        <v>193</v>
      </c>
      <c r="B61" s="50" t="s">
        <v>254</v>
      </c>
      <c r="C61" s="50" t="s">
        <v>226</v>
      </c>
      <c r="D61" s="50" t="s">
        <v>227</v>
      </c>
      <c r="E61" s="50">
        <v>1</v>
      </c>
      <c r="F61" s="50">
        <v>50000</v>
      </c>
      <c r="G61" s="30">
        <f t="shared" si="3"/>
        <v>50000</v>
      </c>
    </row>
    <row r="62" spans="1:7" s="24" customFormat="1" ht="24.95" customHeight="1" outlineLevel="2">
      <c r="A62" s="50" t="s">
        <v>193</v>
      </c>
      <c r="B62" s="50" t="s">
        <v>256</v>
      </c>
      <c r="C62" s="50" t="s">
        <v>226</v>
      </c>
      <c r="D62" s="50" t="s">
        <v>227</v>
      </c>
      <c r="E62" s="50">
        <v>1</v>
      </c>
      <c r="F62" s="50">
        <v>50000</v>
      </c>
      <c r="G62" s="30">
        <f t="shared" si="3"/>
        <v>50000</v>
      </c>
    </row>
    <row r="63" spans="1:7" s="28" customFormat="1" ht="24.95" customHeight="1" outlineLevel="2">
      <c r="A63" s="50" t="s">
        <v>193</v>
      </c>
      <c r="B63" s="50" t="s">
        <v>256</v>
      </c>
      <c r="C63" s="50" t="s">
        <v>262</v>
      </c>
      <c r="D63" s="50" t="s">
        <v>237</v>
      </c>
      <c r="E63" s="50">
        <v>1</v>
      </c>
      <c r="F63" s="50">
        <v>80000</v>
      </c>
      <c r="G63" s="30">
        <f t="shared" si="3"/>
        <v>80000</v>
      </c>
    </row>
    <row r="64" spans="1:7" s="28" customFormat="1" ht="24.95" customHeight="1" outlineLevel="2">
      <c r="A64" s="50" t="s">
        <v>193</v>
      </c>
      <c r="B64" s="50" t="s">
        <v>263</v>
      </c>
      <c r="C64" s="50" t="s">
        <v>262</v>
      </c>
      <c r="D64" s="50" t="s">
        <v>237</v>
      </c>
      <c r="E64" s="50">
        <v>1</v>
      </c>
      <c r="F64" s="50">
        <v>80000</v>
      </c>
      <c r="G64" s="30">
        <f t="shared" si="3"/>
        <v>80000</v>
      </c>
    </row>
    <row r="65" spans="1:7" s="28" customFormat="1" ht="24.95" customHeight="1" outlineLevel="2">
      <c r="A65" s="50" t="s">
        <v>193</v>
      </c>
      <c r="B65" s="50" t="s">
        <v>264</v>
      </c>
      <c r="C65" s="50" t="s">
        <v>262</v>
      </c>
      <c r="D65" s="50" t="s">
        <v>237</v>
      </c>
      <c r="E65" s="50">
        <v>1</v>
      </c>
      <c r="F65" s="50">
        <v>80000</v>
      </c>
      <c r="G65" s="30">
        <f t="shared" si="3"/>
        <v>80000</v>
      </c>
    </row>
    <row r="66" spans="1:7" s="28" customFormat="1" ht="24.95" customHeight="1" outlineLevel="2">
      <c r="A66" s="50" t="s">
        <v>193</v>
      </c>
      <c r="B66" s="50" t="s">
        <v>265</v>
      </c>
      <c r="C66" s="50" t="s">
        <v>236</v>
      </c>
      <c r="D66" s="50" t="s">
        <v>237</v>
      </c>
      <c r="E66" s="50">
        <v>1</v>
      </c>
      <c r="F66" s="50">
        <v>80000</v>
      </c>
      <c r="G66" s="30">
        <f t="shared" si="3"/>
        <v>80000</v>
      </c>
    </row>
    <row r="67" spans="1:7" s="25" customFormat="1" ht="24.95" customHeight="1" outlineLevel="2">
      <c r="A67" s="50" t="s">
        <v>193</v>
      </c>
      <c r="B67" s="51" t="s">
        <v>266</v>
      </c>
      <c r="C67" s="51" t="s">
        <v>228</v>
      </c>
      <c r="D67" s="51" t="s">
        <v>229</v>
      </c>
      <c r="E67" s="51">
        <v>800</v>
      </c>
      <c r="F67" s="51">
        <v>46</v>
      </c>
      <c r="G67" s="30">
        <f t="shared" si="3"/>
        <v>36800</v>
      </c>
    </row>
    <row r="68" spans="1:7" s="25" customFormat="1" ht="24.95" customHeight="1" outlineLevel="2">
      <c r="A68" s="50" t="s">
        <v>193</v>
      </c>
      <c r="B68" s="50" t="s">
        <v>256</v>
      </c>
      <c r="C68" s="51" t="s">
        <v>228</v>
      </c>
      <c r="D68" s="51" t="s">
        <v>229</v>
      </c>
      <c r="E68" s="51">
        <v>387</v>
      </c>
      <c r="F68" s="51">
        <v>46</v>
      </c>
      <c r="G68" s="30">
        <f t="shared" si="3"/>
        <v>17802</v>
      </c>
    </row>
    <row r="69" spans="1:7" s="25" customFormat="1" ht="24.95" customHeight="1" outlineLevel="2">
      <c r="A69" s="50" t="s">
        <v>193</v>
      </c>
      <c r="B69" s="51" t="s">
        <v>265</v>
      </c>
      <c r="C69" s="51" t="s">
        <v>228</v>
      </c>
      <c r="D69" s="51" t="s">
        <v>229</v>
      </c>
      <c r="E69" s="51">
        <v>720</v>
      </c>
      <c r="F69" s="51">
        <v>46</v>
      </c>
      <c r="G69" s="30">
        <f t="shared" si="3"/>
        <v>33120</v>
      </c>
    </row>
    <row r="70" spans="1:7" s="25" customFormat="1" ht="24.95" customHeight="1" outlineLevel="2">
      <c r="A70" s="50" t="s">
        <v>193</v>
      </c>
      <c r="B70" s="51" t="s">
        <v>254</v>
      </c>
      <c r="C70" s="51" t="s">
        <v>228</v>
      </c>
      <c r="D70" s="51" t="s">
        <v>229</v>
      </c>
      <c r="E70" s="51">
        <v>1854</v>
      </c>
      <c r="F70" s="51">
        <v>46</v>
      </c>
      <c r="G70" s="30">
        <f t="shared" si="3"/>
        <v>85284</v>
      </c>
    </row>
    <row r="71" spans="1:7" s="25" customFormat="1" ht="24.95" customHeight="1" outlineLevel="2">
      <c r="A71" s="50" t="s">
        <v>193</v>
      </c>
      <c r="B71" s="51" t="s">
        <v>254</v>
      </c>
      <c r="C71" s="51" t="s">
        <v>228</v>
      </c>
      <c r="D71" s="51" t="s">
        <v>248</v>
      </c>
      <c r="E71" s="51">
        <v>1</v>
      </c>
      <c r="F71" s="51">
        <v>45000</v>
      </c>
      <c r="G71" s="30">
        <f t="shared" si="3"/>
        <v>45000</v>
      </c>
    </row>
    <row r="72" spans="1:7" s="25" customFormat="1" ht="24.95" customHeight="1" outlineLevel="2">
      <c r="A72" s="50" t="s">
        <v>193</v>
      </c>
      <c r="B72" s="50" t="s">
        <v>263</v>
      </c>
      <c r="C72" s="51" t="s">
        <v>228</v>
      </c>
      <c r="D72" s="51" t="s">
        <v>229</v>
      </c>
      <c r="E72" s="51">
        <v>256</v>
      </c>
      <c r="F72" s="51">
        <v>46</v>
      </c>
      <c r="G72" s="30">
        <f t="shared" si="3"/>
        <v>11776</v>
      </c>
    </row>
    <row r="73" spans="1:7" s="25" customFormat="1" ht="24.95" customHeight="1" outlineLevel="2">
      <c r="A73" s="50" t="s">
        <v>193</v>
      </c>
      <c r="B73" s="51" t="s">
        <v>267</v>
      </c>
      <c r="C73" s="51" t="s">
        <v>228</v>
      </c>
      <c r="D73" s="51" t="s">
        <v>229</v>
      </c>
      <c r="E73" s="51">
        <v>1036</v>
      </c>
      <c r="F73" s="51">
        <v>46</v>
      </c>
      <c r="G73" s="30">
        <f t="shared" si="3"/>
        <v>47656</v>
      </c>
    </row>
    <row r="74" spans="1:7" s="25" customFormat="1" ht="24.95" customHeight="1" outlineLevel="2">
      <c r="A74" s="50" t="s">
        <v>193</v>
      </c>
      <c r="B74" s="51" t="s">
        <v>41</v>
      </c>
      <c r="C74" s="51" t="s">
        <v>228</v>
      </c>
      <c r="D74" s="51" t="s">
        <v>229</v>
      </c>
      <c r="E74" s="51">
        <v>2470</v>
      </c>
      <c r="F74" s="51">
        <v>46</v>
      </c>
      <c r="G74" s="30">
        <f t="shared" si="3"/>
        <v>113620</v>
      </c>
    </row>
    <row r="75" spans="1:7" s="25" customFormat="1" ht="24.95" customHeight="1" outlineLevel="2">
      <c r="A75" s="50" t="s">
        <v>193</v>
      </c>
      <c r="B75" s="51" t="s">
        <v>41</v>
      </c>
      <c r="C75" s="51" t="s">
        <v>228</v>
      </c>
      <c r="D75" s="51" t="s">
        <v>248</v>
      </c>
      <c r="E75" s="51">
        <v>1</v>
      </c>
      <c r="F75" s="51">
        <v>75000</v>
      </c>
      <c r="G75" s="30">
        <f t="shared" si="3"/>
        <v>75000</v>
      </c>
    </row>
    <row r="76" spans="1:7" s="25" customFormat="1" ht="24.95" customHeight="1" outlineLevel="2">
      <c r="A76" s="50" t="s">
        <v>193</v>
      </c>
      <c r="B76" s="51" t="s">
        <v>50</v>
      </c>
      <c r="C76" s="51" t="s">
        <v>228</v>
      </c>
      <c r="D76" s="51" t="s">
        <v>229</v>
      </c>
      <c r="E76" s="51">
        <v>253</v>
      </c>
      <c r="F76" s="51">
        <v>46</v>
      </c>
      <c r="G76" s="30">
        <f t="shared" si="3"/>
        <v>11638</v>
      </c>
    </row>
    <row r="77" spans="1:7" s="25" customFormat="1" ht="24.95" customHeight="1" outlineLevel="2">
      <c r="A77" s="50" t="s">
        <v>193</v>
      </c>
      <c r="B77" s="51" t="s">
        <v>48</v>
      </c>
      <c r="C77" s="51" t="s">
        <v>228</v>
      </c>
      <c r="D77" s="51" t="s">
        <v>229</v>
      </c>
      <c r="E77" s="51">
        <v>728</v>
      </c>
      <c r="F77" s="51">
        <v>46</v>
      </c>
      <c r="G77" s="30">
        <f t="shared" si="3"/>
        <v>33488</v>
      </c>
    </row>
    <row r="78" spans="1:7" s="25" customFormat="1" ht="24.95" customHeight="1" outlineLevel="2">
      <c r="A78" s="50" t="s">
        <v>193</v>
      </c>
      <c r="B78" s="51" t="s">
        <v>49</v>
      </c>
      <c r="C78" s="51" t="s">
        <v>228</v>
      </c>
      <c r="D78" s="51" t="s">
        <v>229</v>
      </c>
      <c r="E78" s="51">
        <v>677</v>
      </c>
      <c r="F78" s="51">
        <v>46</v>
      </c>
      <c r="G78" s="30">
        <f t="shared" si="3"/>
        <v>31142</v>
      </c>
    </row>
    <row r="79" spans="1:7" s="25" customFormat="1" ht="24.95" customHeight="1" outlineLevel="1">
      <c r="A79" s="50" t="s">
        <v>59</v>
      </c>
      <c r="B79" s="51"/>
      <c r="C79" s="51"/>
      <c r="D79" s="51"/>
      <c r="E79" s="51"/>
      <c r="F79" s="51"/>
      <c r="G79" s="30">
        <f>SUBTOTAL(9,G55:G78)</f>
        <v>1477326</v>
      </c>
    </row>
    <row r="80" spans="1:7" s="24" customFormat="1" ht="24.95" customHeight="1" outlineLevel="2">
      <c r="A80" s="50" t="s">
        <v>211</v>
      </c>
      <c r="B80" s="50" t="s">
        <v>268</v>
      </c>
      <c r="C80" s="50" t="s">
        <v>226</v>
      </c>
      <c r="D80" s="50" t="s">
        <v>227</v>
      </c>
      <c r="E80" s="50">
        <v>1</v>
      </c>
      <c r="F80" s="50">
        <v>50000</v>
      </c>
      <c r="G80" s="30">
        <f t="shared" si="3"/>
        <v>50000</v>
      </c>
    </row>
    <row r="81" spans="1:7" s="28" customFormat="1" ht="24.95" customHeight="1" outlineLevel="2">
      <c r="A81" s="50" t="s">
        <v>211</v>
      </c>
      <c r="B81" s="50" t="s">
        <v>269</v>
      </c>
      <c r="C81" s="50" t="s">
        <v>270</v>
      </c>
      <c r="D81" s="50" t="s">
        <v>237</v>
      </c>
      <c r="E81" s="50">
        <v>1</v>
      </c>
      <c r="F81" s="50">
        <v>80000</v>
      </c>
      <c r="G81" s="30">
        <f t="shared" si="3"/>
        <v>80000</v>
      </c>
    </row>
    <row r="82" spans="1:7" s="25" customFormat="1" ht="24.95" customHeight="1" outlineLevel="2">
      <c r="A82" s="50" t="s">
        <v>211</v>
      </c>
      <c r="B82" s="51" t="s">
        <v>269</v>
      </c>
      <c r="C82" s="51" t="s">
        <v>228</v>
      </c>
      <c r="D82" s="51" t="s">
        <v>229</v>
      </c>
      <c r="E82" s="51">
        <v>312</v>
      </c>
      <c r="F82" s="51">
        <v>46</v>
      </c>
      <c r="G82" s="30">
        <f t="shared" si="3"/>
        <v>14352</v>
      </c>
    </row>
    <row r="83" spans="1:7" s="25" customFormat="1" ht="24.95" customHeight="1" outlineLevel="2">
      <c r="A83" s="50" t="s">
        <v>211</v>
      </c>
      <c r="B83" s="51" t="s">
        <v>271</v>
      </c>
      <c r="C83" s="51" t="s">
        <v>228</v>
      </c>
      <c r="D83" s="51" t="s">
        <v>229</v>
      </c>
      <c r="E83" s="51">
        <v>56</v>
      </c>
      <c r="F83" s="51">
        <v>46</v>
      </c>
      <c r="G83" s="30">
        <f t="shared" si="3"/>
        <v>2576</v>
      </c>
    </row>
    <row r="84" spans="1:7" s="25" customFormat="1" ht="24.95" customHeight="1" outlineLevel="2">
      <c r="A84" s="50" t="s">
        <v>211</v>
      </c>
      <c r="B84" s="50" t="s">
        <v>268</v>
      </c>
      <c r="C84" s="51" t="s">
        <v>228</v>
      </c>
      <c r="D84" s="51" t="s">
        <v>229</v>
      </c>
      <c r="E84" s="51">
        <v>549</v>
      </c>
      <c r="F84" s="51">
        <v>46</v>
      </c>
      <c r="G84" s="30">
        <f t="shared" si="3"/>
        <v>25254</v>
      </c>
    </row>
    <row r="85" spans="1:7" s="25" customFormat="1" ht="24.95" customHeight="1" outlineLevel="1">
      <c r="A85" s="50" t="s">
        <v>40</v>
      </c>
      <c r="B85" s="50"/>
      <c r="C85" s="51"/>
      <c r="D85" s="51"/>
      <c r="E85" s="51"/>
      <c r="F85" s="51"/>
      <c r="G85" s="30">
        <f>SUBTOTAL(9,G80:G84)</f>
        <v>172182</v>
      </c>
    </row>
    <row r="86" spans="1:7" s="27" customFormat="1" ht="24.95" customHeight="1" outlineLevel="2">
      <c r="A86" s="51" t="s">
        <v>201</v>
      </c>
      <c r="B86" s="51" t="s">
        <v>272</v>
      </c>
      <c r="C86" s="50" t="s">
        <v>223</v>
      </c>
      <c r="D86" s="50" t="s">
        <v>224</v>
      </c>
      <c r="E86" s="50">
        <v>1</v>
      </c>
      <c r="F86" s="50">
        <v>80000</v>
      </c>
      <c r="G86" s="30">
        <f t="shared" si="3"/>
        <v>80000</v>
      </c>
    </row>
    <row r="87" spans="1:7" s="25" customFormat="1" ht="24.95" customHeight="1" outlineLevel="2">
      <c r="A87" s="51" t="s">
        <v>201</v>
      </c>
      <c r="B87" s="51" t="s">
        <v>273</v>
      </c>
      <c r="C87" s="51" t="s">
        <v>228</v>
      </c>
      <c r="D87" s="51" t="s">
        <v>229</v>
      </c>
      <c r="E87" s="51">
        <v>747</v>
      </c>
      <c r="F87" s="51">
        <v>46</v>
      </c>
      <c r="G87" s="30">
        <f t="shared" si="3"/>
        <v>34362</v>
      </c>
    </row>
    <row r="88" spans="1:7" s="25" customFormat="1" ht="24.95" customHeight="1" outlineLevel="1">
      <c r="A88" s="51" t="s">
        <v>24</v>
      </c>
      <c r="B88" s="51"/>
      <c r="C88" s="51"/>
      <c r="D88" s="51"/>
      <c r="E88" s="51"/>
      <c r="F88" s="51"/>
      <c r="G88" s="30">
        <f>SUBTOTAL(9,G86:G87)</f>
        <v>114362</v>
      </c>
    </row>
    <row r="89" spans="1:7" s="25" customFormat="1" ht="24.95" customHeight="1" outlineLevel="2">
      <c r="A89" s="51" t="s">
        <v>213</v>
      </c>
      <c r="B89" s="51" t="s">
        <v>137</v>
      </c>
      <c r="C89" s="50" t="s">
        <v>223</v>
      </c>
      <c r="D89" s="50" t="s">
        <v>224</v>
      </c>
      <c r="E89" s="50">
        <v>1</v>
      </c>
      <c r="F89" s="50">
        <v>80000</v>
      </c>
      <c r="G89" s="30">
        <f t="shared" si="3"/>
        <v>80000</v>
      </c>
    </row>
    <row r="90" spans="1:7" s="25" customFormat="1" ht="24.95" customHeight="1" outlineLevel="2">
      <c r="A90" s="51" t="s">
        <v>213</v>
      </c>
      <c r="B90" s="51" t="s">
        <v>274</v>
      </c>
      <c r="C90" s="50" t="s">
        <v>223</v>
      </c>
      <c r="D90" s="50" t="s">
        <v>224</v>
      </c>
      <c r="E90" s="50">
        <v>1</v>
      </c>
      <c r="F90" s="50">
        <v>80000</v>
      </c>
      <c r="G90" s="30">
        <f t="shared" si="3"/>
        <v>80000</v>
      </c>
    </row>
    <row r="91" spans="1:7" s="24" customFormat="1" ht="24.95" customHeight="1" outlineLevel="2">
      <c r="A91" s="51" t="s">
        <v>213</v>
      </c>
      <c r="B91" s="50" t="s">
        <v>275</v>
      </c>
      <c r="C91" s="50" t="s">
        <v>226</v>
      </c>
      <c r="D91" s="50" t="s">
        <v>227</v>
      </c>
      <c r="E91" s="50">
        <v>1</v>
      </c>
      <c r="F91" s="50">
        <v>50000</v>
      </c>
      <c r="G91" s="30">
        <f t="shared" si="3"/>
        <v>50000</v>
      </c>
    </row>
    <row r="92" spans="1:7" s="24" customFormat="1" ht="24.95" customHeight="1" outlineLevel="2">
      <c r="A92" s="51" t="s">
        <v>213</v>
      </c>
      <c r="B92" s="50" t="s">
        <v>274</v>
      </c>
      <c r="C92" s="50" t="s">
        <v>226</v>
      </c>
      <c r="D92" s="50" t="s">
        <v>227</v>
      </c>
      <c r="E92" s="50">
        <v>1</v>
      </c>
      <c r="F92" s="50">
        <v>50000</v>
      </c>
      <c r="G92" s="30">
        <f t="shared" ref="G92:G102" si="4">E92*F92</f>
        <v>50000</v>
      </c>
    </row>
    <row r="93" spans="1:7" s="24" customFormat="1" ht="24.95" customHeight="1" outlineLevel="2">
      <c r="A93" s="51" t="s">
        <v>213</v>
      </c>
      <c r="B93" s="50" t="s">
        <v>276</v>
      </c>
      <c r="C93" s="50" t="s">
        <v>226</v>
      </c>
      <c r="D93" s="50" t="s">
        <v>227</v>
      </c>
      <c r="E93" s="50">
        <v>1</v>
      </c>
      <c r="F93" s="50">
        <v>50000</v>
      </c>
      <c r="G93" s="30">
        <f t="shared" si="4"/>
        <v>50000</v>
      </c>
    </row>
    <row r="94" spans="1:7" s="25" customFormat="1" ht="24.95" customHeight="1" outlineLevel="2">
      <c r="A94" s="51" t="s">
        <v>213</v>
      </c>
      <c r="B94" s="51" t="s">
        <v>277</v>
      </c>
      <c r="C94" s="51" t="s">
        <v>228</v>
      </c>
      <c r="D94" s="51" t="s">
        <v>229</v>
      </c>
      <c r="E94" s="51">
        <v>404</v>
      </c>
      <c r="F94" s="51">
        <v>46</v>
      </c>
      <c r="G94" s="30">
        <f t="shared" si="4"/>
        <v>18584</v>
      </c>
    </row>
    <row r="95" spans="1:7" s="25" customFormat="1" ht="24.95" customHeight="1" outlineLevel="2">
      <c r="A95" s="51" t="s">
        <v>213</v>
      </c>
      <c r="B95" s="51" t="s">
        <v>274</v>
      </c>
      <c r="C95" s="51" t="s">
        <v>228</v>
      </c>
      <c r="D95" s="51" t="s">
        <v>229</v>
      </c>
      <c r="E95" s="51">
        <v>1285</v>
      </c>
      <c r="F95" s="51">
        <v>46</v>
      </c>
      <c r="G95" s="30">
        <f t="shared" si="4"/>
        <v>59110</v>
      </c>
    </row>
    <row r="96" spans="1:7" s="25" customFormat="1" ht="24.95" customHeight="1" outlineLevel="2">
      <c r="A96" s="51" t="s">
        <v>213</v>
      </c>
      <c r="B96" s="51" t="s">
        <v>274</v>
      </c>
      <c r="C96" s="51" t="s">
        <v>228</v>
      </c>
      <c r="D96" s="51" t="s">
        <v>248</v>
      </c>
      <c r="E96" s="51">
        <v>1</v>
      </c>
      <c r="F96" s="51">
        <v>45000</v>
      </c>
      <c r="G96" s="30">
        <f t="shared" si="4"/>
        <v>45000</v>
      </c>
    </row>
    <row r="97" spans="1:7" s="25" customFormat="1" ht="24.95" customHeight="1" outlineLevel="2">
      <c r="A97" s="51" t="s">
        <v>213</v>
      </c>
      <c r="B97" s="51" t="s">
        <v>278</v>
      </c>
      <c r="C97" s="51" t="s">
        <v>228</v>
      </c>
      <c r="D97" s="51" t="s">
        <v>229</v>
      </c>
      <c r="E97" s="51">
        <v>69</v>
      </c>
      <c r="F97" s="51">
        <v>46</v>
      </c>
      <c r="G97" s="30">
        <f t="shared" si="4"/>
        <v>3174</v>
      </c>
    </row>
    <row r="98" spans="1:7" s="25" customFormat="1" ht="24.95" customHeight="1" outlineLevel="2">
      <c r="A98" s="51" t="s">
        <v>213</v>
      </c>
      <c r="B98" s="50" t="s">
        <v>275</v>
      </c>
      <c r="C98" s="51" t="s">
        <v>228</v>
      </c>
      <c r="D98" s="51" t="s">
        <v>229</v>
      </c>
      <c r="E98" s="51">
        <v>378</v>
      </c>
      <c r="F98" s="51">
        <v>46</v>
      </c>
      <c r="G98" s="30">
        <f t="shared" si="4"/>
        <v>17388</v>
      </c>
    </row>
    <row r="99" spans="1:7" s="25" customFormat="1" ht="24.95" customHeight="1" outlineLevel="2">
      <c r="A99" s="51" t="s">
        <v>213</v>
      </c>
      <c r="B99" s="50" t="s">
        <v>276</v>
      </c>
      <c r="C99" s="51" t="s">
        <v>228</v>
      </c>
      <c r="D99" s="51" t="s">
        <v>229</v>
      </c>
      <c r="E99" s="51">
        <v>615</v>
      </c>
      <c r="F99" s="51">
        <v>46</v>
      </c>
      <c r="G99" s="30">
        <f t="shared" si="4"/>
        <v>28290</v>
      </c>
    </row>
    <row r="100" spans="1:7" s="25" customFormat="1" ht="24.95" customHeight="1" outlineLevel="2">
      <c r="A100" s="51" t="s">
        <v>213</v>
      </c>
      <c r="B100" s="51" t="s">
        <v>134</v>
      </c>
      <c r="C100" s="51" t="s">
        <v>228</v>
      </c>
      <c r="D100" s="51" t="s">
        <v>229</v>
      </c>
      <c r="E100" s="51">
        <v>859</v>
      </c>
      <c r="F100" s="51">
        <v>46</v>
      </c>
      <c r="G100" s="30">
        <f t="shared" si="4"/>
        <v>39514</v>
      </c>
    </row>
    <row r="101" spans="1:7" s="25" customFormat="1" ht="24.95" customHeight="1" outlineLevel="2">
      <c r="A101" s="51" t="s">
        <v>213</v>
      </c>
      <c r="B101" s="51" t="s">
        <v>138</v>
      </c>
      <c r="C101" s="51" t="s">
        <v>228</v>
      </c>
      <c r="D101" s="51" t="s">
        <v>229</v>
      </c>
      <c r="E101" s="51">
        <v>764</v>
      </c>
      <c r="F101" s="51">
        <v>46</v>
      </c>
      <c r="G101" s="30">
        <f t="shared" si="4"/>
        <v>35144</v>
      </c>
    </row>
    <row r="102" spans="1:7" s="25" customFormat="1" ht="24.95" customHeight="1" outlineLevel="2">
      <c r="A102" s="51" t="s">
        <v>213</v>
      </c>
      <c r="B102" s="51" t="s">
        <v>137</v>
      </c>
      <c r="C102" s="51" t="s">
        <v>228</v>
      </c>
      <c r="D102" s="51" t="s">
        <v>229</v>
      </c>
      <c r="E102" s="51">
        <v>894</v>
      </c>
      <c r="F102" s="51">
        <v>46</v>
      </c>
      <c r="G102" s="30">
        <f t="shared" si="4"/>
        <v>41124</v>
      </c>
    </row>
    <row r="103" spans="1:7" s="25" customFormat="1" ht="24.95" customHeight="1" outlineLevel="1">
      <c r="A103" s="51" t="s">
        <v>143</v>
      </c>
      <c r="B103" s="51"/>
      <c r="C103" s="51"/>
      <c r="D103" s="51"/>
      <c r="E103" s="51"/>
      <c r="F103" s="51"/>
      <c r="G103" s="30">
        <f>SUBTOTAL(9,G89:G102)</f>
        <v>597328</v>
      </c>
    </row>
    <row r="104" spans="1:7" s="25" customFormat="1" ht="24.95" customHeight="1">
      <c r="A104" s="51" t="s">
        <v>356</v>
      </c>
      <c r="B104" s="31"/>
      <c r="C104" s="31"/>
      <c r="D104" s="31"/>
      <c r="E104" s="31"/>
      <c r="F104" s="31"/>
      <c r="G104" s="30">
        <f>SUBTOTAL(9,G3:G102)</f>
        <v>4104286</v>
      </c>
    </row>
  </sheetData>
  <autoFilter ref="A2:G103"/>
  <mergeCells count="1">
    <mergeCell ref="A1:G1"/>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0.xml><?xml version="1.0" encoding="utf-8"?>
<worksheet xmlns="http://schemas.openxmlformats.org/spreadsheetml/2006/main" xmlns:r="http://schemas.openxmlformats.org/officeDocument/2006/relationships">
  <dimension ref="A1:T27"/>
  <sheetViews>
    <sheetView workbookViewId="0">
      <selection activeCell="A28" sqref="A28:XFD28"/>
    </sheetView>
  </sheetViews>
  <sheetFormatPr defaultRowHeight="13.5"/>
  <cols>
    <col min="1" max="1" width="6.25" style="11" customWidth="1"/>
    <col min="2" max="2" width="28.5" style="11" customWidth="1"/>
    <col min="3" max="5" width="9" style="11"/>
    <col min="6" max="6" width="13.75" style="11" hidden="1" customWidth="1"/>
    <col min="7" max="7" width="11.75" style="11" hidden="1" customWidth="1"/>
    <col min="8" max="8" width="0" style="11" hidden="1" customWidth="1"/>
    <col min="9" max="9" width="14.75" style="11" hidden="1" customWidth="1"/>
    <col min="10" max="10" width="12.875" style="11" hidden="1" customWidth="1"/>
    <col min="11" max="11" width="10.75" style="11" hidden="1" customWidth="1"/>
    <col min="12" max="12" width="14.25" style="11" customWidth="1"/>
    <col min="13" max="19" width="9" style="11"/>
    <col min="20" max="20" width="9" style="196"/>
    <col min="21" max="16384" width="9" style="11"/>
  </cols>
  <sheetData>
    <row r="1" spans="1:20" ht="39" customHeight="1">
      <c r="A1" s="476" t="s">
        <v>563</v>
      </c>
      <c r="B1" s="476"/>
      <c r="C1" s="476"/>
      <c r="D1" s="476"/>
      <c r="E1" s="476"/>
      <c r="F1" s="476"/>
      <c r="G1" s="476"/>
      <c r="H1" s="476"/>
      <c r="I1" s="476"/>
      <c r="J1" s="476"/>
      <c r="K1" s="476"/>
      <c r="L1" s="476"/>
      <c r="M1" s="425"/>
      <c r="N1" s="425"/>
      <c r="O1" s="425"/>
      <c r="P1" s="425"/>
      <c r="Q1" s="425"/>
      <c r="R1" s="425"/>
      <c r="S1" s="425"/>
      <c r="T1" s="425"/>
    </row>
    <row r="2" spans="1:20" ht="45">
      <c r="A2" s="197" t="s">
        <v>414</v>
      </c>
      <c r="B2" s="197" t="s">
        <v>546</v>
      </c>
      <c r="C2" s="197" t="s">
        <v>547</v>
      </c>
      <c r="D2" s="197" t="s">
        <v>548</v>
      </c>
      <c r="E2" s="197" t="s">
        <v>549</v>
      </c>
      <c r="F2" s="197" t="s">
        <v>550</v>
      </c>
      <c r="G2" s="198" t="s">
        <v>551</v>
      </c>
      <c r="H2" s="197" t="s">
        <v>552</v>
      </c>
      <c r="I2" s="197" t="s">
        <v>553</v>
      </c>
      <c r="J2" s="197" t="s">
        <v>554</v>
      </c>
      <c r="K2" s="197" t="s">
        <v>555</v>
      </c>
      <c r="L2" s="197" t="s">
        <v>545</v>
      </c>
      <c r="M2" s="199" t="s">
        <v>550</v>
      </c>
      <c r="N2" s="200" t="s">
        <v>551</v>
      </c>
      <c r="O2" s="199" t="s">
        <v>552</v>
      </c>
      <c r="P2" s="199" t="s">
        <v>553</v>
      </c>
      <c r="Q2" s="199" t="s">
        <v>554</v>
      </c>
      <c r="R2" s="199" t="s">
        <v>555</v>
      </c>
      <c r="S2" s="199" t="s">
        <v>556</v>
      </c>
      <c r="T2" s="199" t="s">
        <v>468</v>
      </c>
    </row>
    <row r="3" spans="1:20">
      <c r="A3" s="201">
        <v>1</v>
      </c>
      <c r="B3" s="202" t="s">
        <v>569</v>
      </c>
      <c r="C3" s="202" t="s">
        <v>558</v>
      </c>
      <c r="D3" s="202" t="s">
        <v>564</v>
      </c>
      <c r="E3" s="203" t="s">
        <v>561</v>
      </c>
      <c r="F3" s="204">
        <v>0</v>
      </c>
      <c r="G3" s="204">
        <v>16</v>
      </c>
      <c r="H3" s="201">
        <v>16</v>
      </c>
      <c r="I3" s="204">
        <v>109</v>
      </c>
      <c r="J3" s="204">
        <v>170</v>
      </c>
      <c r="K3" s="204">
        <v>12</v>
      </c>
      <c r="L3" s="204">
        <f t="shared" ref="L3:L26" si="0">F3*I3*K3+G3*J3*K3</f>
        <v>32640</v>
      </c>
      <c r="M3" s="205">
        <v>0</v>
      </c>
      <c r="N3" s="205">
        <v>16</v>
      </c>
      <c r="O3" s="206">
        <v>16</v>
      </c>
      <c r="P3" s="205">
        <v>109</v>
      </c>
      <c r="Q3" s="205">
        <v>170</v>
      </c>
      <c r="R3" s="205">
        <v>12</v>
      </c>
      <c r="S3" s="205">
        <f t="shared" ref="S3:S24" si="1">M3*P3*R3+N3*Q3*R3</f>
        <v>32640</v>
      </c>
      <c r="T3" s="207">
        <f t="shared" ref="T3:T26" si="2">S3-L3</f>
        <v>0</v>
      </c>
    </row>
    <row r="4" spans="1:20">
      <c r="A4" s="201">
        <v>2</v>
      </c>
      <c r="B4" s="203" t="s">
        <v>570</v>
      </c>
      <c r="C4" s="202" t="s">
        <v>559</v>
      </c>
      <c r="D4" s="202" t="s">
        <v>564</v>
      </c>
      <c r="E4" s="203" t="s">
        <v>561</v>
      </c>
      <c r="F4" s="204">
        <v>0</v>
      </c>
      <c r="G4" s="204">
        <v>16</v>
      </c>
      <c r="H4" s="201">
        <v>16</v>
      </c>
      <c r="I4" s="204">
        <v>109</v>
      </c>
      <c r="J4" s="204">
        <v>170</v>
      </c>
      <c r="K4" s="204">
        <v>12</v>
      </c>
      <c r="L4" s="204">
        <f t="shared" si="0"/>
        <v>32640</v>
      </c>
      <c r="M4" s="205">
        <v>0</v>
      </c>
      <c r="N4" s="205">
        <v>16</v>
      </c>
      <c r="O4" s="206">
        <v>16</v>
      </c>
      <c r="P4" s="205">
        <v>109</v>
      </c>
      <c r="Q4" s="205">
        <v>170</v>
      </c>
      <c r="R4" s="205">
        <v>12</v>
      </c>
      <c r="S4" s="205">
        <f t="shared" si="1"/>
        <v>32640</v>
      </c>
      <c r="T4" s="207">
        <f t="shared" si="2"/>
        <v>0</v>
      </c>
    </row>
    <row r="5" spans="1:20">
      <c r="A5" s="201">
        <v>3</v>
      </c>
      <c r="B5" s="202" t="s">
        <v>275</v>
      </c>
      <c r="C5" s="202" t="s">
        <v>557</v>
      </c>
      <c r="D5" s="202" t="s">
        <v>564</v>
      </c>
      <c r="E5" s="203" t="s">
        <v>561</v>
      </c>
      <c r="F5" s="204">
        <v>0</v>
      </c>
      <c r="G5" s="204">
        <v>16</v>
      </c>
      <c r="H5" s="201">
        <v>16</v>
      </c>
      <c r="I5" s="204">
        <v>109</v>
      </c>
      <c r="J5" s="204">
        <v>170</v>
      </c>
      <c r="K5" s="204">
        <v>12</v>
      </c>
      <c r="L5" s="204">
        <f t="shared" si="0"/>
        <v>32640</v>
      </c>
      <c r="M5" s="205">
        <v>0</v>
      </c>
      <c r="N5" s="205">
        <v>16</v>
      </c>
      <c r="O5" s="206">
        <v>16</v>
      </c>
      <c r="P5" s="205">
        <v>109</v>
      </c>
      <c r="Q5" s="205">
        <v>170</v>
      </c>
      <c r="R5" s="205">
        <v>12</v>
      </c>
      <c r="S5" s="205">
        <f t="shared" si="1"/>
        <v>32640</v>
      </c>
      <c r="T5" s="207">
        <f t="shared" si="2"/>
        <v>0</v>
      </c>
    </row>
    <row r="6" spans="1:20">
      <c r="A6" s="201">
        <v>4</v>
      </c>
      <c r="B6" s="202" t="s">
        <v>571</v>
      </c>
      <c r="C6" s="202" t="s">
        <v>558</v>
      </c>
      <c r="D6" s="202" t="s">
        <v>564</v>
      </c>
      <c r="E6" s="203" t="s">
        <v>561</v>
      </c>
      <c r="F6" s="204">
        <v>0</v>
      </c>
      <c r="G6" s="204">
        <v>16</v>
      </c>
      <c r="H6" s="201">
        <v>16</v>
      </c>
      <c r="I6" s="204">
        <v>109</v>
      </c>
      <c r="J6" s="204">
        <v>170</v>
      </c>
      <c r="K6" s="204">
        <v>12</v>
      </c>
      <c r="L6" s="204">
        <f t="shared" si="0"/>
        <v>32640</v>
      </c>
      <c r="M6" s="205">
        <v>0</v>
      </c>
      <c r="N6" s="205">
        <v>16</v>
      </c>
      <c r="O6" s="206">
        <v>16</v>
      </c>
      <c r="P6" s="205">
        <v>109</v>
      </c>
      <c r="Q6" s="205">
        <v>170</v>
      </c>
      <c r="R6" s="205">
        <v>12</v>
      </c>
      <c r="S6" s="205">
        <f t="shared" si="1"/>
        <v>32640</v>
      </c>
      <c r="T6" s="207">
        <f t="shared" si="2"/>
        <v>0</v>
      </c>
    </row>
    <row r="7" spans="1:20">
      <c r="A7" s="201">
        <v>5</v>
      </c>
      <c r="B7" s="202" t="s">
        <v>572</v>
      </c>
      <c r="C7" s="202" t="s">
        <v>557</v>
      </c>
      <c r="D7" s="202" t="s">
        <v>564</v>
      </c>
      <c r="E7" s="203" t="s">
        <v>561</v>
      </c>
      <c r="F7" s="204">
        <v>0</v>
      </c>
      <c r="G7" s="204">
        <v>16</v>
      </c>
      <c r="H7" s="201">
        <v>16</v>
      </c>
      <c r="I7" s="204">
        <v>109</v>
      </c>
      <c r="J7" s="204">
        <v>170</v>
      </c>
      <c r="K7" s="204">
        <v>12</v>
      </c>
      <c r="L7" s="204">
        <f t="shared" si="0"/>
        <v>32640</v>
      </c>
      <c r="M7" s="205">
        <v>0</v>
      </c>
      <c r="N7" s="205">
        <v>16</v>
      </c>
      <c r="O7" s="206">
        <v>16</v>
      </c>
      <c r="P7" s="205">
        <v>109</v>
      </c>
      <c r="Q7" s="205">
        <v>170</v>
      </c>
      <c r="R7" s="205">
        <v>12</v>
      </c>
      <c r="S7" s="205">
        <f t="shared" si="1"/>
        <v>32640</v>
      </c>
      <c r="T7" s="207">
        <f t="shared" si="2"/>
        <v>0</v>
      </c>
    </row>
    <row r="8" spans="1:20">
      <c r="A8" s="201">
        <v>6</v>
      </c>
      <c r="B8" s="202" t="s">
        <v>573</v>
      </c>
      <c r="C8" s="202" t="s">
        <v>557</v>
      </c>
      <c r="D8" s="202" t="s">
        <v>564</v>
      </c>
      <c r="E8" s="203" t="s">
        <v>561</v>
      </c>
      <c r="F8" s="204">
        <v>0</v>
      </c>
      <c r="G8" s="204">
        <v>16</v>
      </c>
      <c r="H8" s="201">
        <v>16</v>
      </c>
      <c r="I8" s="204">
        <v>109</v>
      </c>
      <c r="J8" s="204">
        <v>170</v>
      </c>
      <c r="K8" s="204">
        <v>12</v>
      </c>
      <c r="L8" s="204">
        <f t="shared" si="0"/>
        <v>32640</v>
      </c>
      <c r="M8" s="205">
        <v>0</v>
      </c>
      <c r="N8" s="205">
        <v>16</v>
      </c>
      <c r="O8" s="206">
        <v>16</v>
      </c>
      <c r="P8" s="205">
        <v>109</v>
      </c>
      <c r="Q8" s="205">
        <v>170</v>
      </c>
      <c r="R8" s="205">
        <v>12</v>
      </c>
      <c r="S8" s="205">
        <f t="shared" si="1"/>
        <v>32640</v>
      </c>
      <c r="T8" s="207">
        <f t="shared" si="2"/>
        <v>0</v>
      </c>
    </row>
    <row r="9" spans="1:20">
      <c r="A9" s="201">
        <v>7</v>
      </c>
      <c r="B9" s="202" t="s">
        <v>574</v>
      </c>
      <c r="C9" s="202" t="s">
        <v>557</v>
      </c>
      <c r="D9" s="202" t="s">
        <v>564</v>
      </c>
      <c r="E9" s="203" t="s">
        <v>561</v>
      </c>
      <c r="F9" s="204">
        <v>0</v>
      </c>
      <c r="G9" s="204">
        <v>16</v>
      </c>
      <c r="H9" s="201">
        <v>16</v>
      </c>
      <c r="I9" s="204">
        <v>109</v>
      </c>
      <c r="J9" s="204">
        <v>170</v>
      </c>
      <c r="K9" s="204">
        <v>12</v>
      </c>
      <c r="L9" s="204">
        <f t="shared" si="0"/>
        <v>32640</v>
      </c>
      <c r="M9" s="205">
        <v>0</v>
      </c>
      <c r="N9" s="205">
        <v>16</v>
      </c>
      <c r="O9" s="206">
        <v>16</v>
      </c>
      <c r="P9" s="205">
        <v>109</v>
      </c>
      <c r="Q9" s="205">
        <v>170</v>
      </c>
      <c r="R9" s="205">
        <v>12</v>
      </c>
      <c r="S9" s="205">
        <f t="shared" si="1"/>
        <v>32640</v>
      </c>
      <c r="T9" s="207">
        <f t="shared" si="2"/>
        <v>0</v>
      </c>
    </row>
    <row r="10" spans="1:20">
      <c r="A10" s="201">
        <v>8</v>
      </c>
      <c r="B10" s="202" t="s">
        <v>575</v>
      </c>
      <c r="C10" s="202" t="s">
        <v>568</v>
      </c>
      <c r="D10" s="202" t="s">
        <v>564</v>
      </c>
      <c r="E10" s="203" t="s">
        <v>561</v>
      </c>
      <c r="F10" s="204">
        <v>0</v>
      </c>
      <c r="G10" s="204">
        <v>16</v>
      </c>
      <c r="H10" s="204">
        <v>16</v>
      </c>
      <c r="I10" s="204">
        <v>109</v>
      </c>
      <c r="J10" s="204">
        <v>170</v>
      </c>
      <c r="K10" s="204">
        <v>12</v>
      </c>
      <c r="L10" s="204">
        <f t="shared" si="0"/>
        <v>32640</v>
      </c>
      <c r="M10" s="205">
        <v>0</v>
      </c>
      <c r="N10" s="205">
        <v>16</v>
      </c>
      <c r="O10" s="205">
        <v>16</v>
      </c>
      <c r="P10" s="205">
        <v>109</v>
      </c>
      <c r="Q10" s="205">
        <v>170</v>
      </c>
      <c r="R10" s="205">
        <v>12</v>
      </c>
      <c r="S10" s="205">
        <f t="shared" si="1"/>
        <v>32640</v>
      </c>
      <c r="T10" s="207">
        <f t="shared" si="2"/>
        <v>0</v>
      </c>
    </row>
    <row r="11" spans="1:20">
      <c r="A11" s="201">
        <v>9</v>
      </c>
      <c r="B11" s="201" t="s">
        <v>576</v>
      </c>
      <c r="C11" s="202" t="s">
        <v>560</v>
      </c>
      <c r="D11" s="202" t="s">
        <v>565</v>
      </c>
      <c r="E11" s="203" t="s">
        <v>561</v>
      </c>
      <c r="F11" s="204">
        <v>6</v>
      </c>
      <c r="G11" s="204">
        <v>10</v>
      </c>
      <c r="H11" s="201">
        <v>16</v>
      </c>
      <c r="I11" s="204">
        <v>109</v>
      </c>
      <c r="J11" s="204">
        <v>170</v>
      </c>
      <c r="K11" s="204">
        <v>12</v>
      </c>
      <c r="L11" s="204">
        <f t="shared" si="0"/>
        <v>28248</v>
      </c>
      <c r="M11" s="205">
        <v>6</v>
      </c>
      <c r="N11" s="205">
        <v>10</v>
      </c>
      <c r="O11" s="206">
        <v>16</v>
      </c>
      <c r="P11" s="205">
        <v>109</v>
      </c>
      <c r="Q11" s="205">
        <v>170</v>
      </c>
      <c r="R11" s="205">
        <v>12</v>
      </c>
      <c r="S11" s="205">
        <f t="shared" si="1"/>
        <v>28248</v>
      </c>
      <c r="T11" s="207">
        <f t="shared" si="2"/>
        <v>0</v>
      </c>
    </row>
    <row r="12" spans="1:20">
      <c r="A12" s="201">
        <v>10</v>
      </c>
      <c r="B12" s="201" t="s">
        <v>577</v>
      </c>
      <c r="C12" s="202" t="s">
        <v>560</v>
      </c>
      <c r="D12" s="202" t="s">
        <v>565</v>
      </c>
      <c r="E12" s="203" t="s">
        <v>561</v>
      </c>
      <c r="F12" s="204">
        <v>7</v>
      </c>
      <c r="G12" s="204">
        <v>9</v>
      </c>
      <c r="H12" s="201">
        <v>16</v>
      </c>
      <c r="I12" s="204">
        <v>109</v>
      </c>
      <c r="J12" s="204">
        <v>170</v>
      </c>
      <c r="K12" s="204">
        <v>12</v>
      </c>
      <c r="L12" s="204">
        <f t="shared" si="0"/>
        <v>27516</v>
      </c>
      <c r="M12" s="205">
        <v>7</v>
      </c>
      <c r="N12" s="205">
        <v>9</v>
      </c>
      <c r="O12" s="206">
        <v>16</v>
      </c>
      <c r="P12" s="205">
        <v>109</v>
      </c>
      <c r="Q12" s="205">
        <v>170</v>
      </c>
      <c r="R12" s="205">
        <v>12</v>
      </c>
      <c r="S12" s="205">
        <f t="shared" si="1"/>
        <v>27516</v>
      </c>
      <c r="T12" s="207">
        <f t="shared" si="2"/>
        <v>0</v>
      </c>
    </row>
    <row r="13" spans="1:20">
      <c r="A13" s="201">
        <v>11</v>
      </c>
      <c r="B13" s="201" t="s">
        <v>578</v>
      </c>
      <c r="C13" s="202" t="s">
        <v>560</v>
      </c>
      <c r="D13" s="202" t="s">
        <v>565</v>
      </c>
      <c r="E13" s="203" t="s">
        <v>561</v>
      </c>
      <c r="F13" s="204">
        <v>12</v>
      </c>
      <c r="G13" s="204">
        <v>4</v>
      </c>
      <c r="H13" s="201">
        <v>16</v>
      </c>
      <c r="I13" s="204">
        <v>109</v>
      </c>
      <c r="J13" s="204">
        <v>170</v>
      </c>
      <c r="K13" s="204">
        <v>12</v>
      </c>
      <c r="L13" s="204">
        <f t="shared" si="0"/>
        <v>23856</v>
      </c>
      <c r="M13" s="205">
        <v>12</v>
      </c>
      <c r="N13" s="205">
        <v>4</v>
      </c>
      <c r="O13" s="206">
        <v>16</v>
      </c>
      <c r="P13" s="205">
        <v>109</v>
      </c>
      <c r="Q13" s="205">
        <v>170</v>
      </c>
      <c r="R13" s="205">
        <v>12</v>
      </c>
      <c r="S13" s="205">
        <f t="shared" si="1"/>
        <v>23856</v>
      </c>
      <c r="T13" s="207">
        <f t="shared" si="2"/>
        <v>0</v>
      </c>
    </row>
    <row r="14" spans="1:20">
      <c r="A14" s="201">
        <v>12</v>
      </c>
      <c r="B14" s="201" t="s">
        <v>579</v>
      </c>
      <c r="C14" s="202" t="s">
        <v>560</v>
      </c>
      <c r="D14" s="202" t="s">
        <v>565</v>
      </c>
      <c r="E14" s="203" t="s">
        <v>561</v>
      </c>
      <c r="F14" s="204">
        <v>8</v>
      </c>
      <c r="G14" s="204">
        <v>8</v>
      </c>
      <c r="H14" s="201">
        <v>16</v>
      </c>
      <c r="I14" s="204">
        <v>109</v>
      </c>
      <c r="J14" s="204">
        <v>170</v>
      </c>
      <c r="K14" s="204">
        <v>12</v>
      </c>
      <c r="L14" s="204">
        <f t="shared" si="0"/>
        <v>26784</v>
      </c>
      <c r="M14" s="205">
        <v>8</v>
      </c>
      <c r="N14" s="205">
        <v>8</v>
      </c>
      <c r="O14" s="206">
        <v>16</v>
      </c>
      <c r="P14" s="205">
        <v>109</v>
      </c>
      <c r="Q14" s="205">
        <v>170</v>
      </c>
      <c r="R14" s="205">
        <v>12</v>
      </c>
      <c r="S14" s="205">
        <f t="shared" si="1"/>
        <v>26784</v>
      </c>
      <c r="T14" s="207">
        <f t="shared" si="2"/>
        <v>0</v>
      </c>
    </row>
    <row r="15" spans="1:20">
      <c r="A15" s="201">
        <v>13</v>
      </c>
      <c r="B15" s="201" t="s">
        <v>580</v>
      </c>
      <c r="C15" s="202" t="s">
        <v>560</v>
      </c>
      <c r="D15" s="202" t="s">
        <v>565</v>
      </c>
      <c r="E15" s="203" t="s">
        <v>561</v>
      </c>
      <c r="F15" s="204">
        <v>11</v>
      </c>
      <c r="G15" s="204">
        <v>5</v>
      </c>
      <c r="H15" s="201">
        <v>16</v>
      </c>
      <c r="I15" s="204">
        <v>109</v>
      </c>
      <c r="J15" s="204">
        <v>170</v>
      </c>
      <c r="K15" s="204">
        <v>12</v>
      </c>
      <c r="L15" s="204">
        <f t="shared" si="0"/>
        <v>24588</v>
      </c>
      <c r="M15" s="205">
        <v>11</v>
      </c>
      <c r="N15" s="205">
        <v>5</v>
      </c>
      <c r="O15" s="206">
        <v>16</v>
      </c>
      <c r="P15" s="205">
        <v>109</v>
      </c>
      <c r="Q15" s="205">
        <v>170</v>
      </c>
      <c r="R15" s="205">
        <v>12</v>
      </c>
      <c r="S15" s="205">
        <f t="shared" si="1"/>
        <v>24588</v>
      </c>
      <c r="T15" s="207">
        <f t="shared" si="2"/>
        <v>0</v>
      </c>
    </row>
    <row r="16" spans="1:20">
      <c r="A16" s="201">
        <v>14</v>
      </c>
      <c r="B16" s="201" t="s">
        <v>581</v>
      </c>
      <c r="C16" s="202" t="s">
        <v>560</v>
      </c>
      <c r="D16" s="202" t="s">
        <v>565</v>
      </c>
      <c r="E16" s="203" t="s">
        <v>561</v>
      </c>
      <c r="F16" s="204">
        <v>8</v>
      </c>
      <c r="G16" s="204">
        <v>8</v>
      </c>
      <c r="H16" s="201">
        <v>16</v>
      </c>
      <c r="I16" s="204">
        <v>109</v>
      </c>
      <c r="J16" s="204">
        <v>170</v>
      </c>
      <c r="K16" s="204">
        <v>12</v>
      </c>
      <c r="L16" s="204">
        <f t="shared" si="0"/>
        <v>26784</v>
      </c>
      <c r="M16" s="205">
        <v>8</v>
      </c>
      <c r="N16" s="205">
        <v>8</v>
      </c>
      <c r="O16" s="206">
        <v>16</v>
      </c>
      <c r="P16" s="205">
        <v>109</v>
      </c>
      <c r="Q16" s="205">
        <v>170</v>
      </c>
      <c r="R16" s="205">
        <v>12</v>
      </c>
      <c r="S16" s="205">
        <f t="shared" si="1"/>
        <v>26784</v>
      </c>
      <c r="T16" s="207">
        <f t="shared" si="2"/>
        <v>0</v>
      </c>
    </row>
    <row r="17" spans="1:20">
      <c r="A17" s="201">
        <v>15</v>
      </c>
      <c r="B17" s="201" t="s">
        <v>582</v>
      </c>
      <c r="C17" s="202" t="s">
        <v>560</v>
      </c>
      <c r="D17" s="202" t="s">
        <v>565</v>
      </c>
      <c r="E17" s="203" t="s">
        <v>561</v>
      </c>
      <c r="F17" s="204">
        <v>6</v>
      </c>
      <c r="G17" s="204">
        <v>10</v>
      </c>
      <c r="H17" s="201">
        <v>16</v>
      </c>
      <c r="I17" s="204">
        <v>109</v>
      </c>
      <c r="J17" s="204">
        <v>170</v>
      </c>
      <c r="K17" s="204">
        <v>12</v>
      </c>
      <c r="L17" s="204">
        <f t="shared" si="0"/>
        <v>28248</v>
      </c>
      <c r="M17" s="205">
        <v>6</v>
      </c>
      <c r="N17" s="205">
        <v>10</v>
      </c>
      <c r="O17" s="206">
        <v>16</v>
      </c>
      <c r="P17" s="205">
        <v>109</v>
      </c>
      <c r="Q17" s="205">
        <v>170</v>
      </c>
      <c r="R17" s="205">
        <v>12</v>
      </c>
      <c r="S17" s="205">
        <f t="shared" si="1"/>
        <v>28248</v>
      </c>
      <c r="T17" s="207">
        <f t="shared" si="2"/>
        <v>0</v>
      </c>
    </row>
    <row r="18" spans="1:20">
      <c r="A18" s="201">
        <v>16</v>
      </c>
      <c r="B18" s="201" t="s">
        <v>583</v>
      </c>
      <c r="C18" s="202" t="s">
        <v>560</v>
      </c>
      <c r="D18" s="202" t="s">
        <v>565</v>
      </c>
      <c r="E18" s="203" t="s">
        <v>561</v>
      </c>
      <c r="F18" s="204">
        <v>4</v>
      </c>
      <c r="G18" s="204">
        <v>12</v>
      </c>
      <c r="H18" s="201">
        <v>16</v>
      </c>
      <c r="I18" s="204">
        <v>109</v>
      </c>
      <c r="J18" s="204">
        <v>170</v>
      </c>
      <c r="K18" s="204">
        <v>12</v>
      </c>
      <c r="L18" s="204">
        <f t="shared" si="0"/>
        <v>29712</v>
      </c>
      <c r="M18" s="205">
        <v>4</v>
      </c>
      <c r="N18" s="205">
        <v>12</v>
      </c>
      <c r="O18" s="206">
        <v>16</v>
      </c>
      <c r="P18" s="205">
        <v>109</v>
      </c>
      <c r="Q18" s="205">
        <v>170</v>
      </c>
      <c r="R18" s="205">
        <v>12</v>
      </c>
      <c r="S18" s="205">
        <f t="shared" si="1"/>
        <v>29712</v>
      </c>
      <c r="T18" s="207">
        <f t="shared" si="2"/>
        <v>0</v>
      </c>
    </row>
    <row r="19" spans="1:20">
      <c r="A19" s="201">
        <v>17</v>
      </c>
      <c r="B19" s="201" t="s">
        <v>584</v>
      </c>
      <c r="C19" s="202" t="s">
        <v>560</v>
      </c>
      <c r="D19" s="202" t="s">
        <v>565</v>
      </c>
      <c r="E19" s="203" t="s">
        <v>561</v>
      </c>
      <c r="F19" s="204">
        <v>8</v>
      </c>
      <c r="G19" s="204">
        <v>8</v>
      </c>
      <c r="H19" s="201">
        <v>16</v>
      </c>
      <c r="I19" s="204">
        <v>109</v>
      </c>
      <c r="J19" s="204">
        <v>170</v>
      </c>
      <c r="K19" s="204">
        <v>12</v>
      </c>
      <c r="L19" s="204">
        <f t="shared" si="0"/>
        <v>26784</v>
      </c>
      <c r="M19" s="205">
        <v>8</v>
      </c>
      <c r="N19" s="205">
        <v>8</v>
      </c>
      <c r="O19" s="206">
        <v>16</v>
      </c>
      <c r="P19" s="205">
        <v>109</v>
      </c>
      <c r="Q19" s="205">
        <v>170</v>
      </c>
      <c r="R19" s="205">
        <v>12</v>
      </c>
      <c r="S19" s="205">
        <f t="shared" si="1"/>
        <v>26784</v>
      </c>
      <c r="T19" s="207">
        <f t="shared" si="2"/>
        <v>0</v>
      </c>
    </row>
    <row r="20" spans="1:20">
      <c r="A20" s="201">
        <v>18</v>
      </c>
      <c r="B20" s="201" t="s">
        <v>585</v>
      </c>
      <c r="C20" s="202" t="s">
        <v>558</v>
      </c>
      <c r="D20" s="202" t="s">
        <v>564</v>
      </c>
      <c r="E20" s="203" t="s">
        <v>561</v>
      </c>
      <c r="F20" s="204">
        <v>7</v>
      </c>
      <c r="G20" s="204">
        <v>9</v>
      </c>
      <c r="H20" s="201">
        <v>16</v>
      </c>
      <c r="I20" s="204">
        <v>109</v>
      </c>
      <c r="J20" s="204">
        <v>170</v>
      </c>
      <c r="K20" s="204">
        <v>12</v>
      </c>
      <c r="L20" s="204">
        <f t="shared" si="0"/>
        <v>27516</v>
      </c>
      <c r="M20" s="205">
        <v>7</v>
      </c>
      <c r="N20" s="205">
        <v>9</v>
      </c>
      <c r="O20" s="206">
        <v>16</v>
      </c>
      <c r="P20" s="205">
        <v>109</v>
      </c>
      <c r="Q20" s="205">
        <v>170</v>
      </c>
      <c r="R20" s="205">
        <v>12</v>
      </c>
      <c r="S20" s="205">
        <f t="shared" si="1"/>
        <v>27516</v>
      </c>
      <c r="T20" s="207">
        <f t="shared" si="2"/>
        <v>0</v>
      </c>
    </row>
    <row r="21" spans="1:20">
      <c r="A21" s="201">
        <v>19</v>
      </c>
      <c r="B21" s="202" t="s">
        <v>562</v>
      </c>
      <c r="C21" s="202" t="s">
        <v>557</v>
      </c>
      <c r="D21" s="202" t="s">
        <v>564</v>
      </c>
      <c r="E21" s="203" t="s">
        <v>561</v>
      </c>
      <c r="F21" s="204">
        <v>16</v>
      </c>
      <c r="G21" s="204">
        <v>0</v>
      </c>
      <c r="H21" s="204">
        <v>16</v>
      </c>
      <c r="I21" s="204">
        <v>109</v>
      </c>
      <c r="J21" s="204">
        <v>170</v>
      </c>
      <c r="K21" s="204">
        <v>12</v>
      </c>
      <c r="L21" s="204">
        <f t="shared" si="0"/>
        <v>20928</v>
      </c>
      <c r="M21" s="205">
        <v>16</v>
      </c>
      <c r="N21" s="205">
        <v>0</v>
      </c>
      <c r="O21" s="205">
        <v>16</v>
      </c>
      <c r="P21" s="205">
        <v>109</v>
      </c>
      <c r="Q21" s="205">
        <v>170</v>
      </c>
      <c r="R21" s="205">
        <v>12</v>
      </c>
      <c r="S21" s="205">
        <f t="shared" si="1"/>
        <v>20928</v>
      </c>
      <c r="T21" s="207">
        <f t="shared" si="2"/>
        <v>0</v>
      </c>
    </row>
    <row r="22" spans="1:20">
      <c r="A22" s="201">
        <v>20</v>
      </c>
      <c r="B22" s="202" t="s">
        <v>586</v>
      </c>
      <c r="C22" s="202" t="s">
        <v>567</v>
      </c>
      <c r="D22" s="202" t="s">
        <v>564</v>
      </c>
      <c r="E22" s="203" t="s">
        <v>561</v>
      </c>
      <c r="F22" s="204">
        <v>7</v>
      </c>
      <c r="G22" s="204">
        <v>9</v>
      </c>
      <c r="H22" s="204">
        <v>16</v>
      </c>
      <c r="I22" s="204">
        <v>109</v>
      </c>
      <c r="J22" s="204">
        <v>170</v>
      </c>
      <c r="K22" s="204">
        <v>12</v>
      </c>
      <c r="L22" s="204">
        <f t="shared" si="0"/>
        <v>27516</v>
      </c>
      <c r="M22" s="205">
        <v>7</v>
      </c>
      <c r="N22" s="205">
        <v>9</v>
      </c>
      <c r="O22" s="205">
        <v>16</v>
      </c>
      <c r="P22" s="205">
        <v>109</v>
      </c>
      <c r="Q22" s="205">
        <v>170</v>
      </c>
      <c r="R22" s="205">
        <v>12</v>
      </c>
      <c r="S22" s="205">
        <f t="shared" si="1"/>
        <v>27516</v>
      </c>
      <c r="T22" s="207">
        <f t="shared" si="2"/>
        <v>0</v>
      </c>
    </row>
    <row r="23" spans="1:20">
      <c r="A23" s="201">
        <v>21</v>
      </c>
      <c r="B23" s="202" t="s">
        <v>587</v>
      </c>
      <c r="C23" s="202" t="s">
        <v>567</v>
      </c>
      <c r="D23" s="202" t="s">
        <v>564</v>
      </c>
      <c r="E23" s="203" t="s">
        <v>561</v>
      </c>
      <c r="F23" s="204">
        <v>4</v>
      </c>
      <c r="G23" s="204">
        <v>12</v>
      </c>
      <c r="H23" s="204">
        <v>16</v>
      </c>
      <c r="I23" s="204">
        <v>109</v>
      </c>
      <c r="J23" s="204">
        <v>170</v>
      </c>
      <c r="K23" s="204">
        <v>12</v>
      </c>
      <c r="L23" s="204">
        <f t="shared" si="0"/>
        <v>29712</v>
      </c>
      <c r="M23" s="205">
        <v>4</v>
      </c>
      <c r="N23" s="205">
        <v>12</v>
      </c>
      <c r="O23" s="205">
        <v>16</v>
      </c>
      <c r="P23" s="205">
        <v>109</v>
      </c>
      <c r="Q23" s="205">
        <v>170</v>
      </c>
      <c r="R23" s="205">
        <v>12</v>
      </c>
      <c r="S23" s="205">
        <f t="shared" si="1"/>
        <v>29712</v>
      </c>
      <c r="T23" s="207">
        <f t="shared" si="2"/>
        <v>0</v>
      </c>
    </row>
    <row r="24" spans="1:20">
      <c r="A24" s="201">
        <v>22</v>
      </c>
      <c r="B24" s="202" t="s">
        <v>588</v>
      </c>
      <c r="C24" s="203" t="s">
        <v>567</v>
      </c>
      <c r="D24" s="202" t="s">
        <v>564</v>
      </c>
      <c r="E24" s="203" t="s">
        <v>589</v>
      </c>
      <c r="F24" s="204">
        <v>0</v>
      </c>
      <c r="G24" s="204">
        <v>16</v>
      </c>
      <c r="H24" s="201">
        <v>16</v>
      </c>
      <c r="I24" s="204">
        <v>109</v>
      </c>
      <c r="J24" s="204">
        <v>170</v>
      </c>
      <c r="K24" s="204">
        <v>12</v>
      </c>
      <c r="L24" s="204">
        <f t="shared" si="0"/>
        <v>32640</v>
      </c>
      <c r="M24" s="211">
        <v>16</v>
      </c>
      <c r="N24" s="211">
        <v>0</v>
      </c>
      <c r="O24" s="211">
        <v>16</v>
      </c>
      <c r="P24" s="204">
        <v>107</v>
      </c>
      <c r="Q24" s="204">
        <v>170</v>
      </c>
      <c r="R24" s="204">
        <v>12</v>
      </c>
      <c r="S24" s="205">
        <f t="shared" si="1"/>
        <v>20544</v>
      </c>
      <c r="T24" s="207">
        <f t="shared" si="2"/>
        <v>-12096</v>
      </c>
    </row>
    <row r="25" spans="1:20">
      <c r="A25" s="201">
        <v>23</v>
      </c>
      <c r="B25" s="202" t="s">
        <v>590</v>
      </c>
      <c r="C25" s="202" t="s">
        <v>557</v>
      </c>
      <c r="D25" s="202" t="s">
        <v>566</v>
      </c>
      <c r="E25" s="203" t="s">
        <v>561</v>
      </c>
      <c r="F25" s="204">
        <v>6</v>
      </c>
      <c r="G25" s="204">
        <v>10</v>
      </c>
      <c r="H25" s="201">
        <v>16</v>
      </c>
      <c r="I25" s="204">
        <v>109</v>
      </c>
      <c r="J25" s="204">
        <v>170</v>
      </c>
      <c r="K25" s="204">
        <v>12</v>
      </c>
      <c r="L25" s="204">
        <f t="shared" si="0"/>
        <v>28248</v>
      </c>
      <c r="M25" s="205">
        <v>6</v>
      </c>
      <c r="N25" s="205">
        <v>10</v>
      </c>
      <c r="O25" s="206">
        <v>16</v>
      </c>
      <c r="P25" s="205">
        <v>109</v>
      </c>
      <c r="Q25" s="205">
        <v>170</v>
      </c>
      <c r="R25" s="205">
        <v>12</v>
      </c>
      <c r="S25" s="205">
        <f t="shared" ref="S25:S26" si="3">M25*P25*R25+N25*Q25*R25</f>
        <v>28248</v>
      </c>
      <c r="T25" s="207">
        <f t="shared" si="2"/>
        <v>0</v>
      </c>
    </row>
    <row r="26" spans="1:20">
      <c r="A26" s="201">
        <v>24</v>
      </c>
      <c r="B26" s="202" t="s">
        <v>591</v>
      </c>
      <c r="C26" s="202" t="s">
        <v>557</v>
      </c>
      <c r="D26" s="202" t="s">
        <v>566</v>
      </c>
      <c r="E26" s="203" t="s">
        <v>561</v>
      </c>
      <c r="F26" s="204">
        <v>0</v>
      </c>
      <c r="G26" s="204">
        <v>16</v>
      </c>
      <c r="H26" s="201">
        <v>16</v>
      </c>
      <c r="I26" s="204">
        <v>109</v>
      </c>
      <c r="J26" s="204">
        <v>170</v>
      </c>
      <c r="K26" s="204">
        <v>12</v>
      </c>
      <c r="L26" s="204">
        <f t="shared" si="0"/>
        <v>32640</v>
      </c>
      <c r="M26" s="205">
        <v>0</v>
      </c>
      <c r="N26" s="205">
        <v>16</v>
      </c>
      <c r="O26" s="206">
        <v>16</v>
      </c>
      <c r="P26" s="205">
        <v>109</v>
      </c>
      <c r="Q26" s="205">
        <v>170</v>
      </c>
      <c r="R26" s="205">
        <v>12</v>
      </c>
      <c r="S26" s="205">
        <f t="shared" si="3"/>
        <v>32640</v>
      </c>
      <c r="T26" s="207">
        <f t="shared" si="2"/>
        <v>0</v>
      </c>
    </row>
    <row r="27" spans="1:20">
      <c r="A27" s="197"/>
      <c r="B27" s="208" t="s">
        <v>592</v>
      </c>
      <c r="C27" s="209"/>
      <c r="D27" s="208"/>
      <c r="E27" s="209"/>
      <c r="F27" s="210">
        <f>SUM(F3:F26)</f>
        <v>110</v>
      </c>
      <c r="G27" s="210">
        <f t="shared" ref="G27:T27" si="4">SUM(G3:G26)</f>
        <v>274</v>
      </c>
      <c r="H27" s="197">
        <f t="shared" si="4"/>
        <v>384</v>
      </c>
      <c r="I27" s="210">
        <f t="shared" si="4"/>
        <v>2616</v>
      </c>
      <c r="J27" s="210">
        <f t="shared" si="4"/>
        <v>4080</v>
      </c>
      <c r="K27" s="210">
        <f t="shared" si="4"/>
        <v>288</v>
      </c>
      <c r="L27" s="210">
        <f t="shared" si="4"/>
        <v>702840</v>
      </c>
      <c r="M27" s="210">
        <f t="shared" si="4"/>
        <v>126</v>
      </c>
      <c r="N27" s="210">
        <f t="shared" si="4"/>
        <v>258</v>
      </c>
      <c r="O27" s="210">
        <f t="shared" si="4"/>
        <v>384</v>
      </c>
      <c r="P27" s="210"/>
      <c r="Q27" s="210"/>
      <c r="R27" s="210"/>
      <c r="S27" s="210">
        <f t="shared" si="4"/>
        <v>690744</v>
      </c>
      <c r="T27" s="210">
        <f t="shared" si="4"/>
        <v>-12096</v>
      </c>
    </row>
  </sheetData>
  <mergeCells count="1">
    <mergeCell ref="A1:T1"/>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1.xml><?xml version="1.0" encoding="utf-8"?>
<worksheet xmlns="http://schemas.openxmlformats.org/spreadsheetml/2006/main" xmlns:r="http://schemas.openxmlformats.org/officeDocument/2006/relationships">
  <dimension ref="A1:AA130"/>
  <sheetViews>
    <sheetView workbookViewId="0">
      <selection activeCell="A7" sqref="A7:XFD23"/>
    </sheetView>
  </sheetViews>
  <sheetFormatPr defaultRowHeight="13.5"/>
  <cols>
    <col min="1" max="1" width="5.875" style="110" customWidth="1"/>
    <col min="2" max="2" width="18" style="110" customWidth="1"/>
    <col min="3" max="13" width="8" style="110" hidden="1" customWidth="1"/>
    <col min="14" max="16" width="11.25" style="110" hidden="1" customWidth="1"/>
    <col min="17" max="17" width="9.75" style="110" hidden="1" customWidth="1"/>
    <col min="18" max="18" width="12.125" style="110" customWidth="1"/>
    <col min="19" max="19" width="13.125" style="110" customWidth="1"/>
    <col min="20" max="20" width="12.5" style="110" customWidth="1"/>
    <col min="21" max="21" width="13.375" style="110" customWidth="1"/>
    <col min="22" max="22" width="13.75" style="110" customWidth="1"/>
    <col min="23" max="23" width="12.5" style="110" customWidth="1"/>
    <col min="24" max="249" width="9" style="110"/>
    <col min="250" max="250" width="5.875" style="110" customWidth="1"/>
    <col min="251" max="251" width="18" style="110" customWidth="1"/>
    <col min="252" max="262" width="0" style="110" hidden="1" customWidth="1"/>
    <col min="263" max="263" width="9" style="110"/>
    <col min="264" max="264" width="9.875" style="110" customWidth="1"/>
    <col min="265" max="265" width="9" style="110" customWidth="1"/>
    <col min="266" max="266" width="9.5" style="110" bestFit="1" customWidth="1"/>
    <col min="267" max="267" width="9.5" style="110" customWidth="1"/>
    <col min="268" max="268" width="9.375" style="110" customWidth="1"/>
    <col min="269" max="269" width="10.125" style="110" customWidth="1"/>
    <col min="270" max="270" width="11.125" style="110" customWidth="1"/>
    <col min="271" max="505" width="9" style="110"/>
    <col min="506" max="506" width="5.875" style="110" customWidth="1"/>
    <col min="507" max="507" width="18" style="110" customWidth="1"/>
    <col min="508" max="518" width="0" style="110" hidden="1" customWidth="1"/>
    <col min="519" max="519" width="9" style="110"/>
    <col min="520" max="520" width="9.875" style="110" customWidth="1"/>
    <col min="521" max="521" width="9" style="110" customWidth="1"/>
    <col min="522" max="522" width="9.5" style="110" bestFit="1" customWidth="1"/>
    <col min="523" max="523" width="9.5" style="110" customWidth="1"/>
    <col min="524" max="524" width="9.375" style="110" customWidth="1"/>
    <col min="525" max="525" width="10.125" style="110" customWidth="1"/>
    <col min="526" max="526" width="11.125" style="110" customWidth="1"/>
    <col min="527" max="761" width="9" style="110"/>
    <col min="762" max="762" width="5.875" style="110" customWidth="1"/>
    <col min="763" max="763" width="18" style="110" customWidth="1"/>
    <col min="764" max="774" width="0" style="110" hidden="1" customWidth="1"/>
    <col min="775" max="775" width="9" style="110"/>
    <col min="776" max="776" width="9.875" style="110" customWidth="1"/>
    <col min="777" max="777" width="9" style="110" customWidth="1"/>
    <col min="778" max="778" width="9.5" style="110" bestFit="1" customWidth="1"/>
    <col min="779" max="779" width="9.5" style="110" customWidth="1"/>
    <col min="780" max="780" width="9.375" style="110" customWidth="1"/>
    <col min="781" max="781" width="10.125" style="110" customWidth="1"/>
    <col min="782" max="782" width="11.125" style="110" customWidth="1"/>
    <col min="783" max="1017" width="9" style="110"/>
    <col min="1018" max="1018" width="5.875" style="110" customWidth="1"/>
    <col min="1019" max="1019" width="18" style="110" customWidth="1"/>
    <col min="1020" max="1030" width="0" style="110" hidden="1" customWidth="1"/>
    <col min="1031" max="1031" width="9" style="110"/>
    <col min="1032" max="1032" width="9.875" style="110" customWidth="1"/>
    <col min="1033" max="1033" width="9" style="110" customWidth="1"/>
    <col min="1034" max="1034" width="9.5" style="110" bestFit="1" customWidth="1"/>
    <col min="1035" max="1035" width="9.5" style="110" customWidth="1"/>
    <col min="1036" max="1036" width="9.375" style="110" customWidth="1"/>
    <col min="1037" max="1037" width="10.125" style="110" customWidth="1"/>
    <col min="1038" max="1038" width="11.125" style="110" customWidth="1"/>
    <col min="1039" max="1273" width="9" style="110"/>
    <col min="1274" max="1274" width="5.875" style="110" customWidth="1"/>
    <col min="1275" max="1275" width="18" style="110" customWidth="1"/>
    <col min="1276" max="1286" width="0" style="110" hidden="1" customWidth="1"/>
    <col min="1287" max="1287" width="9" style="110"/>
    <col min="1288" max="1288" width="9.875" style="110" customWidth="1"/>
    <col min="1289" max="1289" width="9" style="110" customWidth="1"/>
    <col min="1290" max="1290" width="9.5" style="110" bestFit="1" customWidth="1"/>
    <col min="1291" max="1291" width="9.5" style="110" customWidth="1"/>
    <col min="1292" max="1292" width="9.375" style="110" customWidth="1"/>
    <col min="1293" max="1293" width="10.125" style="110" customWidth="1"/>
    <col min="1294" max="1294" width="11.125" style="110" customWidth="1"/>
    <col min="1295" max="1529" width="9" style="110"/>
    <col min="1530" max="1530" width="5.875" style="110" customWidth="1"/>
    <col min="1531" max="1531" width="18" style="110" customWidth="1"/>
    <col min="1532" max="1542" width="0" style="110" hidden="1" customWidth="1"/>
    <col min="1543" max="1543" width="9" style="110"/>
    <col min="1544" max="1544" width="9.875" style="110" customWidth="1"/>
    <col min="1545" max="1545" width="9" style="110" customWidth="1"/>
    <col min="1546" max="1546" width="9.5" style="110" bestFit="1" customWidth="1"/>
    <col min="1547" max="1547" width="9.5" style="110" customWidth="1"/>
    <col min="1548" max="1548" width="9.375" style="110" customWidth="1"/>
    <col min="1549" max="1549" width="10.125" style="110" customWidth="1"/>
    <col min="1550" max="1550" width="11.125" style="110" customWidth="1"/>
    <col min="1551" max="1785" width="9" style="110"/>
    <col min="1786" max="1786" width="5.875" style="110" customWidth="1"/>
    <col min="1787" max="1787" width="18" style="110" customWidth="1"/>
    <col min="1788" max="1798" width="0" style="110" hidden="1" customWidth="1"/>
    <col min="1799" max="1799" width="9" style="110"/>
    <col min="1800" max="1800" width="9.875" style="110" customWidth="1"/>
    <col min="1801" max="1801" width="9" style="110" customWidth="1"/>
    <col min="1802" max="1802" width="9.5" style="110" bestFit="1" customWidth="1"/>
    <col min="1803" max="1803" width="9.5" style="110" customWidth="1"/>
    <col min="1804" max="1804" width="9.375" style="110" customWidth="1"/>
    <col min="1805" max="1805" width="10.125" style="110" customWidth="1"/>
    <col min="1806" max="1806" width="11.125" style="110" customWidth="1"/>
    <col min="1807" max="2041" width="9" style="110"/>
    <col min="2042" max="2042" width="5.875" style="110" customWidth="1"/>
    <col min="2043" max="2043" width="18" style="110" customWidth="1"/>
    <col min="2044" max="2054" width="0" style="110" hidden="1" customWidth="1"/>
    <col min="2055" max="2055" width="9" style="110"/>
    <col min="2056" max="2056" width="9.875" style="110" customWidth="1"/>
    <col min="2057" max="2057" width="9" style="110" customWidth="1"/>
    <col min="2058" max="2058" width="9.5" style="110" bestFit="1" customWidth="1"/>
    <col min="2059" max="2059" width="9.5" style="110" customWidth="1"/>
    <col min="2060" max="2060" width="9.375" style="110" customWidth="1"/>
    <col min="2061" max="2061" width="10.125" style="110" customWidth="1"/>
    <col min="2062" max="2062" width="11.125" style="110" customWidth="1"/>
    <col min="2063" max="2297" width="9" style="110"/>
    <col min="2298" max="2298" width="5.875" style="110" customWidth="1"/>
    <col min="2299" max="2299" width="18" style="110" customWidth="1"/>
    <col min="2300" max="2310" width="0" style="110" hidden="1" customWidth="1"/>
    <col min="2311" max="2311" width="9" style="110"/>
    <col min="2312" max="2312" width="9.875" style="110" customWidth="1"/>
    <col min="2313" max="2313" width="9" style="110" customWidth="1"/>
    <col min="2314" max="2314" width="9.5" style="110" bestFit="1" customWidth="1"/>
    <col min="2315" max="2315" width="9.5" style="110" customWidth="1"/>
    <col min="2316" max="2316" width="9.375" style="110" customWidth="1"/>
    <col min="2317" max="2317" width="10.125" style="110" customWidth="1"/>
    <col min="2318" max="2318" width="11.125" style="110" customWidth="1"/>
    <col min="2319" max="2553" width="9" style="110"/>
    <col min="2554" max="2554" width="5.875" style="110" customWidth="1"/>
    <col min="2555" max="2555" width="18" style="110" customWidth="1"/>
    <col min="2556" max="2566" width="0" style="110" hidden="1" customWidth="1"/>
    <col min="2567" max="2567" width="9" style="110"/>
    <col min="2568" max="2568" width="9.875" style="110" customWidth="1"/>
    <col min="2569" max="2569" width="9" style="110" customWidth="1"/>
    <col min="2570" max="2570" width="9.5" style="110" bestFit="1" customWidth="1"/>
    <col min="2571" max="2571" width="9.5" style="110" customWidth="1"/>
    <col min="2572" max="2572" width="9.375" style="110" customWidth="1"/>
    <col min="2573" max="2573" width="10.125" style="110" customWidth="1"/>
    <col min="2574" max="2574" width="11.125" style="110" customWidth="1"/>
    <col min="2575" max="2809" width="9" style="110"/>
    <col min="2810" max="2810" width="5.875" style="110" customWidth="1"/>
    <col min="2811" max="2811" width="18" style="110" customWidth="1"/>
    <col min="2812" max="2822" width="0" style="110" hidden="1" customWidth="1"/>
    <col min="2823" max="2823" width="9" style="110"/>
    <col min="2824" max="2824" width="9.875" style="110" customWidth="1"/>
    <col min="2825" max="2825" width="9" style="110" customWidth="1"/>
    <col min="2826" max="2826" width="9.5" style="110" bestFit="1" customWidth="1"/>
    <col min="2827" max="2827" width="9.5" style="110" customWidth="1"/>
    <col min="2828" max="2828" width="9.375" style="110" customWidth="1"/>
    <col min="2829" max="2829" width="10.125" style="110" customWidth="1"/>
    <col min="2830" max="2830" width="11.125" style="110" customWidth="1"/>
    <col min="2831" max="3065" width="9" style="110"/>
    <col min="3066" max="3066" width="5.875" style="110" customWidth="1"/>
    <col min="3067" max="3067" width="18" style="110" customWidth="1"/>
    <col min="3068" max="3078" width="0" style="110" hidden="1" customWidth="1"/>
    <col min="3079" max="3079" width="9" style="110"/>
    <col min="3080" max="3080" width="9.875" style="110" customWidth="1"/>
    <col min="3081" max="3081" width="9" style="110" customWidth="1"/>
    <col min="3082" max="3082" width="9.5" style="110" bestFit="1" customWidth="1"/>
    <col min="3083" max="3083" width="9.5" style="110" customWidth="1"/>
    <col min="3084" max="3084" width="9.375" style="110" customWidth="1"/>
    <col min="3085" max="3085" width="10.125" style="110" customWidth="1"/>
    <col min="3086" max="3086" width="11.125" style="110" customWidth="1"/>
    <col min="3087" max="3321" width="9" style="110"/>
    <col min="3322" max="3322" width="5.875" style="110" customWidth="1"/>
    <col min="3323" max="3323" width="18" style="110" customWidth="1"/>
    <col min="3324" max="3334" width="0" style="110" hidden="1" customWidth="1"/>
    <col min="3335" max="3335" width="9" style="110"/>
    <col min="3336" max="3336" width="9.875" style="110" customWidth="1"/>
    <col min="3337" max="3337" width="9" style="110" customWidth="1"/>
    <col min="3338" max="3338" width="9.5" style="110" bestFit="1" customWidth="1"/>
    <col min="3339" max="3339" width="9.5" style="110" customWidth="1"/>
    <col min="3340" max="3340" width="9.375" style="110" customWidth="1"/>
    <col min="3341" max="3341" width="10.125" style="110" customWidth="1"/>
    <col min="3342" max="3342" width="11.125" style="110" customWidth="1"/>
    <col min="3343" max="3577" width="9" style="110"/>
    <col min="3578" max="3578" width="5.875" style="110" customWidth="1"/>
    <col min="3579" max="3579" width="18" style="110" customWidth="1"/>
    <col min="3580" max="3590" width="0" style="110" hidden="1" customWidth="1"/>
    <col min="3591" max="3591" width="9" style="110"/>
    <col min="3592" max="3592" width="9.875" style="110" customWidth="1"/>
    <col min="3593" max="3593" width="9" style="110" customWidth="1"/>
    <col min="3594" max="3594" width="9.5" style="110" bestFit="1" customWidth="1"/>
    <col min="3595" max="3595" width="9.5" style="110" customWidth="1"/>
    <col min="3596" max="3596" width="9.375" style="110" customWidth="1"/>
    <col min="3597" max="3597" width="10.125" style="110" customWidth="1"/>
    <col min="3598" max="3598" width="11.125" style="110" customWidth="1"/>
    <col min="3599" max="3833" width="9" style="110"/>
    <col min="3834" max="3834" width="5.875" style="110" customWidth="1"/>
    <col min="3835" max="3835" width="18" style="110" customWidth="1"/>
    <col min="3836" max="3846" width="0" style="110" hidden="1" customWidth="1"/>
    <col min="3847" max="3847" width="9" style="110"/>
    <col min="3848" max="3848" width="9.875" style="110" customWidth="1"/>
    <col min="3849" max="3849" width="9" style="110" customWidth="1"/>
    <col min="3850" max="3850" width="9.5" style="110" bestFit="1" customWidth="1"/>
    <col min="3851" max="3851" width="9.5" style="110" customWidth="1"/>
    <col min="3852" max="3852" width="9.375" style="110" customWidth="1"/>
    <col min="3853" max="3853" width="10.125" style="110" customWidth="1"/>
    <col min="3854" max="3854" width="11.125" style="110" customWidth="1"/>
    <col min="3855" max="4089" width="9" style="110"/>
    <col min="4090" max="4090" width="5.875" style="110" customWidth="1"/>
    <col min="4091" max="4091" width="18" style="110" customWidth="1"/>
    <col min="4092" max="4102" width="0" style="110" hidden="1" customWidth="1"/>
    <col min="4103" max="4103" width="9" style="110"/>
    <col min="4104" max="4104" width="9.875" style="110" customWidth="1"/>
    <col min="4105" max="4105" width="9" style="110" customWidth="1"/>
    <col min="4106" max="4106" width="9.5" style="110" bestFit="1" customWidth="1"/>
    <col min="4107" max="4107" width="9.5" style="110" customWidth="1"/>
    <col min="4108" max="4108" width="9.375" style="110" customWidth="1"/>
    <col min="4109" max="4109" width="10.125" style="110" customWidth="1"/>
    <col min="4110" max="4110" width="11.125" style="110" customWidth="1"/>
    <col min="4111" max="4345" width="9" style="110"/>
    <col min="4346" max="4346" width="5.875" style="110" customWidth="1"/>
    <col min="4347" max="4347" width="18" style="110" customWidth="1"/>
    <col min="4348" max="4358" width="0" style="110" hidden="1" customWidth="1"/>
    <col min="4359" max="4359" width="9" style="110"/>
    <col min="4360" max="4360" width="9.875" style="110" customWidth="1"/>
    <col min="4361" max="4361" width="9" style="110" customWidth="1"/>
    <col min="4362" max="4362" width="9.5" style="110" bestFit="1" customWidth="1"/>
    <col min="4363" max="4363" width="9.5" style="110" customWidth="1"/>
    <col min="4364" max="4364" width="9.375" style="110" customWidth="1"/>
    <col min="4365" max="4365" width="10.125" style="110" customWidth="1"/>
    <col min="4366" max="4366" width="11.125" style="110" customWidth="1"/>
    <col min="4367" max="4601" width="9" style="110"/>
    <col min="4602" max="4602" width="5.875" style="110" customWidth="1"/>
    <col min="4603" max="4603" width="18" style="110" customWidth="1"/>
    <col min="4604" max="4614" width="0" style="110" hidden="1" customWidth="1"/>
    <col min="4615" max="4615" width="9" style="110"/>
    <col min="4616" max="4616" width="9.875" style="110" customWidth="1"/>
    <col min="4617" max="4617" width="9" style="110" customWidth="1"/>
    <col min="4618" max="4618" width="9.5" style="110" bestFit="1" customWidth="1"/>
    <col min="4619" max="4619" width="9.5" style="110" customWidth="1"/>
    <col min="4620" max="4620" width="9.375" style="110" customWidth="1"/>
    <col min="4621" max="4621" width="10.125" style="110" customWidth="1"/>
    <col min="4622" max="4622" width="11.125" style="110" customWidth="1"/>
    <col min="4623" max="4857" width="9" style="110"/>
    <col min="4858" max="4858" width="5.875" style="110" customWidth="1"/>
    <col min="4859" max="4859" width="18" style="110" customWidth="1"/>
    <col min="4860" max="4870" width="0" style="110" hidden="1" customWidth="1"/>
    <col min="4871" max="4871" width="9" style="110"/>
    <col min="4872" max="4872" width="9.875" style="110" customWidth="1"/>
    <col min="4873" max="4873" width="9" style="110" customWidth="1"/>
    <col min="4874" max="4874" width="9.5" style="110" bestFit="1" customWidth="1"/>
    <col min="4875" max="4875" width="9.5" style="110" customWidth="1"/>
    <col min="4876" max="4876" width="9.375" style="110" customWidth="1"/>
    <col min="4877" max="4877" width="10.125" style="110" customWidth="1"/>
    <col min="4878" max="4878" width="11.125" style="110" customWidth="1"/>
    <col min="4879" max="5113" width="9" style="110"/>
    <col min="5114" max="5114" width="5.875" style="110" customWidth="1"/>
    <col min="5115" max="5115" width="18" style="110" customWidth="1"/>
    <col min="5116" max="5126" width="0" style="110" hidden="1" customWidth="1"/>
    <col min="5127" max="5127" width="9" style="110"/>
    <col min="5128" max="5128" width="9.875" style="110" customWidth="1"/>
    <col min="5129" max="5129" width="9" style="110" customWidth="1"/>
    <col min="5130" max="5130" width="9.5" style="110" bestFit="1" customWidth="1"/>
    <col min="5131" max="5131" width="9.5" style="110" customWidth="1"/>
    <col min="5132" max="5132" width="9.375" style="110" customWidth="1"/>
    <col min="5133" max="5133" width="10.125" style="110" customWidth="1"/>
    <col min="5134" max="5134" width="11.125" style="110" customWidth="1"/>
    <col min="5135" max="5369" width="9" style="110"/>
    <col min="5370" max="5370" width="5.875" style="110" customWidth="1"/>
    <col min="5371" max="5371" width="18" style="110" customWidth="1"/>
    <col min="5372" max="5382" width="0" style="110" hidden="1" customWidth="1"/>
    <col min="5383" max="5383" width="9" style="110"/>
    <col min="5384" max="5384" width="9.875" style="110" customWidth="1"/>
    <col min="5385" max="5385" width="9" style="110" customWidth="1"/>
    <col min="5386" max="5386" width="9.5" style="110" bestFit="1" customWidth="1"/>
    <col min="5387" max="5387" width="9.5" style="110" customWidth="1"/>
    <col min="5388" max="5388" width="9.375" style="110" customWidth="1"/>
    <col min="5389" max="5389" width="10.125" style="110" customWidth="1"/>
    <col min="5390" max="5390" width="11.125" style="110" customWidth="1"/>
    <col min="5391" max="5625" width="9" style="110"/>
    <col min="5626" max="5626" width="5.875" style="110" customWidth="1"/>
    <col min="5627" max="5627" width="18" style="110" customWidth="1"/>
    <col min="5628" max="5638" width="0" style="110" hidden="1" customWidth="1"/>
    <col min="5639" max="5639" width="9" style="110"/>
    <col min="5640" max="5640" width="9.875" style="110" customWidth="1"/>
    <col min="5641" max="5641" width="9" style="110" customWidth="1"/>
    <col min="5642" max="5642" width="9.5" style="110" bestFit="1" customWidth="1"/>
    <col min="5643" max="5643" width="9.5" style="110" customWidth="1"/>
    <col min="5644" max="5644" width="9.375" style="110" customWidth="1"/>
    <col min="5645" max="5645" width="10.125" style="110" customWidth="1"/>
    <col min="5646" max="5646" width="11.125" style="110" customWidth="1"/>
    <col min="5647" max="5881" width="9" style="110"/>
    <col min="5882" max="5882" width="5.875" style="110" customWidth="1"/>
    <col min="5883" max="5883" width="18" style="110" customWidth="1"/>
    <col min="5884" max="5894" width="0" style="110" hidden="1" customWidth="1"/>
    <col min="5895" max="5895" width="9" style="110"/>
    <col min="5896" max="5896" width="9.875" style="110" customWidth="1"/>
    <col min="5897" max="5897" width="9" style="110" customWidth="1"/>
    <col min="5898" max="5898" width="9.5" style="110" bestFit="1" customWidth="1"/>
    <col min="5899" max="5899" width="9.5" style="110" customWidth="1"/>
    <col min="5900" max="5900" width="9.375" style="110" customWidth="1"/>
    <col min="5901" max="5901" width="10.125" style="110" customWidth="1"/>
    <col min="5902" max="5902" width="11.125" style="110" customWidth="1"/>
    <col min="5903" max="6137" width="9" style="110"/>
    <col min="6138" max="6138" width="5.875" style="110" customWidth="1"/>
    <col min="6139" max="6139" width="18" style="110" customWidth="1"/>
    <col min="6140" max="6150" width="0" style="110" hidden="1" customWidth="1"/>
    <col min="6151" max="6151" width="9" style="110"/>
    <col min="6152" max="6152" width="9.875" style="110" customWidth="1"/>
    <col min="6153" max="6153" width="9" style="110" customWidth="1"/>
    <col min="6154" max="6154" width="9.5" style="110" bestFit="1" customWidth="1"/>
    <col min="6155" max="6155" width="9.5" style="110" customWidth="1"/>
    <col min="6156" max="6156" width="9.375" style="110" customWidth="1"/>
    <col min="6157" max="6157" width="10.125" style="110" customWidth="1"/>
    <col min="6158" max="6158" width="11.125" style="110" customWidth="1"/>
    <col min="6159" max="6393" width="9" style="110"/>
    <col min="6394" max="6394" width="5.875" style="110" customWidth="1"/>
    <col min="6395" max="6395" width="18" style="110" customWidth="1"/>
    <col min="6396" max="6406" width="0" style="110" hidden="1" customWidth="1"/>
    <col min="6407" max="6407" width="9" style="110"/>
    <col min="6408" max="6408" width="9.875" style="110" customWidth="1"/>
    <col min="6409" max="6409" width="9" style="110" customWidth="1"/>
    <col min="6410" max="6410" width="9.5" style="110" bestFit="1" customWidth="1"/>
    <col min="6411" max="6411" width="9.5" style="110" customWidth="1"/>
    <col min="6412" max="6412" width="9.375" style="110" customWidth="1"/>
    <col min="6413" max="6413" width="10.125" style="110" customWidth="1"/>
    <col min="6414" max="6414" width="11.125" style="110" customWidth="1"/>
    <col min="6415" max="6649" width="9" style="110"/>
    <col min="6650" max="6650" width="5.875" style="110" customWidth="1"/>
    <col min="6651" max="6651" width="18" style="110" customWidth="1"/>
    <col min="6652" max="6662" width="0" style="110" hidden="1" customWidth="1"/>
    <col min="6663" max="6663" width="9" style="110"/>
    <col min="6664" max="6664" width="9.875" style="110" customWidth="1"/>
    <col min="6665" max="6665" width="9" style="110" customWidth="1"/>
    <col min="6666" max="6666" width="9.5" style="110" bestFit="1" customWidth="1"/>
    <col min="6667" max="6667" width="9.5" style="110" customWidth="1"/>
    <col min="6668" max="6668" width="9.375" style="110" customWidth="1"/>
    <col min="6669" max="6669" width="10.125" style="110" customWidth="1"/>
    <col min="6670" max="6670" width="11.125" style="110" customWidth="1"/>
    <col min="6671" max="6905" width="9" style="110"/>
    <col min="6906" max="6906" width="5.875" style="110" customWidth="1"/>
    <col min="6907" max="6907" width="18" style="110" customWidth="1"/>
    <col min="6908" max="6918" width="0" style="110" hidden="1" customWidth="1"/>
    <col min="6919" max="6919" width="9" style="110"/>
    <col min="6920" max="6920" width="9.875" style="110" customWidth="1"/>
    <col min="6921" max="6921" width="9" style="110" customWidth="1"/>
    <col min="6922" max="6922" width="9.5" style="110" bestFit="1" customWidth="1"/>
    <col min="6923" max="6923" width="9.5" style="110" customWidth="1"/>
    <col min="6924" max="6924" width="9.375" style="110" customWidth="1"/>
    <col min="6925" max="6925" width="10.125" style="110" customWidth="1"/>
    <col min="6926" max="6926" width="11.125" style="110" customWidth="1"/>
    <col min="6927" max="7161" width="9" style="110"/>
    <col min="7162" max="7162" width="5.875" style="110" customWidth="1"/>
    <col min="7163" max="7163" width="18" style="110" customWidth="1"/>
    <col min="7164" max="7174" width="0" style="110" hidden="1" customWidth="1"/>
    <col min="7175" max="7175" width="9" style="110"/>
    <col min="7176" max="7176" width="9.875" style="110" customWidth="1"/>
    <col min="7177" max="7177" width="9" style="110" customWidth="1"/>
    <col min="7178" max="7178" width="9.5" style="110" bestFit="1" customWidth="1"/>
    <col min="7179" max="7179" width="9.5" style="110" customWidth="1"/>
    <col min="7180" max="7180" width="9.375" style="110" customWidth="1"/>
    <col min="7181" max="7181" width="10.125" style="110" customWidth="1"/>
    <col min="7182" max="7182" width="11.125" style="110" customWidth="1"/>
    <col min="7183" max="7417" width="9" style="110"/>
    <col min="7418" max="7418" width="5.875" style="110" customWidth="1"/>
    <col min="7419" max="7419" width="18" style="110" customWidth="1"/>
    <col min="7420" max="7430" width="0" style="110" hidden="1" customWidth="1"/>
    <col min="7431" max="7431" width="9" style="110"/>
    <col min="7432" max="7432" width="9.875" style="110" customWidth="1"/>
    <col min="7433" max="7433" width="9" style="110" customWidth="1"/>
    <col min="7434" max="7434" width="9.5" style="110" bestFit="1" customWidth="1"/>
    <col min="7435" max="7435" width="9.5" style="110" customWidth="1"/>
    <col min="7436" max="7436" width="9.375" style="110" customWidth="1"/>
    <col min="7437" max="7437" width="10.125" style="110" customWidth="1"/>
    <col min="7438" max="7438" width="11.125" style="110" customWidth="1"/>
    <col min="7439" max="7673" width="9" style="110"/>
    <col min="7674" max="7674" width="5.875" style="110" customWidth="1"/>
    <col min="7675" max="7675" width="18" style="110" customWidth="1"/>
    <col min="7676" max="7686" width="0" style="110" hidden="1" customWidth="1"/>
    <col min="7687" max="7687" width="9" style="110"/>
    <col min="7688" max="7688" width="9.875" style="110" customWidth="1"/>
    <col min="7689" max="7689" width="9" style="110" customWidth="1"/>
    <col min="7690" max="7690" width="9.5" style="110" bestFit="1" customWidth="1"/>
    <col min="7691" max="7691" width="9.5" style="110" customWidth="1"/>
    <col min="7692" max="7692" width="9.375" style="110" customWidth="1"/>
    <col min="7693" max="7693" width="10.125" style="110" customWidth="1"/>
    <col min="7694" max="7694" width="11.125" style="110" customWidth="1"/>
    <col min="7695" max="7929" width="9" style="110"/>
    <col min="7930" max="7930" width="5.875" style="110" customWidth="1"/>
    <col min="7931" max="7931" width="18" style="110" customWidth="1"/>
    <col min="7932" max="7942" width="0" style="110" hidden="1" customWidth="1"/>
    <col min="7943" max="7943" width="9" style="110"/>
    <col min="7944" max="7944" width="9.875" style="110" customWidth="1"/>
    <col min="7945" max="7945" width="9" style="110" customWidth="1"/>
    <col min="7946" max="7946" width="9.5" style="110" bestFit="1" customWidth="1"/>
    <col min="7947" max="7947" width="9.5" style="110" customWidth="1"/>
    <col min="7948" max="7948" width="9.375" style="110" customWidth="1"/>
    <col min="7949" max="7949" width="10.125" style="110" customWidth="1"/>
    <col min="7950" max="7950" width="11.125" style="110" customWidth="1"/>
    <col min="7951" max="8185" width="9" style="110"/>
    <col min="8186" max="8186" width="5.875" style="110" customWidth="1"/>
    <col min="8187" max="8187" width="18" style="110" customWidth="1"/>
    <col min="8188" max="8198" width="0" style="110" hidden="1" customWidth="1"/>
    <col min="8199" max="8199" width="9" style="110"/>
    <col min="8200" max="8200" width="9.875" style="110" customWidth="1"/>
    <col min="8201" max="8201" width="9" style="110" customWidth="1"/>
    <col min="8202" max="8202" width="9.5" style="110" bestFit="1" customWidth="1"/>
    <col min="8203" max="8203" width="9.5" style="110" customWidth="1"/>
    <col min="8204" max="8204" width="9.375" style="110" customWidth="1"/>
    <col min="8205" max="8205" width="10.125" style="110" customWidth="1"/>
    <col min="8206" max="8206" width="11.125" style="110" customWidth="1"/>
    <col min="8207" max="8441" width="9" style="110"/>
    <col min="8442" max="8442" width="5.875" style="110" customWidth="1"/>
    <col min="8443" max="8443" width="18" style="110" customWidth="1"/>
    <col min="8444" max="8454" width="0" style="110" hidden="1" customWidth="1"/>
    <col min="8455" max="8455" width="9" style="110"/>
    <col min="8456" max="8456" width="9.875" style="110" customWidth="1"/>
    <col min="8457" max="8457" width="9" style="110" customWidth="1"/>
    <col min="8458" max="8458" width="9.5" style="110" bestFit="1" customWidth="1"/>
    <col min="8459" max="8459" width="9.5" style="110" customWidth="1"/>
    <col min="8460" max="8460" width="9.375" style="110" customWidth="1"/>
    <col min="8461" max="8461" width="10.125" style="110" customWidth="1"/>
    <col min="8462" max="8462" width="11.125" style="110" customWidth="1"/>
    <col min="8463" max="8697" width="9" style="110"/>
    <col min="8698" max="8698" width="5.875" style="110" customWidth="1"/>
    <col min="8699" max="8699" width="18" style="110" customWidth="1"/>
    <col min="8700" max="8710" width="0" style="110" hidden="1" customWidth="1"/>
    <col min="8711" max="8711" width="9" style="110"/>
    <col min="8712" max="8712" width="9.875" style="110" customWidth="1"/>
    <col min="8713" max="8713" width="9" style="110" customWidth="1"/>
    <col min="8714" max="8714" width="9.5" style="110" bestFit="1" customWidth="1"/>
    <col min="8715" max="8715" width="9.5" style="110" customWidth="1"/>
    <col min="8716" max="8716" width="9.375" style="110" customWidth="1"/>
    <col min="8717" max="8717" width="10.125" style="110" customWidth="1"/>
    <col min="8718" max="8718" width="11.125" style="110" customWidth="1"/>
    <col min="8719" max="8953" width="9" style="110"/>
    <col min="8954" max="8954" width="5.875" style="110" customWidth="1"/>
    <col min="8955" max="8955" width="18" style="110" customWidth="1"/>
    <col min="8956" max="8966" width="0" style="110" hidden="1" customWidth="1"/>
    <col min="8967" max="8967" width="9" style="110"/>
    <col min="8968" max="8968" width="9.875" style="110" customWidth="1"/>
    <col min="8969" max="8969" width="9" style="110" customWidth="1"/>
    <col min="8970" max="8970" width="9.5" style="110" bestFit="1" customWidth="1"/>
    <col min="8971" max="8971" width="9.5" style="110" customWidth="1"/>
    <col min="8972" max="8972" width="9.375" style="110" customWidth="1"/>
    <col min="8973" max="8973" width="10.125" style="110" customWidth="1"/>
    <col min="8974" max="8974" width="11.125" style="110" customWidth="1"/>
    <col min="8975" max="9209" width="9" style="110"/>
    <col min="9210" max="9210" width="5.875" style="110" customWidth="1"/>
    <col min="9211" max="9211" width="18" style="110" customWidth="1"/>
    <col min="9212" max="9222" width="0" style="110" hidden="1" customWidth="1"/>
    <col min="9223" max="9223" width="9" style="110"/>
    <col min="9224" max="9224" width="9.875" style="110" customWidth="1"/>
    <col min="9225" max="9225" width="9" style="110" customWidth="1"/>
    <col min="9226" max="9226" width="9.5" style="110" bestFit="1" customWidth="1"/>
    <col min="9227" max="9227" width="9.5" style="110" customWidth="1"/>
    <col min="9228" max="9228" width="9.375" style="110" customWidth="1"/>
    <col min="9229" max="9229" width="10.125" style="110" customWidth="1"/>
    <col min="9230" max="9230" width="11.125" style="110" customWidth="1"/>
    <col min="9231" max="9465" width="9" style="110"/>
    <col min="9466" max="9466" width="5.875" style="110" customWidth="1"/>
    <col min="9467" max="9467" width="18" style="110" customWidth="1"/>
    <col min="9468" max="9478" width="0" style="110" hidden="1" customWidth="1"/>
    <col min="9479" max="9479" width="9" style="110"/>
    <col min="9480" max="9480" width="9.875" style="110" customWidth="1"/>
    <col min="9481" max="9481" width="9" style="110" customWidth="1"/>
    <col min="9482" max="9482" width="9.5" style="110" bestFit="1" customWidth="1"/>
    <col min="9483" max="9483" width="9.5" style="110" customWidth="1"/>
    <col min="9484" max="9484" width="9.375" style="110" customWidth="1"/>
    <col min="9485" max="9485" width="10.125" style="110" customWidth="1"/>
    <col min="9486" max="9486" width="11.125" style="110" customWidth="1"/>
    <col min="9487" max="9721" width="9" style="110"/>
    <col min="9722" max="9722" width="5.875" style="110" customWidth="1"/>
    <col min="9723" max="9723" width="18" style="110" customWidth="1"/>
    <col min="9724" max="9734" width="0" style="110" hidden="1" customWidth="1"/>
    <col min="9735" max="9735" width="9" style="110"/>
    <col min="9736" max="9736" width="9.875" style="110" customWidth="1"/>
    <col min="9737" max="9737" width="9" style="110" customWidth="1"/>
    <col min="9738" max="9738" width="9.5" style="110" bestFit="1" customWidth="1"/>
    <col min="9739" max="9739" width="9.5" style="110" customWidth="1"/>
    <col min="9740" max="9740" width="9.375" style="110" customWidth="1"/>
    <col min="9741" max="9741" width="10.125" style="110" customWidth="1"/>
    <col min="9742" max="9742" width="11.125" style="110" customWidth="1"/>
    <col min="9743" max="9977" width="9" style="110"/>
    <col min="9978" max="9978" width="5.875" style="110" customWidth="1"/>
    <col min="9979" max="9979" width="18" style="110" customWidth="1"/>
    <col min="9980" max="9990" width="0" style="110" hidden="1" customWidth="1"/>
    <col min="9991" max="9991" width="9" style="110"/>
    <col min="9992" max="9992" width="9.875" style="110" customWidth="1"/>
    <col min="9993" max="9993" width="9" style="110" customWidth="1"/>
    <col min="9994" max="9994" width="9.5" style="110" bestFit="1" customWidth="1"/>
    <col min="9995" max="9995" width="9.5" style="110" customWidth="1"/>
    <col min="9996" max="9996" width="9.375" style="110" customWidth="1"/>
    <col min="9997" max="9997" width="10.125" style="110" customWidth="1"/>
    <col min="9998" max="9998" width="11.125" style="110" customWidth="1"/>
    <col min="9999" max="10233" width="9" style="110"/>
    <col min="10234" max="10234" width="5.875" style="110" customWidth="1"/>
    <col min="10235" max="10235" width="18" style="110" customWidth="1"/>
    <col min="10236" max="10246" width="0" style="110" hidden="1" customWidth="1"/>
    <col min="10247" max="10247" width="9" style="110"/>
    <col min="10248" max="10248" width="9.875" style="110" customWidth="1"/>
    <col min="10249" max="10249" width="9" style="110" customWidth="1"/>
    <col min="10250" max="10250" width="9.5" style="110" bestFit="1" customWidth="1"/>
    <col min="10251" max="10251" width="9.5" style="110" customWidth="1"/>
    <col min="10252" max="10252" width="9.375" style="110" customWidth="1"/>
    <col min="10253" max="10253" width="10.125" style="110" customWidth="1"/>
    <col min="10254" max="10254" width="11.125" style="110" customWidth="1"/>
    <col min="10255" max="10489" width="9" style="110"/>
    <col min="10490" max="10490" width="5.875" style="110" customWidth="1"/>
    <col min="10491" max="10491" width="18" style="110" customWidth="1"/>
    <col min="10492" max="10502" width="0" style="110" hidden="1" customWidth="1"/>
    <col min="10503" max="10503" width="9" style="110"/>
    <col min="10504" max="10504" width="9.875" style="110" customWidth="1"/>
    <col min="10505" max="10505" width="9" style="110" customWidth="1"/>
    <col min="10506" max="10506" width="9.5" style="110" bestFit="1" customWidth="1"/>
    <col min="10507" max="10507" width="9.5" style="110" customWidth="1"/>
    <col min="10508" max="10508" width="9.375" style="110" customWidth="1"/>
    <col min="10509" max="10509" width="10.125" style="110" customWidth="1"/>
    <col min="10510" max="10510" width="11.125" style="110" customWidth="1"/>
    <col min="10511" max="10745" width="9" style="110"/>
    <col min="10746" max="10746" width="5.875" style="110" customWidth="1"/>
    <col min="10747" max="10747" width="18" style="110" customWidth="1"/>
    <col min="10748" max="10758" width="0" style="110" hidden="1" customWidth="1"/>
    <col min="10759" max="10759" width="9" style="110"/>
    <col min="10760" max="10760" width="9.875" style="110" customWidth="1"/>
    <col min="10761" max="10761" width="9" style="110" customWidth="1"/>
    <col min="10762" max="10762" width="9.5" style="110" bestFit="1" customWidth="1"/>
    <col min="10763" max="10763" width="9.5" style="110" customWidth="1"/>
    <col min="10764" max="10764" width="9.375" style="110" customWidth="1"/>
    <col min="10765" max="10765" width="10.125" style="110" customWidth="1"/>
    <col min="10766" max="10766" width="11.125" style="110" customWidth="1"/>
    <col min="10767" max="11001" width="9" style="110"/>
    <col min="11002" max="11002" width="5.875" style="110" customWidth="1"/>
    <col min="11003" max="11003" width="18" style="110" customWidth="1"/>
    <col min="11004" max="11014" width="0" style="110" hidden="1" customWidth="1"/>
    <col min="11015" max="11015" width="9" style="110"/>
    <col min="11016" max="11016" width="9.875" style="110" customWidth="1"/>
    <col min="11017" max="11017" width="9" style="110" customWidth="1"/>
    <col min="11018" max="11018" width="9.5" style="110" bestFit="1" customWidth="1"/>
    <col min="11019" max="11019" width="9.5" style="110" customWidth="1"/>
    <col min="11020" max="11020" width="9.375" style="110" customWidth="1"/>
    <col min="11021" max="11021" width="10.125" style="110" customWidth="1"/>
    <col min="11022" max="11022" width="11.125" style="110" customWidth="1"/>
    <col min="11023" max="11257" width="9" style="110"/>
    <col min="11258" max="11258" width="5.875" style="110" customWidth="1"/>
    <col min="11259" max="11259" width="18" style="110" customWidth="1"/>
    <col min="11260" max="11270" width="0" style="110" hidden="1" customWidth="1"/>
    <col min="11271" max="11271" width="9" style="110"/>
    <col min="11272" max="11272" width="9.875" style="110" customWidth="1"/>
    <col min="11273" max="11273" width="9" style="110" customWidth="1"/>
    <col min="11274" max="11274" width="9.5" style="110" bestFit="1" customWidth="1"/>
    <col min="11275" max="11275" width="9.5" style="110" customWidth="1"/>
    <col min="11276" max="11276" width="9.375" style="110" customWidth="1"/>
    <col min="11277" max="11277" width="10.125" style="110" customWidth="1"/>
    <col min="11278" max="11278" width="11.125" style="110" customWidth="1"/>
    <col min="11279" max="11513" width="9" style="110"/>
    <col min="11514" max="11514" width="5.875" style="110" customWidth="1"/>
    <col min="11515" max="11515" width="18" style="110" customWidth="1"/>
    <col min="11516" max="11526" width="0" style="110" hidden="1" customWidth="1"/>
    <col min="11527" max="11527" width="9" style="110"/>
    <col min="11528" max="11528" width="9.875" style="110" customWidth="1"/>
    <col min="11529" max="11529" width="9" style="110" customWidth="1"/>
    <col min="11530" max="11530" width="9.5" style="110" bestFit="1" customWidth="1"/>
    <col min="11531" max="11531" width="9.5" style="110" customWidth="1"/>
    <col min="11532" max="11532" width="9.375" style="110" customWidth="1"/>
    <col min="11533" max="11533" width="10.125" style="110" customWidth="1"/>
    <col min="11534" max="11534" width="11.125" style="110" customWidth="1"/>
    <col min="11535" max="11769" width="9" style="110"/>
    <col min="11770" max="11770" width="5.875" style="110" customWidth="1"/>
    <col min="11771" max="11771" width="18" style="110" customWidth="1"/>
    <col min="11772" max="11782" width="0" style="110" hidden="1" customWidth="1"/>
    <col min="11783" max="11783" width="9" style="110"/>
    <col min="11784" max="11784" width="9.875" style="110" customWidth="1"/>
    <col min="11785" max="11785" width="9" style="110" customWidth="1"/>
    <col min="11786" max="11786" width="9.5" style="110" bestFit="1" customWidth="1"/>
    <col min="11787" max="11787" width="9.5" style="110" customWidth="1"/>
    <col min="11788" max="11788" width="9.375" style="110" customWidth="1"/>
    <col min="11789" max="11789" width="10.125" style="110" customWidth="1"/>
    <col min="11790" max="11790" width="11.125" style="110" customWidth="1"/>
    <col min="11791" max="12025" width="9" style="110"/>
    <col min="12026" max="12026" width="5.875" style="110" customWidth="1"/>
    <col min="12027" max="12027" width="18" style="110" customWidth="1"/>
    <col min="12028" max="12038" width="0" style="110" hidden="1" customWidth="1"/>
    <col min="12039" max="12039" width="9" style="110"/>
    <col min="12040" max="12040" width="9.875" style="110" customWidth="1"/>
    <col min="12041" max="12041" width="9" style="110" customWidth="1"/>
    <col min="12042" max="12042" width="9.5" style="110" bestFit="1" customWidth="1"/>
    <col min="12043" max="12043" width="9.5" style="110" customWidth="1"/>
    <col min="12044" max="12044" width="9.375" style="110" customWidth="1"/>
    <col min="12045" max="12045" width="10.125" style="110" customWidth="1"/>
    <col min="12046" max="12046" width="11.125" style="110" customWidth="1"/>
    <col min="12047" max="12281" width="9" style="110"/>
    <col min="12282" max="12282" width="5.875" style="110" customWidth="1"/>
    <col min="12283" max="12283" width="18" style="110" customWidth="1"/>
    <col min="12284" max="12294" width="0" style="110" hidden="1" customWidth="1"/>
    <col min="12295" max="12295" width="9" style="110"/>
    <col min="12296" max="12296" width="9.875" style="110" customWidth="1"/>
    <col min="12297" max="12297" width="9" style="110" customWidth="1"/>
    <col min="12298" max="12298" width="9.5" style="110" bestFit="1" customWidth="1"/>
    <col min="12299" max="12299" width="9.5" style="110" customWidth="1"/>
    <col min="12300" max="12300" width="9.375" style="110" customWidth="1"/>
    <col min="12301" max="12301" width="10.125" style="110" customWidth="1"/>
    <col min="12302" max="12302" width="11.125" style="110" customWidth="1"/>
    <col min="12303" max="12537" width="9" style="110"/>
    <col min="12538" max="12538" width="5.875" style="110" customWidth="1"/>
    <col min="12539" max="12539" width="18" style="110" customWidth="1"/>
    <col min="12540" max="12550" width="0" style="110" hidden="1" customWidth="1"/>
    <col min="12551" max="12551" width="9" style="110"/>
    <col min="12552" max="12552" width="9.875" style="110" customWidth="1"/>
    <col min="12553" max="12553" width="9" style="110" customWidth="1"/>
    <col min="12554" max="12554" width="9.5" style="110" bestFit="1" customWidth="1"/>
    <col min="12555" max="12555" width="9.5" style="110" customWidth="1"/>
    <col min="12556" max="12556" width="9.375" style="110" customWidth="1"/>
    <col min="12557" max="12557" width="10.125" style="110" customWidth="1"/>
    <col min="12558" max="12558" width="11.125" style="110" customWidth="1"/>
    <col min="12559" max="12793" width="9" style="110"/>
    <col min="12794" max="12794" width="5.875" style="110" customWidth="1"/>
    <col min="12795" max="12795" width="18" style="110" customWidth="1"/>
    <col min="12796" max="12806" width="0" style="110" hidden="1" customWidth="1"/>
    <col min="12807" max="12807" width="9" style="110"/>
    <col min="12808" max="12808" width="9.875" style="110" customWidth="1"/>
    <col min="12809" max="12809" width="9" style="110" customWidth="1"/>
    <col min="12810" max="12810" width="9.5" style="110" bestFit="1" customWidth="1"/>
    <col min="12811" max="12811" width="9.5" style="110" customWidth="1"/>
    <col min="12812" max="12812" width="9.375" style="110" customWidth="1"/>
    <col min="12813" max="12813" width="10.125" style="110" customWidth="1"/>
    <col min="12814" max="12814" width="11.125" style="110" customWidth="1"/>
    <col min="12815" max="13049" width="9" style="110"/>
    <col min="13050" max="13050" width="5.875" style="110" customWidth="1"/>
    <col min="13051" max="13051" width="18" style="110" customWidth="1"/>
    <col min="13052" max="13062" width="0" style="110" hidden="1" customWidth="1"/>
    <col min="13063" max="13063" width="9" style="110"/>
    <col min="13064" max="13064" width="9.875" style="110" customWidth="1"/>
    <col min="13065" max="13065" width="9" style="110" customWidth="1"/>
    <col min="13066" max="13066" width="9.5" style="110" bestFit="1" customWidth="1"/>
    <col min="13067" max="13067" width="9.5" style="110" customWidth="1"/>
    <col min="13068" max="13068" width="9.375" style="110" customWidth="1"/>
    <col min="13069" max="13069" width="10.125" style="110" customWidth="1"/>
    <col min="13070" max="13070" width="11.125" style="110" customWidth="1"/>
    <col min="13071" max="13305" width="9" style="110"/>
    <col min="13306" max="13306" width="5.875" style="110" customWidth="1"/>
    <col min="13307" max="13307" width="18" style="110" customWidth="1"/>
    <col min="13308" max="13318" width="0" style="110" hidden="1" customWidth="1"/>
    <col min="13319" max="13319" width="9" style="110"/>
    <col min="13320" max="13320" width="9.875" style="110" customWidth="1"/>
    <col min="13321" max="13321" width="9" style="110" customWidth="1"/>
    <col min="13322" max="13322" width="9.5" style="110" bestFit="1" customWidth="1"/>
    <col min="13323" max="13323" width="9.5" style="110" customWidth="1"/>
    <col min="13324" max="13324" width="9.375" style="110" customWidth="1"/>
    <col min="13325" max="13325" width="10.125" style="110" customWidth="1"/>
    <col min="13326" max="13326" width="11.125" style="110" customWidth="1"/>
    <col min="13327" max="13561" width="9" style="110"/>
    <col min="13562" max="13562" width="5.875" style="110" customWidth="1"/>
    <col min="13563" max="13563" width="18" style="110" customWidth="1"/>
    <col min="13564" max="13574" width="0" style="110" hidden="1" customWidth="1"/>
    <col min="13575" max="13575" width="9" style="110"/>
    <col min="13576" max="13576" width="9.875" style="110" customWidth="1"/>
    <col min="13577" max="13577" width="9" style="110" customWidth="1"/>
    <col min="13578" max="13578" width="9.5" style="110" bestFit="1" customWidth="1"/>
    <col min="13579" max="13579" width="9.5" style="110" customWidth="1"/>
    <col min="13580" max="13580" width="9.375" style="110" customWidth="1"/>
    <col min="13581" max="13581" width="10.125" style="110" customWidth="1"/>
    <col min="13582" max="13582" width="11.125" style="110" customWidth="1"/>
    <col min="13583" max="13817" width="9" style="110"/>
    <col min="13818" max="13818" width="5.875" style="110" customWidth="1"/>
    <col min="13819" max="13819" width="18" style="110" customWidth="1"/>
    <col min="13820" max="13830" width="0" style="110" hidden="1" customWidth="1"/>
    <col min="13831" max="13831" width="9" style="110"/>
    <col min="13832" max="13832" width="9.875" style="110" customWidth="1"/>
    <col min="13833" max="13833" width="9" style="110" customWidth="1"/>
    <col min="13834" max="13834" width="9.5" style="110" bestFit="1" customWidth="1"/>
    <col min="13835" max="13835" width="9.5" style="110" customWidth="1"/>
    <col min="13836" max="13836" width="9.375" style="110" customWidth="1"/>
    <col min="13837" max="13837" width="10.125" style="110" customWidth="1"/>
    <col min="13838" max="13838" width="11.125" style="110" customWidth="1"/>
    <col min="13839" max="14073" width="9" style="110"/>
    <col min="14074" max="14074" width="5.875" style="110" customWidth="1"/>
    <col min="14075" max="14075" width="18" style="110" customWidth="1"/>
    <col min="14076" max="14086" width="0" style="110" hidden="1" customWidth="1"/>
    <col min="14087" max="14087" width="9" style="110"/>
    <col min="14088" max="14088" width="9.875" style="110" customWidth="1"/>
    <col min="14089" max="14089" width="9" style="110" customWidth="1"/>
    <col min="14090" max="14090" width="9.5" style="110" bestFit="1" customWidth="1"/>
    <col min="14091" max="14091" width="9.5" style="110" customWidth="1"/>
    <col min="14092" max="14092" width="9.375" style="110" customWidth="1"/>
    <col min="14093" max="14093" width="10.125" style="110" customWidth="1"/>
    <col min="14094" max="14094" width="11.125" style="110" customWidth="1"/>
    <col min="14095" max="14329" width="9" style="110"/>
    <col min="14330" max="14330" width="5.875" style="110" customWidth="1"/>
    <col min="14331" max="14331" width="18" style="110" customWidth="1"/>
    <col min="14332" max="14342" width="0" style="110" hidden="1" customWidth="1"/>
    <col min="14343" max="14343" width="9" style="110"/>
    <col min="14344" max="14344" width="9.875" style="110" customWidth="1"/>
    <col min="14345" max="14345" width="9" style="110" customWidth="1"/>
    <col min="14346" max="14346" width="9.5" style="110" bestFit="1" customWidth="1"/>
    <col min="14347" max="14347" width="9.5" style="110" customWidth="1"/>
    <col min="14348" max="14348" width="9.375" style="110" customWidth="1"/>
    <col min="14349" max="14349" width="10.125" style="110" customWidth="1"/>
    <col min="14350" max="14350" width="11.125" style="110" customWidth="1"/>
    <col min="14351" max="14585" width="9" style="110"/>
    <col min="14586" max="14586" width="5.875" style="110" customWidth="1"/>
    <col min="14587" max="14587" width="18" style="110" customWidth="1"/>
    <col min="14588" max="14598" width="0" style="110" hidden="1" customWidth="1"/>
    <col min="14599" max="14599" width="9" style="110"/>
    <col min="14600" max="14600" width="9.875" style="110" customWidth="1"/>
    <col min="14601" max="14601" width="9" style="110" customWidth="1"/>
    <col min="14602" max="14602" width="9.5" style="110" bestFit="1" customWidth="1"/>
    <col min="14603" max="14603" width="9.5" style="110" customWidth="1"/>
    <col min="14604" max="14604" width="9.375" style="110" customWidth="1"/>
    <col min="14605" max="14605" width="10.125" style="110" customWidth="1"/>
    <col min="14606" max="14606" width="11.125" style="110" customWidth="1"/>
    <col min="14607" max="14841" width="9" style="110"/>
    <col min="14842" max="14842" width="5.875" style="110" customWidth="1"/>
    <col min="14843" max="14843" width="18" style="110" customWidth="1"/>
    <col min="14844" max="14854" width="0" style="110" hidden="1" customWidth="1"/>
    <col min="14855" max="14855" width="9" style="110"/>
    <col min="14856" max="14856" width="9.875" style="110" customWidth="1"/>
    <col min="14857" max="14857" width="9" style="110" customWidth="1"/>
    <col min="14858" max="14858" width="9.5" style="110" bestFit="1" customWidth="1"/>
    <col min="14859" max="14859" width="9.5" style="110" customWidth="1"/>
    <col min="14860" max="14860" width="9.375" style="110" customWidth="1"/>
    <col min="14861" max="14861" width="10.125" style="110" customWidth="1"/>
    <col min="14862" max="14862" width="11.125" style="110" customWidth="1"/>
    <col min="14863" max="15097" width="9" style="110"/>
    <col min="15098" max="15098" width="5.875" style="110" customWidth="1"/>
    <col min="15099" max="15099" width="18" style="110" customWidth="1"/>
    <col min="15100" max="15110" width="0" style="110" hidden="1" customWidth="1"/>
    <col min="15111" max="15111" width="9" style="110"/>
    <col min="15112" max="15112" width="9.875" style="110" customWidth="1"/>
    <col min="15113" max="15113" width="9" style="110" customWidth="1"/>
    <col min="15114" max="15114" width="9.5" style="110" bestFit="1" customWidth="1"/>
    <col min="15115" max="15115" width="9.5" style="110" customWidth="1"/>
    <col min="15116" max="15116" width="9.375" style="110" customWidth="1"/>
    <col min="15117" max="15117" width="10.125" style="110" customWidth="1"/>
    <col min="15118" max="15118" width="11.125" style="110" customWidth="1"/>
    <col min="15119" max="15353" width="9" style="110"/>
    <col min="15354" max="15354" width="5.875" style="110" customWidth="1"/>
    <col min="15355" max="15355" width="18" style="110" customWidth="1"/>
    <col min="15356" max="15366" width="0" style="110" hidden="1" customWidth="1"/>
    <col min="15367" max="15367" width="9" style="110"/>
    <col min="15368" max="15368" width="9.875" style="110" customWidth="1"/>
    <col min="15369" max="15369" width="9" style="110" customWidth="1"/>
    <col min="15370" max="15370" width="9.5" style="110" bestFit="1" customWidth="1"/>
    <col min="15371" max="15371" width="9.5" style="110" customWidth="1"/>
    <col min="15372" max="15372" width="9.375" style="110" customWidth="1"/>
    <col min="15373" max="15373" width="10.125" style="110" customWidth="1"/>
    <col min="15374" max="15374" width="11.125" style="110" customWidth="1"/>
    <col min="15375" max="15609" width="9" style="110"/>
    <col min="15610" max="15610" width="5.875" style="110" customWidth="1"/>
    <col min="15611" max="15611" width="18" style="110" customWidth="1"/>
    <col min="15612" max="15622" width="0" style="110" hidden="1" customWidth="1"/>
    <col min="15623" max="15623" width="9" style="110"/>
    <col min="15624" max="15624" width="9.875" style="110" customWidth="1"/>
    <col min="15625" max="15625" width="9" style="110" customWidth="1"/>
    <col min="15626" max="15626" width="9.5" style="110" bestFit="1" customWidth="1"/>
    <col min="15627" max="15627" width="9.5" style="110" customWidth="1"/>
    <col min="15628" max="15628" width="9.375" style="110" customWidth="1"/>
    <col min="15629" max="15629" width="10.125" style="110" customWidth="1"/>
    <col min="15630" max="15630" width="11.125" style="110" customWidth="1"/>
    <col min="15631" max="15865" width="9" style="110"/>
    <col min="15866" max="15866" width="5.875" style="110" customWidth="1"/>
    <col min="15867" max="15867" width="18" style="110" customWidth="1"/>
    <col min="15868" max="15878" width="0" style="110" hidden="1" customWidth="1"/>
    <col min="15879" max="15879" width="9" style="110"/>
    <col min="15880" max="15880" width="9.875" style="110" customWidth="1"/>
    <col min="15881" max="15881" width="9" style="110" customWidth="1"/>
    <col min="15882" max="15882" width="9.5" style="110" bestFit="1" customWidth="1"/>
    <col min="15883" max="15883" width="9.5" style="110" customWidth="1"/>
    <col min="15884" max="15884" width="9.375" style="110" customWidth="1"/>
    <col min="15885" max="15885" width="10.125" style="110" customWidth="1"/>
    <col min="15886" max="15886" width="11.125" style="110" customWidth="1"/>
    <col min="15887" max="16121" width="9" style="110"/>
    <col min="16122" max="16122" width="5.875" style="110" customWidth="1"/>
    <col min="16123" max="16123" width="18" style="110" customWidth="1"/>
    <col min="16124" max="16134" width="0" style="110" hidden="1" customWidth="1"/>
    <col min="16135" max="16135" width="9" style="110"/>
    <col min="16136" max="16136" width="9.875" style="110" customWidth="1"/>
    <col min="16137" max="16137" width="9" style="110" customWidth="1"/>
    <col min="16138" max="16138" width="9.5" style="110" bestFit="1" customWidth="1"/>
    <col min="16139" max="16139" width="9.5" style="110" customWidth="1"/>
    <col min="16140" max="16140" width="9.375" style="110" customWidth="1"/>
    <col min="16141" max="16141" width="10.125" style="110" customWidth="1"/>
    <col min="16142" max="16142" width="11.125" style="110" customWidth="1"/>
    <col min="16143" max="16384" width="9" style="110"/>
  </cols>
  <sheetData>
    <row r="1" spans="1:27" ht="20.25">
      <c r="A1" s="478" t="s">
        <v>611</v>
      </c>
      <c r="B1" s="479"/>
      <c r="C1" s="479"/>
      <c r="D1" s="479"/>
      <c r="E1" s="479"/>
      <c r="F1" s="479"/>
      <c r="G1" s="479"/>
      <c r="H1" s="479"/>
      <c r="I1" s="479"/>
      <c r="J1" s="479"/>
      <c r="K1" s="479"/>
      <c r="L1" s="479"/>
      <c r="M1" s="479"/>
      <c r="N1" s="479"/>
      <c r="O1" s="479"/>
      <c r="P1" s="479"/>
      <c r="Q1" s="479"/>
      <c r="R1" s="479"/>
      <c r="S1" s="425"/>
      <c r="T1" s="425"/>
      <c r="U1" s="425"/>
      <c r="V1" s="425"/>
      <c r="W1" s="425"/>
      <c r="X1" s="425"/>
      <c r="Y1" s="425"/>
      <c r="Z1" s="425"/>
      <c r="AA1" s="425"/>
    </row>
    <row r="2" spans="1:27" s="213" customFormat="1" ht="30" customHeight="1">
      <c r="A2" s="482" t="s">
        <v>593</v>
      </c>
      <c r="B2" s="482" t="s">
        <v>546</v>
      </c>
      <c r="C2" s="482" t="s">
        <v>594</v>
      </c>
      <c r="D2" s="482"/>
      <c r="E2" s="482" t="s">
        <v>595</v>
      </c>
      <c r="F2" s="482"/>
      <c r="G2" s="482" t="s">
        <v>596</v>
      </c>
      <c r="H2" s="482"/>
      <c r="I2" s="482" t="s">
        <v>597</v>
      </c>
      <c r="J2" s="482"/>
      <c r="K2" s="482" t="s">
        <v>598</v>
      </c>
      <c r="L2" s="482"/>
      <c r="M2" s="212" t="s">
        <v>599</v>
      </c>
      <c r="N2" s="481" t="s">
        <v>612</v>
      </c>
      <c r="O2" s="481" t="s">
        <v>613</v>
      </c>
      <c r="P2" s="481" t="s">
        <v>614</v>
      </c>
      <c r="Q2" s="481" t="s">
        <v>615</v>
      </c>
      <c r="R2" s="481" t="s">
        <v>545</v>
      </c>
      <c r="S2" s="480" t="s">
        <v>814</v>
      </c>
      <c r="T2" s="480" t="s">
        <v>815</v>
      </c>
      <c r="U2" s="480" t="s">
        <v>816</v>
      </c>
      <c r="V2" s="480" t="s">
        <v>817</v>
      </c>
      <c r="W2" s="477" t="s">
        <v>606</v>
      </c>
      <c r="X2" s="477" t="s">
        <v>607</v>
      </c>
      <c r="Y2" s="477" t="s">
        <v>608</v>
      </c>
      <c r="Z2" s="477" t="s">
        <v>609</v>
      </c>
      <c r="AA2" s="477" t="s">
        <v>610</v>
      </c>
    </row>
    <row r="3" spans="1:27" s="213" customFormat="1" ht="30" customHeight="1">
      <c r="A3" s="482"/>
      <c r="B3" s="482" t="s">
        <v>546</v>
      </c>
      <c r="C3" s="212" t="s">
        <v>600</v>
      </c>
      <c r="D3" s="212" t="s">
        <v>601</v>
      </c>
      <c r="E3" s="212" t="s">
        <v>600</v>
      </c>
      <c r="F3" s="212" t="s">
        <v>601</v>
      </c>
      <c r="G3" s="212" t="s">
        <v>600</v>
      </c>
      <c r="H3" s="212" t="s">
        <v>601</v>
      </c>
      <c r="I3" s="212" t="s">
        <v>600</v>
      </c>
      <c r="J3" s="212" t="s">
        <v>601</v>
      </c>
      <c r="K3" s="212" t="s">
        <v>600</v>
      </c>
      <c r="L3" s="212" t="s">
        <v>601</v>
      </c>
      <c r="M3" s="212" t="s">
        <v>600</v>
      </c>
      <c r="N3" s="481"/>
      <c r="O3" s="481"/>
      <c r="P3" s="481"/>
      <c r="Q3" s="481"/>
      <c r="R3" s="481"/>
      <c r="S3" s="480"/>
      <c r="T3" s="480"/>
      <c r="U3" s="480"/>
      <c r="V3" s="480"/>
      <c r="W3" s="477"/>
      <c r="X3" s="477"/>
      <c r="Y3" s="477"/>
      <c r="Z3" s="477"/>
      <c r="AA3" s="477"/>
    </row>
    <row r="4" spans="1:27" s="213" customFormat="1" ht="20.100000000000001" customHeight="1">
      <c r="A4" s="214" t="s">
        <v>602</v>
      </c>
      <c r="B4" s="215" t="s">
        <v>603</v>
      </c>
      <c r="C4" s="215">
        <v>5</v>
      </c>
      <c r="D4" s="215">
        <v>226</v>
      </c>
      <c r="E4" s="215">
        <v>4</v>
      </c>
      <c r="F4" s="215">
        <v>192</v>
      </c>
      <c r="G4" s="215">
        <v>5</v>
      </c>
      <c r="H4" s="215">
        <v>272</v>
      </c>
      <c r="I4" s="215">
        <v>5</v>
      </c>
      <c r="J4" s="215">
        <v>226</v>
      </c>
      <c r="K4" s="215">
        <v>5</v>
      </c>
      <c r="L4" s="215">
        <v>176</v>
      </c>
      <c r="M4" s="215">
        <f>C4+E4+G4+I4+K4</f>
        <v>24</v>
      </c>
      <c r="N4" s="216">
        <v>848</v>
      </c>
      <c r="O4" s="216">
        <f>N4*7600</f>
        <v>6444800</v>
      </c>
      <c r="P4" s="216">
        <f>N4*30</f>
        <v>25440</v>
      </c>
      <c r="Q4" s="217">
        <f>N4*20</f>
        <v>16960</v>
      </c>
      <c r="R4" s="217">
        <f>O4+P4+Q4</f>
        <v>6487200</v>
      </c>
      <c r="S4" s="222">
        <v>834</v>
      </c>
      <c r="T4" s="223">
        <f>S4*3800</f>
        <v>3169200</v>
      </c>
      <c r="U4" s="219">
        <v>778</v>
      </c>
      <c r="V4" s="223">
        <f>U4*3800</f>
        <v>2956400</v>
      </c>
      <c r="W4" s="224">
        <f>T4+V4</f>
        <v>6125600</v>
      </c>
      <c r="X4" s="220">
        <f>U4*30</f>
        <v>23340</v>
      </c>
      <c r="Y4" s="220">
        <f>U4*20</f>
        <v>15560</v>
      </c>
      <c r="Z4" s="221">
        <f>W4+X4+Y4</f>
        <v>6164500</v>
      </c>
      <c r="AA4" s="253">
        <f>Z4-R4</f>
        <v>-322700</v>
      </c>
    </row>
    <row r="5" spans="1:27" s="213" customFormat="1" ht="20.100000000000001" customHeight="1">
      <c r="A5" s="214" t="s">
        <v>602</v>
      </c>
      <c r="B5" s="215" t="s">
        <v>604</v>
      </c>
      <c r="C5" s="215">
        <v>5</v>
      </c>
      <c r="D5" s="215">
        <v>237</v>
      </c>
      <c r="E5" s="215">
        <v>6</v>
      </c>
      <c r="F5" s="215">
        <v>328</v>
      </c>
      <c r="G5" s="215">
        <v>6</v>
      </c>
      <c r="H5" s="215">
        <v>291</v>
      </c>
      <c r="I5" s="215">
        <v>6</v>
      </c>
      <c r="J5" s="215">
        <v>272</v>
      </c>
      <c r="K5" s="215">
        <v>4</v>
      </c>
      <c r="L5" s="215">
        <v>159</v>
      </c>
      <c r="M5" s="215">
        <f>C5+E5+G5+I5+K5</f>
        <v>27</v>
      </c>
      <c r="N5" s="216">
        <v>922</v>
      </c>
      <c r="O5" s="216">
        <f t="shared" ref="O5" si="0">N5*7600</f>
        <v>7007200</v>
      </c>
      <c r="P5" s="216">
        <f t="shared" ref="P5" si="1">N5*30</f>
        <v>27660</v>
      </c>
      <c r="Q5" s="217">
        <f t="shared" ref="Q5" si="2">N5*20</f>
        <v>18440</v>
      </c>
      <c r="R5" s="217">
        <f t="shared" ref="R5" si="3">O5+P5+Q5</f>
        <v>7053300</v>
      </c>
      <c r="S5" s="222">
        <v>934</v>
      </c>
      <c r="T5" s="223">
        <f>S5*3800</f>
        <v>3549200</v>
      </c>
      <c r="U5" s="219">
        <v>978</v>
      </c>
      <c r="V5" s="223">
        <f>U5*3800</f>
        <v>3716400</v>
      </c>
      <c r="W5" s="224">
        <f>T5+V5</f>
        <v>7265600</v>
      </c>
      <c r="X5" s="220">
        <f t="shared" ref="X5" si="4">U5*30</f>
        <v>29340</v>
      </c>
      <c r="Y5" s="220">
        <f t="shared" ref="Y5" si="5">U5*20</f>
        <v>19560</v>
      </c>
      <c r="Z5" s="221">
        <f t="shared" ref="Z5" si="6">W5+X5+Y5</f>
        <v>7314500</v>
      </c>
      <c r="AA5" s="253">
        <f t="shared" ref="AA5" si="7">Z5-R5</f>
        <v>261200</v>
      </c>
    </row>
    <row r="6" spans="1:27" s="213" customFormat="1" ht="20.100000000000001" customHeight="1">
      <c r="A6" s="218"/>
      <c r="B6" s="218" t="s">
        <v>605</v>
      </c>
      <c r="C6" s="218"/>
      <c r="D6" s="218"/>
      <c r="E6" s="218"/>
      <c r="F6" s="218"/>
      <c r="G6" s="218"/>
      <c r="H6" s="218"/>
      <c r="I6" s="218"/>
      <c r="J6" s="218"/>
      <c r="K6" s="218"/>
      <c r="L6" s="218"/>
      <c r="M6" s="218"/>
      <c r="N6" s="218">
        <f t="shared" ref="N6:R6" si="8">SUM(N4:N5)</f>
        <v>1770</v>
      </c>
      <c r="O6" s="218">
        <f t="shared" si="8"/>
        <v>13452000</v>
      </c>
      <c r="P6" s="218">
        <f t="shared" si="8"/>
        <v>53100</v>
      </c>
      <c r="Q6" s="218">
        <f t="shared" si="8"/>
        <v>35400</v>
      </c>
      <c r="R6" s="218">
        <f t="shared" si="8"/>
        <v>13540500</v>
      </c>
      <c r="S6" s="218">
        <f>SUM(S4:S5)</f>
        <v>1768</v>
      </c>
      <c r="T6" s="218">
        <f>SUM(T4:T5)</f>
        <v>6718400</v>
      </c>
      <c r="U6" s="218">
        <f>SUM(U4:U5)</f>
        <v>1756</v>
      </c>
      <c r="V6" s="218">
        <f>SUM(V4:V5)</f>
        <v>6672800</v>
      </c>
      <c r="W6" s="218">
        <f>SUM(W4:W5)</f>
        <v>13391200</v>
      </c>
      <c r="X6" s="218">
        <f t="shared" ref="X6:AA6" si="9">SUM(X4:X5)</f>
        <v>52680</v>
      </c>
      <c r="Y6" s="218">
        <f t="shared" si="9"/>
        <v>35120</v>
      </c>
      <c r="Z6" s="218">
        <f t="shared" si="9"/>
        <v>13479000</v>
      </c>
      <c r="AA6" s="218">
        <f t="shared" si="9"/>
        <v>-61500</v>
      </c>
    </row>
    <row r="7" spans="1:27" s="213" customFormat="1" ht="11.25"/>
    <row r="8" spans="1:27" s="213" customFormat="1" ht="11.25"/>
    <row r="9" spans="1:27" s="213" customFormat="1" ht="11.25"/>
    <row r="10" spans="1:27" s="213" customFormat="1" ht="11.25"/>
    <row r="11" spans="1:27" s="213" customFormat="1" ht="11.25"/>
    <row r="12" spans="1:27" s="213" customFormat="1" ht="11.25"/>
    <row r="13" spans="1:27" s="213" customFormat="1" ht="11.25"/>
    <row r="14" spans="1:27" s="213" customFormat="1" ht="11.25"/>
    <row r="15" spans="1:27" s="213" customFormat="1" ht="11.25"/>
    <row r="16" spans="1:27" s="213" customFormat="1" ht="11.25"/>
    <row r="17" s="213" customFormat="1" ht="11.25"/>
    <row r="18" s="213" customFormat="1" ht="11.25"/>
    <row r="19" s="213" customFormat="1" ht="11.25"/>
    <row r="20" s="213" customFormat="1" ht="11.25"/>
    <row r="21" s="213" customFormat="1" ht="11.25"/>
    <row r="22" s="213" customFormat="1" ht="11.25"/>
    <row r="23" s="213" customFormat="1" ht="11.25"/>
    <row r="24" s="213" customFormat="1" ht="11.25"/>
    <row r="25" s="213" customFormat="1" ht="11.25"/>
    <row r="26" s="213" customFormat="1" ht="11.25"/>
    <row r="27" s="213" customFormat="1" ht="11.25"/>
    <row r="28" s="213" customFormat="1" ht="11.25"/>
    <row r="29" s="213" customFormat="1" ht="11.25"/>
    <row r="30" s="213" customFormat="1" ht="11.25"/>
    <row r="31" s="213" customFormat="1" ht="11.25"/>
    <row r="32" s="213" customFormat="1" ht="11.25"/>
    <row r="33" s="213" customFormat="1" ht="11.25"/>
    <row r="34" s="213" customFormat="1" ht="11.25"/>
    <row r="35" s="213" customFormat="1" ht="11.25"/>
    <row r="36" s="213" customFormat="1" ht="11.25"/>
    <row r="37" s="213" customFormat="1" ht="11.25"/>
    <row r="38" s="213" customFormat="1" ht="11.25"/>
    <row r="39" s="213" customFormat="1" ht="11.25"/>
    <row r="40" s="213" customFormat="1" ht="11.25"/>
    <row r="41" s="213" customFormat="1" ht="11.25"/>
    <row r="42" s="213" customFormat="1" ht="11.25"/>
    <row r="43" s="213" customFormat="1" ht="11.25"/>
    <row r="44" s="213" customFormat="1" ht="11.25"/>
    <row r="45" s="213" customFormat="1" ht="11.25"/>
    <row r="46" s="213" customFormat="1" ht="11.25"/>
    <row r="47" s="213" customFormat="1" ht="11.25"/>
    <row r="48" s="213" customFormat="1" ht="11.25"/>
    <row r="49" s="213" customFormat="1" ht="11.25"/>
    <row r="50" s="213" customFormat="1" ht="11.25"/>
    <row r="51" s="213" customFormat="1" ht="11.25"/>
    <row r="52" s="213" customFormat="1" ht="11.25"/>
    <row r="53" s="213" customFormat="1" ht="11.25"/>
    <row r="54" s="213" customFormat="1" ht="11.25"/>
    <row r="55" s="213" customFormat="1" ht="11.25"/>
    <row r="56" s="213" customFormat="1" ht="11.25"/>
    <row r="57" s="213" customFormat="1" ht="11.25"/>
    <row r="58" s="213" customFormat="1" ht="11.25"/>
    <row r="59" s="213" customFormat="1" ht="11.25"/>
    <row r="60" s="213" customFormat="1" ht="11.25"/>
    <row r="61" s="213" customFormat="1" ht="11.25"/>
    <row r="62" s="213" customFormat="1" ht="11.25"/>
    <row r="63" s="213" customFormat="1" ht="11.25"/>
    <row r="64" s="213" customFormat="1" ht="11.25"/>
    <row r="65" s="213" customFormat="1" ht="11.25"/>
    <row r="66" s="213" customFormat="1" ht="11.25"/>
    <row r="67" s="213" customFormat="1" ht="11.25"/>
    <row r="68" s="213" customFormat="1" ht="11.25"/>
    <row r="69" s="213" customFormat="1" ht="11.25"/>
    <row r="70" s="213" customFormat="1" ht="11.25"/>
    <row r="71" s="213" customFormat="1" ht="11.25"/>
    <row r="72" s="213" customFormat="1" ht="11.25"/>
    <row r="73" s="213" customFormat="1" ht="11.25"/>
    <row r="74" s="213" customFormat="1" ht="11.25"/>
    <row r="75" s="213" customFormat="1" ht="11.25"/>
    <row r="76" s="213" customFormat="1" ht="11.25"/>
    <row r="77" s="213" customFormat="1" ht="11.25"/>
    <row r="78" s="213" customFormat="1" ht="11.25"/>
    <row r="79" s="213" customFormat="1" ht="11.25"/>
    <row r="80" s="213" customFormat="1" ht="11.25"/>
    <row r="81" s="213" customFormat="1" ht="11.25"/>
    <row r="82" s="213" customFormat="1" ht="11.25"/>
    <row r="83" s="213" customFormat="1" ht="11.25"/>
    <row r="84" s="213" customFormat="1" ht="11.25"/>
    <row r="85" s="213" customFormat="1" ht="11.25"/>
    <row r="86" s="213" customFormat="1" ht="11.25"/>
    <row r="87" s="213" customFormat="1" ht="11.25"/>
    <row r="88" s="213" customFormat="1" ht="11.25"/>
    <row r="89" s="213" customFormat="1" ht="11.25"/>
    <row r="90" s="213" customFormat="1" ht="11.25"/>
    <row r="91" s="213" customFormat="1" ht="11.25"/>
    <row r="92" s="213" customFormat="1" ht="11.25"/>
    <row r="93" s="213" customFormat="1" ht="11.25"/>
    <row r="94" s="213" customFormat="1" ht="11.25"/>
    <row r="95" s="213" customFormat="1" ht="11.25"/>
    <row r="96" s="213" customFormat="1" ht="11.25"/>
    <row r="97" s="213" customFormat="1" ht="11.25"/>
    <row r="98" s="213" customFormat="1" ht="11.25"/>
    <row r="99" s="213" customFormat="1" ht="11.25"/>
    <row r="100" s="213" customFormat="1" ht="11.25"/>
    <row r="101" s="213" customFormat="1" ht="11.25"/>
    <row r="102" s="213" customFormat="1" ht="11.25"/>
    <row r="103" s="213" customFormat="1" ht="11.25"/>
    <row r="104" s="213" customFormat="1" ht="11.25"/>
    <row r="105" s="213" customFormat="1" ht="11.25"/>
    <row r="106" s="213" customFormat="1" ht="11.25"/>
    <row r="107" s="213" customFormat="1" ht="11.25"/>
    <row r="108" s="213" customFormat="1" ht="11.25"/>
    <row r="109" s="213" customFormat="1" ht="11.25"/>
    <row r="110" s="213" customFormat="1" ht="11.25"/>
    <row r="111" s="213" customFormat="1" ht="11.25"/>
    <row r="112" s="213" customFormat="1" ht="11.25"/>
    <row r="113" s="213" customFormat="1" ht="11.25"/>
    <row r="114" s="213" customFormat="1" ht="11.25"/>
    <row r="115" s="213" customFormat="1" ht="11.25"/>
    <row r="116" s="213" customFormat="1" ht="11.25"/>
    <row r="117" s="213" customFormat="1" ht="11.25"/>
    <row r="118" s="213" customFormat="1" ht="11.25"/>
    <row r="119" s="213" customFormat="1" ht="11.25"/>
    <row r="120" s="213" customFormat="1" ht="11.25"/>
    <row r="121" s="213" customFormat="1" ht="11.25"/>
    <row r="122" s="213" customFormat="1" ht="11.25"/>
    <row r="123" s="213" customFormat="1" ht="11.25"/>
    <row r="124" s="213" customFormat="1" ht="11.25"/>
    <row r="125" s="213" customFormat="1" ht="11.25"/>
    <row r="126" s="213" customFormat="1" ht="11.25"/>
    <row r="127" s="213" customFormat="1" ht="11.25"/>
    <row r="128" s="213" customFormat="1" ht="11.25"/>
    <row r="129" s="213" customFormat="1" ht="11.25"/>
    <row r="130" s="213" customFormat="1" ht="11.25"/>
  </sheetData>
  <mergeCells count="22">
    <mergeCell ref="O2:O3"/>
    <mergeCell ref="E2:F2"/>
    <mergeCell ref="G2:H2"/>
    <mergeCell ref="I2:J2"/>
    <mergeCell ref="K2:L2"/>
    <mergeCell ref="N2:N3"/>
    <mergeCell ref="X2:X3"/>
    <mergeCell ref="Y2:Y3"/>
    <mergeCell ref="Z2:Z3"/>
    <mergeCell ref="AA2:AA3"/>
    <mergeCell ref="A1:AA1"/>
    <mergeCell ref="S2:S3"/>
    <mergeCell ref="T2:T3"/>
    <mergeCell ref="U2:U3"/>
    <mergeCell ref="V2:V3"/>
    <mergeCell ref="W2:W3"/>
    <mergeCell ref="P2:P3"/>
    <mergeCell ref="Q2:Q3"/>
    <mergeCell ref="R2:R3"/>
    <mergeCell ref="A2:A3"/>
    <mergeCell ref="B2:B3"/>
    <mergeCell ref="C2:D2"/>
  </mergeCells>
  <phoneticPr fontId="3" type="noConversion"/>
  <printOptions horizontalCentered="1"/>
  <pageMargins left="0.70866141732283472" right="0.70866141732283472" top="0.74803149606299213" bottom="0.74803149606299213" header="0.31496062992125984" footer="0.31496062992125984"/>
  <pageSetup paperSize="9" scale="95" orientation="landscape" r:id="rId1"/>
  <headerFooter>
    <oddFooter>第 &amp;P 页，共 &amp;N 页</oddFooter>
  </headerFooter>
</worksheet>
</file>

<file path=xl/worksheets/sheet22.xml><?xml version="1.0" encoding="utf-8"?>
<worksheet xmlns="http://schemas.openxmlformats.org/spreadsheetml/2006/main" xmlns:r="http://schemas.openxmlformats.org/officeDocument/2006/relationships">
  <dimension ref="A1:V7"/>
  <sheetViews>
    <sheetView workbookViewId="0">
      <pane xSplit="2" ySplit="4" topLeftCell="E5" activePane="bottomRight" state="frozen"/>
      <selection pane="topRight" activeCell="C1" sqref="C1"/>
      <selection pane="bottomLeft" activeCell="A5" sqref="A5"/>
      <selection pane="bottomRight" activeCell="A8" sqref="A8:XFD12"/>
    </sheetView>
  </sheetViews>
  <sheetFormatPr defaultRowHeight="13.5"/>
  <cols>
    <col min="1" max="1" width="4.625" style="341" customWidth="1"/>
    <col min="2" max="2" width="14.5" style="340" customWidth="1"/>
    <col min="3" max="3" width="8.625" style="340" customWidth="1"/>
    <col min="4" max="5" width="10.625" style="346" customWidth="1"/>
    <col min="6" max="7" width="10.625" style="346" hidden="1" customWidth="1"/>
    <col min="8" max="8" width="10.625" style="346" customWidth="1"/>
    <col min="9" max="10" width="10.625" style="346" hidden="1" customWidth="1"/>
    <col min="11" max="13" width="10.625" style="346" customWidth="1"/>
    <col min="14" max="15" width="10.625" style="346" hidden="1" customWidth="1"/>
    <col min="16" max="16" width="10.625" style="346" customWidth="1"/>
    <col min="17" max="18" width="10.625" style="346" hidden="1" customWidth="1"/>
    <col min="19" max="22" width="10.625" style="346" customWidth="1"/>
    <col min="23" max="16384" width="9" style="346"/>
  </cols>
  <sheetData>
    <row r="1" spans="1:22" ht="28.5" customHeight="1">
      <c r="A1" s="449" t="s">
        <v>799</v>
      </c>
      <c r="B1" s="449"/>
      <c r="C1" s="449"/>
      <c r="D1" s="449"/>
      <c r="E1" s="449"/>
      <c r="F1" s="449"/>
      <c r="G1" s="449"/>
      <c r="H1" s="449"/>
      <c r="I1" s="449"/>
      <c r="J1" s="449"/>
      <c r="K1" s="449"/>
      <c r="L1" s="449"/>
      <c r="M1" s="449"/>
      <c r="N1" s="449"/>
      <c r="O1" s="449"/>
      <c r="P1" s="449"/>
      <c r="Q1" s="449"/>
      <c r="R1" s="449"/>
      <c r="S1" s="449"/>
      <c r="T1" s="449"/>
      <c r="U1" s="449"/>
      <c r="V1" s="449"/>
    </row>
    <row r="2" spans="1:22" ht="13.5" customHeight="1">
      <c r="A2" s="450" t="s">
        <v>414</v>
      </c>
      <c r="B2" s="450" t="s">
        <v>770</v>
      </c>
      <c r="C2" s="450" t="s">
        <v>783</v>
      </c>
      <c r="D2" s="452" t="s">
        <v>784</v>
      </c>
      <c r="E2" s="452"/>
      <c r="F2" s="452"/>
      <c r="G2" s="452"/>
      <c r="H2" s="452"/>
      <c r="I2" s="452"/>
      <c r="J2" s="452"/>
      <c r="K2" s="452"/>
      <c r="L2" s="452" t="s">
        <v>785</v>
      </c>
      <c r="M2" s="452"/>
      <c r="N2" s="452"/>
      <c r="O2" s="452"/>
      <c r="P2" s="452"/>
      <c r="Q2" s="452"/>
      <c r="R2" s="452"/>
      <c r="S2" s="452"/>
      <c r="T2" s="453" t="s">
        <v>786</v>
      </c>
      <c r="U2" s="483" t="s">
        <v>667</v>
      </c>
      <c r="V2" s="483" t="s">
        <v>796</v>
      </c>
    </row>
    <row r="3" spans="1:22" ht="13.5" customHeight="1">
      <c r="A3" s="450"/>
      <c r="B3" s="450"/>
      <c r="C3" s="450"/>
      <c r="D3" s="345" t="s">
        <v>787</v>
      </c>
      <c r="E3" s="345" t="s">
        <v>756</v>
      </c>
      <c r="F3" s="345" t="s">
        <v>788</v>
      </c>
      <c r="G3" s="345" t="s">
        <v>789</v>
      </c>
      <c r="H3" s="345" t="s">
        <v>757</v>
      </c>
      <c r="I3" s="345" t="s">
        <v>790</v>
      </c>
      <c r="J3" s="345" t="s">
        <v>759</v>
      </c>
      <c r="K3" s="339" t="s">
        <v>791</v>
      </c>
      <c r="L3" s="345" t="s">
        <v>787</v>
      </c>
      <c r="M3" s="345" t="s">
        <v>792</v>
      </c>
      <c r="N3" s="345" t="s">
        <v>793</v>
      </c>
      <c r="O3" s="345" t="s">
        <v>789</v>
      </c>
      <c r="P3" s="345" t="s">
        <v>794</v>
      </c>
      <c r="Q3" s="345" t="s">
        <v>790</v>
      </c>
      <c r="R3" s="345" t="s">
        <v>759</v>
      </c>
      <c r="S3" s="339" t="s">
        <v>791</v>
      </c>
      <c r="T3" s="454"/>
      <c r="U3" s="454"/>
      <c r="V3" s="454"/>
    </row>
    <row r="4" spans="1:22">
      <c r="A4" s="451"/>
      <c r="B4" s="451"/>
      <c r="C4" s="451"/>
      <c r="D4" s="345" t="s">
        <v>162</v>
      </c>
      <c r="E4" s="345" t="s">
        <v>162</v>
      </c>
      <c r="F4" s="345" t="s">
        <v>162</v>
      </c>
      <c r="G4" s="345" t="s">
        <v>162</v>
      </c>
      <c r="H4" s="345" t="s">
        <v>162</v>
      </c>
      <c r="I4" s="345" t="s">
        <v>162</v>
      </c>
      <c r="J4" s="345" t="s">
        <v>162</v>
      </c>
      <c r="K4" s="345" t="s">
        <v>162</v>
      </c>
      <c r="L4" s="345" t="s">
        <v>162</v>
      </c>
      <c r="M4" s="345" t="s">
        <v>162</v>
      </c>
      <c r="N4" s="345" t="s">
        <v>162</v>
      </c>
      <c r="O4" s="345" t="s">
        <v>162</v>
      </c>
      <c r="P4" s="345" t="s">
        <v>162</v>
      </c>
      <c r="Q4" s="345" t="s">
        <v>162</v>
      </c>
      <c r="R4" s="345" t="s">
        <v>162</v>
      </c>
      <c r="S4" s="345" t="s">
        <v>162</v>
      </c>
      <c r="T4" s="455" t="s">
        <v>162</v>
      </c>
      <c r="U4" s="455"/>
      <c r="V4" s="455"/>
    </row>
    <row r="5" spans="1:22" ht="20.100000000000001" customHeight="1">
      <c r="A5" s="344">
        <v>1</v>
      </c>
      <c r="B5" s="348" t="s">
        <v>797</v>
      </c>
      <c r="C5" s="348" t="s">
        <v>557</v>
      </c>
      <c r="D5" s="307">
        <v>7560</v>
      </c>
      <c r="E5" s="307">
        <v>630</v>
      </c>
      <c r="F5" s="307"/>
      <c r="G5" s="307"/>
      <c r="H5" s="307"/>
      <c r="I5" s="307"/>
      <c r="J5" s="342"/>
      <c r="K5" s="325">
        <f t="shared" ref="K5:K6" si="0">D5+E5+F5+G5+H5+I5+J5</f>
        <v>8190</v>
      </c>
      <c r="L5" s="307">
        <v>31350</v>
      </c>
      <c r="M5" s="307">
        <v>1425</v>
      </c>
      <c r="N5" s="307"/>
      <c r="O5" s="307"/>
      <c r="P5" s="307"/>
      <c r="Q5" s="307"/>
      <c r="R5" s="342"/>
      <c r="S5" s="325">
        <f t="shared" ref="S5:S6" si="1">L5+M5+N5+O5+P5+Q5+R5</f>
        <v>32775</v>
      </c>
      <c r="T5" s="325">
        <f t="shared" ref="T5:T6" si="2">K5+S5</f>
        <v>40965</v>
      </c>
      <c r="U5" s="325">
        <v>106300</v>
      </c>
      <c r="V5" s="325">
        <f t="shared" ref="V5:V6" si="3">T5-U5</f>
        <v>-65335</v>
      </c>
    </row>
    <row r="6" spans="1:22" ht="20.100000000000001" customHeight="1">
      <c r="A6" s="344">
        <v>2</v>
      </c>
      <c r="B6" s="348" t="s">
        <v>798</v>
      </c>
      <c r="C6" s="348" t="s">
        <v>557</v>
      </c>
      <c r="D6" s="307">
        <v>5040</v>
      </c>
      <c r="E6" s="307">
        <v>315</v>
      </c>
      <c r="F6" s="307"/>
      <c r="G6" s="307"/>
      <c r="H6" s="307"/>
      <c r="I6" s="307"/>
      <c r="J6" s="342"/>
      <c r="K6" s="325">
        <f t="shared" si="0"/>
        <v>5355</v>
      </c>
      <c r="L6" s="307">
        <v>16620</v>
      </c>
      <c r="M6" s="307">
        <v>1625</v>
      </c>
      <c r="N6" s="307"/>
      <c r="O6" s="307"/>
      <c r="P6" s="307"/>
      <c r="Q6" s="307"/>
      <c r="R6" s="342"/>
      <c r="S6" s="325">
        <f t="shared" si="1"/>
        <v>18245</v>
      </c>
      <c r="T6" s="325">
        <f t="shared" si="2"/>
        <v>23600</v>
      </c>
      <c r="U6" s="325">
        <v>62490</v>
      </c>
      <c r="V6" s="325">
        <f t="shared" si="3"/>
        <v>-38890</v>
      </c>
    </row>
    <row r="7" spans="1:22" ht="20.100000000000001" customHeight="1">
      <c r="A7" s="349"/>
      <c r="B7" s="350" t="s">
        <v>605</v>
      </c>
      <c r="C7" s="351"/>
      <c r="D7" s="343">
        <f t="shared" ref="D7:V7" si="4">SUM(D5:D6)</f>
        <v>12600</v>
      </c>
      <c r="E7" s="343">
        <f t="shared" si="4"/>
        <v>945</v>
      </c>
      <c r="F7" s="343">
        <f t="shared" si="4"/>
        <v>0</v>
      </c>
      <c r="G7" s="343">
        <f t="shared" si="4"/>
        <v>0</v>
      </c>
      <c r="H7" s="343">
        <f t="shared" si="4"/>
        <v>0</v>
      </c>
      <c r="I7" s="343">
        <f t="shared" si="4"/>
        <v>0</v>
      </c>
      <c r="J7" s="343">
        <f t="shared" si="4"/>
        <v>0</v>
      </c>
      <c r="K7" s="343">
        <f t="shared" si="4"/>
        <v>13545</v>
      </c>
      <c r="L7" s="343">
        <f t="shared" si="4"/>
        <v>47970</v>
      </c>
      <c r="M7" s="343">
        <f t="shared" si="4"/>
        <v>3050</v>
      </c>
      <c r="N7" s="343">
        <f t="shared" si="4"/>
        <v>0</v>
      </c>
      <c r="O7" s="343">
        <f t="shared" si="4"/>
        <v>0</v>
      </c>
      <c r="P7" s="343">
        <f t="shared" si="4"/>
        <v>0</v>
      </c>
      <c r="Q7" s="343">
        <f t="shared" si="4"/>
        <v>0</v>
      </c>
      <c r="R7" s="343">
        <f t="shared" si="4"/>
        <v>0</v>
      </c>
      <c r="S7" s="343">
        <f t="shared" si="4"/>
        <v>51020</v>
      </c>
      <c r="T7" s="343">
        <f t="shared" si="4"/>
        <v>64565</v>
      </c>
      <c r="U7" s="343">
        <f t="shared" si="4"/>
        <v>168790</v>
      </c>
      <c r="V7" s="343">
        <f t="shared" si="4"/>
        <v>-104225</v>
      </c>
    </row>
  </sheetData>
  <mergeCells count="9">
    <mergeCell ref="A1:V1"/>
    <mergeCell ref="A2:A4"/>
    <mergeCell ref="B2:B4"/>
    <mergeCell ref="C2:C4"/>
    <mergeCell ref="D2:K2"/>
    <mergeCell ref="L2:S2"/>
    <mergeCell ref="T2:T4"/>
    <mergeCell ref="U2:U4"/>
    <mergeCell ref="V2:V4"/>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3.xml><?xml version="1.0" encoding="utf-8"?>
<worksheet xmlns="http://schemas.openxmlformats.org/spreadsheetml/2006/main" xmlns:r="http://schemas.openxmlformats.org/officeDocument/2006/relationships">
  <dimension ref="A1:U128"/>
  <sheetViews>
    <sheetView workbookViewId="0">
      <selection activeCell="A6" sqref="A6:XFD23"/>
    </sheetView>
  </sheetViews>
  <sheetFormatPr defaultRowHeight="13.5"/>
  <cols>
    <col min="1" max="1" width="12" style="110" customWidth="1"/>
    <col min="2" max="2" width="28.625" style="110" customWidth="1"/>
    <col min="3" max="13" width="8" style="110" hidden="1" customWidth="1"/>
    <col min="14" max="14" width="20.5" style="110" hidden="1" customWidth="1"/>
    <col min="15" max="21" width="12.625" style="110" customWidth="1"/>
    <col min="22" max="245" width="9" style="110"/>
    <col min="246" max="246" width="5.875" style="110" customWidth="1"/>
    <col min="247" max="247" width="18" style="110" customWidth="1"/>
    <col min="248" max="258" width="0" style="110" hidden="1" customWidth="1"/>
    <col min="259" max="259" width="9" style="110"/>
    <col min="260" max="260" width="9.875" style="110" customWidth="1"/>
    <col min="261" max="261" width="9" style="110" customWidth="1"/>
    <col min="262" max="262" width="9.5" style="110" bestFit="1" customWidth="1"/>
    <col min="263" max="263" width="9.5" style="110" customWidth="1"/>
    <col min="264" max="264" width="9.375" style="110" customWidth="1"/>
    <col min="265" max="265" width="10.125" style="110" customWidth="1"/>
    <col min="266" max="266" width="11.125" style="110" customWidth="1"/>
    <col min="267" max="501" width="9" style="110"/>
    <col min="502" max="502" width="5.875" style="110" customWidth="1"/>
    <col min="503" max="503" width="18" style="110" customWidth="1"/>
    <col min="504" max="514" width="0" style="110" hidden="1" customWidth="1"/>
    <col min="515" max="515" width="9" style="110"/>
    <col min="516" max="516" width="9.875" style="110" customWidth="1"/>
    <col min="517" max="517" width="9" style="110" customWidth="1"/>
    <col min="518" max="518" width="9.5" style="110" bestFit="1" customWidth="1"/>
    <col min="519" max="519" width="9.5" style="110" customWidth="1"/>
    <col min="520" max="520" width="9.375" style="110" customWidth="1"/>
    <col min="521" max="521" width="10.125" style="110" customWidth="1"/>
    <col min="522" max="522" width="11.125" style="110" customWidth="1"/>
    <col min="523" max="757" width="9" style="110"/>
    <col min="758" max="758" width="5.875" style="110" customWidth="1"/>
    <col min="759" max="759" width="18" style="110" customWidth="1"/>
    <col min="760" max="770" width="0" style="110" hidden="1" customWidth="1"/>
    <col min="771" max="771" width="9" style="110"/>
    <col min="772" max="772" width="9.875" style="110" customWidth="1"/>
    <col min="773" max="773" width="9" style="110" customWidth="1"/>
    <col min="774" max="774" width="9.5" style="110" bestFit="1" customWidth="1"/>
    <col min="775" max="775" width="9.5" style="110" customWidth="1"/>
    <col min="776" max="776" width="9.375" style="110" customWidth="1"/>
    <col min="777" max="777" width="10.125" style="110" customWidth="1"/>
    <col min="778" max="778" width="11.125" style="110" customWidth="1"/>
    <col min="779" max="1013" width="9" style="110"/>
    <col min="1014" max="1014" width="5.875" style="110" customWidth="1"/>
    <col min="1015" max="1015" width="18" style="110" customWidth="1"/>
    <col min="1016" max="1026" width="0" style="110" hidden="1" customWidth="1"/>
    <col min="1027" max="1027" width="9" style="110"/>
    <col min="1028" max="1028" width="9.875" style="110" customWidth="1"/>
    <col min="1029" max="1029" width="9" style="110" customWidth="1"/>
    <col min="1030" max="1030" width="9.5" style="110" bestFit="1" customWidth="1"/>
    <col min="1031" max="1031" width="9.5" style="110" customWidth="1"/>
    <col min="1032" max="1032" width="9.375" style="110" customWidth="1"/>
    <col min="1033" max="1033" width="10.125" style="110" customWidth="1"/>
    <col min="1034" max="1034" width="11.125" style="110" customWidth="1"/>
    <col min="1035" max="1269" width="9" style="110"/>
    <col min="1270" max="1270" width="5.875" style="110" customWidth="1"/>
    <col min="1271" max="1271" width="18" style="110" customWidth="1"/>
    <col min="1272" max="1282" width="0" style="110" hidden="1" customWidth="1"/>
    <col min="1283" max="1283" width="9" style="110"/>
    <col min="1284" max="1284" width="9.875" style="110" customWidth="1"/>
    <col min="1285" max="1285" width="9" style="110" customWidth="1"/>
    <col min="1286" max="1286" width="9.5" style="110" bestFit="1" customWidth="1"/>
    <col min="1287" max="1287" width="9.5" style="110" customWidth="1"/>
    <col min="1288" max="1288" width="9.375" style="110" customWidth="1"/>
    <col min="1289" max="1289" width="10.125" style="110" customWidth="1"/>
    <col min="1290" max="1290" width="11.125" style="110" customWidth="1"/>
    <col min="1291" max="1525" width="9" style="110"/>
    <col min="1526" max="1526" width="5.875" style="110" customWidth="1"/>
    <col min="1527" max="1527" width="18" style="110" customWidth="1"/>
    <col min="1528" max="1538" width="0" style="110" hidden="1" customWidth="1"/>
    <col min="1539" max="1539" width="9" style="110"/>
    <col min="1540" max="1540" width="9.875" style="110" customWidth="1"/>
    <col min="1541" max="1541" width="9" style="110" customWidth="1"/>
    <col min="1542" max="1542" width="9.5" style="110" bestFit="1" customWidth="1"/>
    <col min="1543" max="1543" width="9.5" style="110" customWidth="1"/>
    <col min="1544" max="1544" width="9.375" style="110" customWidth="1"/>
    <col min="1545" max="1545" width="10.125" style="110" customWidth="1"/>
    <col min="1546" max="1546" width="11.125" style="110" customWidth="1"/>
    <col min="1547" max="1781" width="9" style="110"/>
    <col min="1782" max="1782" width="5.875" style="110" customWidth="1"/>
    <col min="1783" max="1783" width="18" style="110" customWidth="1"/>
    <col min="1784" max="1794" width="0" style="110" hidden="1" customWidth="1"/>
    <col min="1795" max="1795" width="9" style="110"/>
    <col min="1796" max="1796" width="9.875" style="110" customWidth="1"/>
    <col min="1797" max="1797" width="9" style="110" customWidth="1"/>
    <col min="1798" max="1798" width="9.5" style="110" bestFit="1" customWidth="1"/>
    <col min="1799" max="1799" width="9.5" style="110" customWidth="1"/>
    <col min="1800" max="1800" width="9.375" style="110" customWidth="1"/>
    <col min="1801" max="1801" width="10.125" style="110" customWidth="1"/>
    <col min="1802" max="1802" width="11.125" style="110" customWidth="1"/>
    <col min="1803" max="2037" width="9" style="110"/>
    <col min="2038" max="2038" width="5.875" style="110" customWidth="1"/>
    <col min="2039" max="2039" width="18" style="110" customWidth="1"/>
    <col min="2040" max="2050" width="0" style="110" hidden="1" customWidth="1"/>
    <col min="2051" max="2051" width="9" style="110"/>
    <col min="2052" max="2052" width="9.875" style="110" customWidth="1"/>
    <col min="2053" max="2053" width="9" style="110" customWidth="1"/>
    <col min="2054" max="2054" width="9.5" style="110" bestFit="1" customWidth="1"/>
    <col min="2055" max="2055" width="9.5" style="110" customWidth="1"/>
    <col min="2056" max="2056" width="9.375" style="110" customWidth="1"/>
    <col min="2057" max="2057" width="10.125" style="110" customWidth="1"/>
    <col min="2058" max="2058" width="11.125" style="110" customWidth="1"/>
    <col min="2059" max="2293" width="9" style="110"/>
    <col min="2294" max="2294" width="5.875" style="110" customWidth="1"/>
    <col min="2295" max="2295" width="18" style="110" customWidth="1"/>
    <col min="2296" max="2306" width="0" style="110" hidden="1" customWidth="1"/>
    <col min="2307" max="2307" width="9" style="110"/>
    <col min="2308" max="2308" width="9.875" style="110" customWidth="1"/>
    <col min="2309" max="2309" width="9" style="110" customWidth="1"/>
    <col min="2310" max="2310" width="9.5" style="110" bestFit="1" customWidth="1"/>
    <col min="2311" max="2311" width="9.5" style="110" customWidth="1"/>
    <col min="2312" max="2312" width="9.375" style="110" customWidth="1"/>
    <col min="2313" max="2313" width="10.125" style="110" customWidth="1"/>
    <col min="2314" max="2314" width="11.125" style="110" customWidth="1"/>
    <col min="2315" max="2549" width="9" style="110"/>
    <col min="2550" max="2550" width="5.875" style="110" customWidth="1"/>
    <col min="2551" max="2551" width="18" style="110" customWidth="1"/>
    <col min="2552" max="2562" width="0" style="110" hidden="1" customWidth="1"/>
    <col min="2563" max="2563" width="9" style="110"/>
    <col min="2564" max="2564" width="9.875" style="110" customWidth="1"/>
    <col min="2565" max="2565" width="9" style="110" customWidth="1"/>
    <col min="2566" max="2566" width="9.5" style="110" bestFit="1" customWidth="1"/>
    <col min="2567" max="2567" width="9.5" style="110" customWidth="1"/>
    <col min="2568" max="2568" width="9.375" style="110" customWidth="1"/>
    <col min="2569" max="2569" width="10.125" style="110" customWidth="1"/>
    <col min="2570" max="2570" width="11.125" style="110" customWidth="1"/>
    <col min="2571" max="2805" width="9" style="110"/>
    <col min="2806" max="2806" width="5.875" style="110" customWidth="1"/>
    <col min="2807" max="2807" width="18" style="110" customWidth="1"/>
    <col min="2808" max="2818" width="0" style="110" hidden="1" customWidth="1"/>
    <col min="2819" max="2819" width="9" style="110"/>
    <col min="2820" max="2820" width="9.875" style="110" customWidth="1"/>
    <col min="2821" max="2821" width="9" style="110" customWidth="1"/>
    <col min="2822" max="2822" width="9.5" style="110" bestFit="1" customWidth="1"/>
    <col min="2823" max="2823" width="9.5" style="110" customWidth="1"/>
    <col min="2824" max="2824" width="9.375" style="110" customWidth="1"/>
    <col min="2825" max="2825" width="10.125" style="110" customWidth="1"/>
    <col min="2826" max="2826" width="11.125" style="110" customWidth="1"/>
    <col min="2827" max="3061" width="9" style="110"/>
    <col min="3062" max="3062" width="5.875" style="110" customWidth="1"/>
    <col min="3063" max="3063" width="18" style="110" customWidth="1"/>
    <col min="3064" max="3074" width="0" style="110" hidden="1" customWidth="1"/>
    <col min="3075" max="3075" width="9" style="110"/>
    <col min="3076" max="3076" width="9.875" style="110" customWidth="1"/>
    <col min="3077" max="3077" width="9" style="110" customWidth="1"/>
    <col min="3078" max="3078" width="9.5" style="110" bestFit="1" customWidth="1"/>
    <col min="3079" max="3079" width="9.5" style="110" customWidth="1"/>
    <col min="3080" max="3080" width="9.375" style="110" customWidth="1"/>
    <col min="3081" max="3081" width="10.125" style="110" customWidth="1"/>
    <col min="3082" max="3082" width="11.125" style="110" customWidth="1"/>
    <col min="3083" max="3317" width="9" style="110"/>
    <col min="3318" max="3318" width="5.875" style="110" customWidth="1"/>
    <col min="3319" max="3319" width="18" style="110" customWidth="1"/>
    <col min="3320" max="3330" width="0" style="110" hidden="1" customWidth="1"/>
    <col min="3331" max="3331" width="9" style="110"/>
    <col min="3332" max="3332" width="9.875" style="110" customWidth="1"/>
    <col min="3333" max="3333" width="9" style="110" customWidth="1"/>
    <col min="3334" max="3334" width="9.5" style="110" bestFit="1" customWidth="1"/>
    <col min="3335" max="3335" width="9.5" style="110" customWidth="1"/>
    <col min="3336" max="3336" width="9.375" style="110" customWidth="1"/>
    <col min="3337" max="3337" width="10.125" style="110" customWidth="1"/>
    <col min="3338" max="3338" width="11.125" style="110" customWidth="1"/>
    <col min="3339" max="3573" width="9" style="110"/>
    <col min="3574" max="3574" width="5.875" style="110" customWidth="1"/>
    <col min="3575" max="3575" width="18" style="110" customWidth="1"/>
    <col min="3576" max="3586" width="0" style="110" hidden="1" customWidth="1"/>
    <col min="3587" max="3587" width="9" style="110"/>
    <col min="3588" max="3588" width="9.875" style="110" customWidth="1"/>
    <col min="3589" max="3589" width="9" style="110" customWidth="1"/>
    <col min="3590" max="3590" width="9.5" style="110" bestFit="1" customWidth="1"/>
    <col min="3591" max="3591" width="9.5" style="110" customWidth="1"/>
    <col min="3592" max="3592" width="9.375" style="110" customWidth="1"/>
    <col min="3593" max="3593" width="10.125" style="110" customWidth="1"/>
    <col min="3594" max="3594" width="11.125" style="110" customWidth="1"/>
    <col min="3595" max="3829" width="9" style="110"/>
    <col min="3830" max="3830" width="5.875" style="110" customWidth="1"/>
    <col min="3831" max="3831" width="18" style="110" customWidth="1"/>
    <col min="3832" max="3842" width="0" style="110" hidden="1" customWidth="1"/>
    <col min="3843" max="3843" width="9" style="110"/>
    <col min="3844" max="3844" width="9.875" style="110" customWidth="1"/>
    <col min="3845" max="3845" width="9" style="110" customWidth="1"/>
    <col min="3846" max="3846" width="9.5" style="110" bestFit="1" customWidth="1"/>
    <col min="3847" max="3847" width="9.5" style="110" customWidth="1"/>
    <col min="3848" max="3848" width="9.375" style="110" customWidth="1"/>
    <col min="3849" max="3849" width="10.125" style="110" customWidth="1"/>
    <col min="3850" max="3850" width="11.125" style="110" customWidth="1"/>
    <col min="3851" max="4085" width="9" style="110"/>
    <col min="4086" max="4086" width="5.875" style="110" customWidth="1"/>
    <col min="4087" max="4087" width="18" style="110" customWidth="1"/>
    <col min="4088" max="4098" width="0" style="110" hidden="1" customWidth="1"/>
    <col min="4099" max="4099" width="9" style="110"/>
    <col min="4100" max="4100" width="9.875" style="110" customWidth="1"/>
    <col min="4101" max="4101" width="9" style="110" customWidth="1"/>
    <col min="4102" max="4102" width="9.5" style="110" bestFit="1" customWidth="1"/>
    <col min="4103" max="4103" width="9.5" style="110" customWidth="1"/>
    <col min="4104" max="4104" width="9.375" style="110" customWidth="1"/>
    <col min="4105" max="4105" width="10.125" style="110" customWidth="1"/>
    <col min="4106" max="4106" width="11.125" style="110" customWidth="1"/>
    <col min="4107" max="4341" width="9" style="110"/>
    <col min="4342" max="4342" width="5.875" style="110" customWidth="1"/>
    <col min="4343" max="4343" width="18" style="110" customWidth="1"/>
    <col min="4344" max="4354" width="0" style="110" hidden="1" customWidth="1"/>
    <col min="4355" max="4355" width="9" style="110"/>
    <col min="4356" max="4356" width="9.875" style="110" customWidth="1"/>
    <col min="4357" max="4357" width="9" style="110" customWidth="1"/>
    <col min="4358" max="4358" width="9.5" style="110" bestFit="1" customWidth="1"/>
    <col min="4359" max="4359" width="9.5" style="110" customWidth="1"/>
    <col min="4360" max="4360" width="9.375" style="110" customWidth="1"/>
    <col min="4361" max="4361" width="10.125" style="110" customWidth="1"/>
    <col min="4362" max="4362" width="11.125" style="110" customWidth="1"/>
    <col min="4363" max="4597" width="9" style="110"/>
    <col min="4598" max="4598" width="5.875" style="110" customWidth="1"/>
    <col min="4599" max="4599" width="18" style="110" customWidth="1"/>
    <col min="4600" max="4610" width="0" style="110" hidden="1" customWidth="1"/>
    <col min="4611" max="4611" width="9" style="110"/>
    <col min="4612" max="4612" width="9.875" style="110" customWidth="1"/>
    <col min="4613" max="4613" width="9" style="110" customWidth="1"/>
    <col min="4614" max="4614" width="9.5" style="110" bestFit="1" customWidth="1"/>
    <col min="4615" max="4615" width="9.5" style="110" customWidth="1"/>
    <col min="4616" max="4616" width="9.375" style="110" customWidth="1"/>
    <col min="4617" max="4617" width="10.125" style="110" customWidth="1"/>
    <col min="4618" max="4618" width="11.125" style="110" customWidth="1"/>
    <col min="4619" max="4853" width="9" style="110"/>
    <col min="4854" max="4854" width="5.875" style="110" customWidth="1"/>
    <col min="4855" max="4855" width="18" style="110" customWidth="1"/>
    <col min="4856" max="4866" width="0" style="110" hidden="1" customWidth="1"/>
    <col min="4867" max="4867" width="9" style="110"/>
    <col min="4868" max="4868" width="9.875" style="110" customWidth="1"/>
    <col min="4869" max="4869" width="9" style="110" customWidth="1"/>
    <col min="4870" max="4870" width="9.5" style="110" bestFit="1" customWidth="1"/>
    <col min="4871" max="4871" width="9.5" style="110" customWidth="1"/>
    <col min="4872" max="4872" width="9.375" style="110" customWidth="1"/>
    <col min="4873" max="4873" width="10.125" style="110" customWidth="1"/>
    <col min="4874" max="4874" width="11.125" style="110" customWidth="1"/>
    <col min="4875" max="5109" width="9" style="110"/>
    <col min="5110" max="5110" width="5.875" style="110" customWidth="1"/>
    <col min="5111" max="5111" width="18" style="110" customWidth="1"/>
    <col min="5112" max="5122" width="0" style="110" hidden="1" customWidth="1"/>
    <col min="5123" max="5123" width="9" style="110"/>
    <col min="5124" max="5124" width="9.875" style="110" customWidth="1"/>
    <col min="5125" max="5125" width="9" style="110" customWidth="1"/>
    <col min="5126" max="5126" width="9.5" style="110" bestFit="1" customWidth="1"/>
    <col min="5127" max="5127" width="9.5" style="110" customWidth="1"/>
    <col min="5128" max="5128" width="9.375" style="110" customWidth="1"/>
    <col min="5129" max="5129" width="10.125" style="110" customWidth="1"/>
    <col min="5130" max="5130" width="11.125" style="110" customWidth="1"/>
    <col min="5131" max="5365" width="9" style="110"/>
    <col min="5366" max="5366" width="5.875" style="110" customWidth="1"/>
    <col min="5367" max="5367" width="18" style="110" customWidth="1"/>
    <col min="5368" max="5378" width="0" style="110" hidden="1" customWidth="1"/>
    <col min="5379" max="5379" width="9" style="110"/>
    <col min="5380" max="5380" width="9.875" style="110" customWidth="1"/>
    <col min="5381" max="5381" width="9" style="110" customWidth="1"/>
    <col min="5382" max="5382" width="9.5" style="110" bestFit="1" customWidth="1"/>
    <col min="5383" max="5383" width="9.5" style="110" customWidth="1"/>
    <col min="5384" max="5384" width="9.375" style="110" customWidth="1"/>
    <col min="5385" max="5385" width="10.125" style="110" customWidth="1"/>
    <col min="5386" max="5386" width="11.125" style="110" customWidth="1"/>
    <col min="5387" max="5621" width="9" style="110"/>
    <col min="5622" max="5622" width="5.875" style="110" customWidth="1"/>
    <col min="5623" max="5623" width="18" style="110" customWidth="1"/>
    <col min="5624" max="5634" width="0" style="110" hidden="1" customWidth="1"/>
    <col min="5635" max="5635" width="9" style="110"/>
    <col min="5636" max="5636" width="9.875" style="110" customWidth="1"/>
    <col min="5637" max="5637" width="9" style="110" customWidth="1"/>
    <col min="5638" max="5638" width="9.5" style="110" bestFit="1" customWidth="1"/>
    <col min="5639" max="5639" width="9.5" style="110" customWidth="1"/>
    <col min="5640" max="5640" width="9.375" style="110" customWidth="1"/>
    <col min="5641" max="5641" width="10.125" style="110" customWidth="1"/>
    <col min="5642" max="5642" width="11.125" style="110" customWidth="1"/>
    <col min="5643" max="5877" width="9" style="110"/>
    <col min="5878" max="5878" width="5.875" style="110" customWidth="1"/>
    <col min="5879" max="5879" width="18" style="110" customWidth="1"/>
    <col min="5880" max="5890" width="0" style="110" hidden="1" customWidth="1"/>
    <col min="5891" max="5891" width="9" style="110"/>
    <col min="5892" max="5892" width="9.875" style="110" customWidth="1"/>
    <col min="5893" max="5893" width="9" style="110" customWidth="1"/>
    <col min="5894" max="5894" width="9.5" style="110" bestFit="1" customWidth="1"/>
    <col min="5895" max="5895" width="9.5" style="110" customWidth="1"/>
    <col min="5896" max="5896" width="9.375" style="110" customWidth="1"/>
    <col min="5897" max="5897" width="10.125" style="110" customWidth="1"/>
    <col min="5898" max="5898" width="11.125" style="110" customWidth="1"/>
    <col min="5899" max="6133" width="9" style="110"/>
    <col min="6134" max="6134" width="5.875" style="110" customWidth="1"/>
    <col min="6135" max="6135" width="18" style="110" customWidth="1"/>
    <col min="6136" max="6146" width="0" style="110" hidden="1" customWidth="1"/>
    <col min="6147" max="6147" width="9" style="110"/>
    <col min="6148" max="6148" width="9.875" style="110" customWidth="1"/>
    <col min="6149" max="6149" width="9" style="110" customWidth="1"/>
    <col min="6150" max="6150" width="9.5" style="110" bestFit="1" customWidth="1"/>
    <col min="6151" max="6151" width="9.5" style="110" customWidth="1"/>
    <col min="6152" max="6152" width="9.375" style="110" customWidth="1"/>
    <col min="6153" max="6153" width="10.125" style="110" customWidth="1"/>
    <col min="6154" max="6154" width="11.125" style="110" customWidth="1"/>
    <col min="6155" max="6389" width="9" style="110"/>
    <col min="6390" max="6390" width="5.875" style="110" customWidth="1"/>
    <col min="6391" max="6391" width="18" style="110" customWidth="1"/>
    <col min="6392" max="6402" width="0" style="110" hidden="1" customWidth="1"/>
    <col min="6403" max="6403" width="9" style="110"/>
    <col min="6404" max="6404" width="9.875" style="110" customWidth="1"/>
    <col min="6405" max="6405" width="9" style="110" customWidth="1"/>
    <col min="6406" max="6406" width="9.5" style="110" bestFit="1" customWidth="1"/>
    <col min="6407" max="6407" width="9.5" style="110" customWidth="1"/>
    <col min="6408" max="6408" width="9.375" style="110" customWidth="1"/>
    <col min="6409" max="6409" width="10.125" style="110" customWidth="1"/>
    <col min="6410" max="6410" width="11.125" style="110" customWidth="1"/>
    <col min="6411" max="6645" width="9" style="110"/>
    <col min="6646" max="6646" width="5.875" style="110" customWidth="1"/>
    <col min="6647" max="6647" width="18" style="110" customWidth="1"/>
    <col min="6648" max="6658" width="0" style="110" hidden="1" customWidth="1"/>
    <col min="6659" max="6659" width="9" style="110"/>
    <col min="6660" max="6660" width="9.875" style="110" customWidth="1"/>
    <col min="6661" max="6661" width="9" style="110" customWidth="1"/>
    <col min="6662" max="6662" width="9.5" style="110" bestFit="1" customWidth="1"/>
    <col min="6663" max="6663" width="9.5" style="110" customWidth="1"/>
    <col min="6664" max="6664" width="9.375" style="110" customWidth="1"/>
    <col min="6665" max="6665" width="10.125" style="110" customWidth="1"/>
    <col min="6666" max="6666" width="11.125" style="110" customWidth="1"/>
    <col min="6667" max="6901" width="9" style="110"/>
    <col min="6902" max="6902" width="5.875" style="110" customWidth="1"/>
    <col min="6903" max="6903" width="18" style="110" customWidth="1"/>
    <col min="6904" max="6914" width="0" style="110" hidden="1" customWidth="1"/>
    <col min="6915" max="6915" width="9" style="110"/>
    <col min="6916" max="6916" width="9.875" style="110" customWidth="1"/>
    <col min="6917" max="6917" width="9" style="110" customWidth="1"/>
    <col min="6918" max="6918" width="9.5" style="110" bestFit="1" customWidth="1"/>
    <col min="6919" max="6919" width="9.5" style="110" customWidth="1"/>
    <col min="6920" max="6920" width="9.375" style="110" customWidth="1"/>
    <col min="6921" max="6921" width="10.125" style="110" customWidth="1"/>
    <col min="6922" max="6922" width="11.125" style="110" customWidth="1"/>
    <col min="6923" max="7157" width="9" style="110"/>
    <col min="7158" max="7158" width="5.875" style="110" customWidth="1"/>
    <col min="7159" max="7159" width="18" style="110" customWidth="1"/>
    <col min="7160" max="7170" width="0" style="110" hidden="1" customWidth="1"/>
    <col min="7171" max="7171" width="9" style="110"/>
    <col min="7172" max="7172" width="9.875" style="110" customWidth="1"/>
    <col min="7173" max="7173" width="9" style="110" customWidth="1"/>
    <col min="7174" max="7174" width="9.5" style="110" bestFit="1" customWidth="1"/>
    <col min="7175" max="7175" width="9.5" style="110" customWidth="1"/>
    <col min="7176" max="7176" width="9.375" style="110" customWidth="1"/>
    <col min="7177" max="7177" width="10.125" style="110" customWidth="1"/>
    <col min="7178" max="7178" width="11.125" style="110" customWidth="1"/>
    <col min="7179" max="7413" width="9" style="110"/>
    <col min="7414" max="7414" width="5.875" style="110" customWidth="1"/>
    <col min="7415" max="7415" width="18" style="110" customWidth="1"/>
    <col min="7416" max="7426" width="0" style="110" hidden="1" customWidth="1"/>
    <col min="7427" max="7427" width="9" style="110"/>
    <col min="7428" max="7428" width="9.875" style="110" customWidth="1"/>
    <col min="7429" max="7429" width="9" style="110" customWidth="1"/>
    <col min="7430" max="7430" width="9.5" style="110" bestFit="1" customWidth="1"/>
    <col min="7431" max="7431" width="9.5" style="110" customWidth="1"/>
    <col min="7432" max="7432" width="9.375" style="110" customWidth="1"/>
    <col min="7433" max="7433" width="10.125" style="110" customWidth="1"/>
    <col min="7434" max="7434" width="11.125" style="110" customWidth="1"/>
    <col min="7435" max="7669" width="9" style="110"/>
    <col min="7670" max="7670" width="5.875" style="110" customWidth="1"/>
    <col min="7671" max="7671" width="18" style="110" customWidth="1"/>
    <col min="7672" max="7682" width="0" style="110" hidden="1" customWidth="1"/>
    <col min="7683" max="7683" width="9" style="110"/>
    <col min="7684" max="7684" width="9.875" style="110" customWidth="1"/>
    <col min="7685" max="7685" width="9" style="110" customWidth="1"/>
    <col min="7686" max="7686" width="9.5" style="110" bestFit="1" customWidth="1"/>
    <col min="7687" max="7687" width="9.5" style="110" customWidth="1"/>
    <col min="7688" max="7688" width="9.375" style="110" customWidth="1"/>
    <col min="7689" max="7689" width="10.125" style="110" customWidth="1"/>
    <col min="7690" max="7690" width="11.125" style="110" customWidth="1"/>
    <col min="7691" max="7925" width="9" style="110"/>
    <col min="7926" max="7926" width="5.875" style="110" customWidth="1"/>
    <col min="7927" max="7927" width="18" style="110" customWidth="1"/>
    <col min="7928" max="7938" width="0" style="110" hidden="1" customWidth="1"/>
    <col min="7939" max="7939" width="9" style="110"/>
    <col min="7940" max="7940" width="9.875" style="110" customWidth="1"/>
    <col min="7941" max="7941" width="9" style="110" customWidth="1"/>
    <col min="7942" max="7942" width="9.5" style="110" bestFit="1" customWidth="1"/>
    <col min="7943" max="7943" width="9.5" style="110" customWidth="1"/>
    <col min="7944" max="7944" width="9.375" style="110" customWidth="1"/>
    <col min="7945" max="7945" width="10.125" style="110" customWidth="1"/>
    <col min="7946" max="7946" width="11.125" style="110" customWidth="1"/>
    <col min="7947" max="8181" width="9" style="110"/>
    <col min="8182" max="8182" width="5.875" style="110" customWidth="1"/>
    <col min="8183" max="8183" width="18" style="110" customWidth="1"/>
    <col min="8184" max="8194" width="0" style="110" hidden="1" customWidth="1"/>
    <col min="8195" max="8195" width="9" style="110"/>
    <col min="8196" max="8196" width="9.875" style="110" customWidth="1"/>
    <col min="8197" max="8197" width="9" style="110" customWidth="1"/>
    <col min="8198" max="8198" width="9.5" style="110" bestFit="1" customWidth="1"/>
    <col min="8199" max="8199" width="9.5" style="110" customWidth="1"/>
    <col min="8200" max="8200" width="9.375" style="110" customWidth="1"/>
    <col min="8201" max="8201" width="10.125" style="110" customWidth="1"/>
    <col min="8202" max="8202" width="11.125" style="110" customWidth="1"/>
    <col min="8203" max="8437" width="9" style="110"/>
    <col min="8438" max="8438" width="5.875" style="110" customWidth="1"/>
    <col min="8439" max="8439" width="18" style="110" customWidth="1"/>
    <col min="8440" max="8450" width="0" style="110" hidden="1" customWidth="1"/>
    <col min="8451" max="8451" width="9" style="110"/>
    <col min="8452" max="8452" width="9.875" style="110" customWidth="1"/>
    <col min="8453" max="8453" width="9" style="110" customWidth="1"/>
    <col min="8454" max="8454" width="9.5" style="110" bestFit="1" customWidth="1"/>
    <col min="8455" max="8455" width="9.5" style="110" customWidth="1"/>
    <col min="8456" max="8456" width="9.375" style="110" customWidth="1"/>
    <col min="8457" max="8457" width="10.125" style="110" customWidth="1"/>
    <col min="8458" max="8458" width="11.125" style="110" customWidth="1"/>
    <col min="8459" max="8693" width="9" style="110"/>
    <col min="8694" max="8694" width="5.875" style="110" customWidth="1"/>
    <col min="8695" max="8695" width="18" style="110" customWidth="1"/>
    <col min="8696" max="8706" width="0" style="110" hidden="1" customWidth="1"/>
    <col min="8707" max="8707" width="9" style="110"/>
    <col min="8708" max="8708" width="9.875" style="110" customWidth="1"/>
    <col min="8709" max="8709" width="9" style="110" customWidth="1"/>
    <col min="8710" max="8710" width="9.5" style="110" bestFit="1" customWidth="1"/>
    <col min="8711" max="8711" width="9.5" style="110" customWidth="1"/>
    <col min="8712" max="8712" width="9.375" style="110" customWidth="1"/>
    <col min="8713" max="8713" width="10.125" style="110" customWidth="1"/>
    <col min="8714" max="8714" width="11.125" style="110" customWidth="1"/>
    <col min="8715" max="8949" width="9" style="110"/>
    <col min="8950" max="8950" width="5.875" style="110" customWidth="1"/>
    <col min="8951" max="8951" width="18" style="110" customWidth="1"/>
    <col min="8952" max="8962" width="0" style="110" hidden="1" customWidth="1"/>
    <col min="8963" max="8963" width="9" style="110"/>
    <col min="8964" max="8964" width="9.875" style="110" customWidth="1"/>
    <col min="8965" max="8965" width="9" style="110" customWidth="1"/>
    <col min="8966" max="8966" width="9.5" style="110" bestFit="1" customWidth="1"/>
    <col min="8967" max="8967" width="9.5" style="110" customWidth="1"/>
    <col min="8968" max="8968" width="9.375" style="110" customWidth="1"/>
    <col min="8969" max="8969" width="10.125" style="110" customWidth="1"/>
    <col min="8970" max="8970" width="11.125" style="110" customWidth="1"/>
    <col min="8971" max="9205" width="9" style="110"/>
    <col min="9206" max="9206" width="5.875" style="110" customWidth="1"/>
    <col min="9207" max="9207" width="18" style="110" customWidth="1"/>
    <col min="9208" max="9218" width="0" style="110" hidden="1" customWidth="1"/>
    <col min="9219" max="9219" width="9" style="110"/>
    <col min="9220" max="9220" width="9.875" style="110" customWidth="1"/>
    <col min="9221" max="9221" width="9" style="110" customWidth="1"/>
    <col min="9222" max="9222" width="9.5" style="110" bestFit="1" customWidth="1"/>
    <col min="9223" max="9223" width="9.5" style="110" customWidth="1"/>
    <col min="9224" max="9224" width="9.375" style="110" customWidth="1"/>
    <col min="9225" max="9225" width="10.125" style="110" customWidth="1"/>
    <col min="9226" max="9226" width="11.125" style="110" customWidth="1"/>
    <col min="9227" max="9461" width="9" style="110"/>
    <col min="9462" max="9462" width="5.875" style="110" customWidth="1"/>
    <col min="9463" max="9463" width="18" style="110" customWidth="1"/>
    <col min="9464" max="9474" width="0" style="110" hidden="1" customWidth="1"/>
    <col min="9475" max="9475" width="9" style="110"/>
    <col min="9476" max="9476" width="9.875" style="110" customWidth="1"/>
    <col min="9477" max="9477" width="9" style="110" customWidth="1"/>
    <col min="9478" max="9478" width="9.5" style="110" bestFit="1" customWidth="1"/>
    <col min="9479" max="9479" width="9.5" style="110" customWidth="1"/>
    <col min="9480" max="9480" width="9.375" style="110" customWidth="1"/>
    <col min="9481" max="9481" width="10.125" style="110" customWidth="1"/>
    <col min="9482" max="9482" width="11.125" style="110" customWidth="1"/>
    <col min="9483" max="9717" width="9" style="110"/>
    <col min="9718" max="9718" width="5.875" style="110" customWidth="1"/>
    <col min="9719" max="9719" width="18" style="110" customWidth="1"/>
    <col min="9720" max="9730" width="0" style="110" hidden="1" customWidth="1"/>
    <col min="9731" max="9731" width="9" style="110"/>
    <col min="9732" max="9732" width="9.875" style="110" customWidth="1"/>
    <col min="9733" max="9733" width="9" style="110" customWidth="1"/>
    <col min="9734" max="9734" width="9.5" style="110" bestFit="1" customWidth="1"/>
    <col min="9735" max="9735" width="9.5" style="110" customWidth="1"/>
    <col min="9736" max="9736" width="9.375" style="110" customWidth="1"/>
    <col min="9737" max="9737" width="10.125" style="110" customWidth="1"/>
    <col min="9738" max="9738" width="11.125" style="110" customWidth="1"/>
    <col min="9739" max="9973" width="9" style="110"/>
    <col min="9974" max="9974" width="5.875" style="110" customWidth="1"/>
    <col min="9975" max="9975" width="18" style="110" customWidth="1"/>
    <col min="9976" max="9986" width="0" style="110" hidden="1" customWidth="1"/>
    <col min="9987" max="9987" width="9" style="110"/>
    <col min="9988" max="9988" width="9.875" style="110" customWidth="1"/>
    <col min="9989" max="9989" width="9" style="110" customWidth="1"/>
    <col min="9990" max="9990" width="9.5" style="110" bestFit="1" customWidth="1"/>
    <col min="9991" max="9991" width="9.5" style="110" customWidth="1"/>
    <col min="9992" max="9992" width="9.375" style="110" customWidth="1"/>
    <col min="9993" max="9993" width="10.125" style="110" customWidth="1"/>
    <col min="9994" max="9994" width="11.125" style="110" customWidth="1"/>
    <col min="9995" max="10229" width="9" style="110"/>
    <col min="10230" max="10230" width="5.875" style="110" customWidth="1"/>
    <col min="10231" max="10231" width="18" style="110" customWidth="1"/>
    <col min="10232" max="10242" width="0" style="110" hidden="1" customWidth="1"/>
    <col min="10243" max="10243" width="9" style="110"/>
    <col min="10244" max="10244" width="9.875" style="110" customWidth="1"/>
    <col min="10245" max="10245" width="9" style="110" customWidth="1"/>
    <col min="10246" max="10246" width="9.5" style="110" bestFit="1" customWidth="1"/>
    <col min="10247" max="10247" width="9.5" style="110" customWidth="1"/>
    <col min="10248" max="10248" width="9.375" style="110" customWidth="1"/>
    <col min="10249" max="10249" width="10.125" style="110" customWidth="1"/>
    <col min="10250" max="10250" width="11.125" style="110" customWidth="1"/>
    <col min="10251" max="10485" width="9" style="110"/>
    <col min="10486" max="10486" width="5.875" style="110" customWidth="1"/>
    <col min="10487" max="10487" width="18" style="110" customWidth="1"/>
    <col min="10488" max="10498" width="0" style="110" hidden="1" customWidth="1"/>
    <col min="10499" max="10499" width="9" style="110"/>
    <col min="10500" max="10500" width="9.875" style="110" customWidth="1"/>
    <col min="10501" max="10501" width="9" style="110" customWidth="1"/>
    <col min="10502" max="10502" width="9.5" style="110" bestFit="1" customWidth="1"/>
    <col min="10503" max="10503" width="9.5" style="110" customWidth="1"/>
    <col min="10504" max="10504" width="9.375" style="110" customWidth="1"/>
    <col min="10505" max="10505" width="10.125" style="110" customWidth="1"/>
    <col min="10506" max="10506" width="11.125" style="110" customWidth="1"/>
    <col min="10507" max="10741" width="9" style="110"/>
    <col min="10742" max="10742" width="5.875" style="110" customWidth="1"/>
    <col min="10743" max="10743" width="18" style="110" customWidth="1"/>
    <col min="10744" max="10754" width="0" style="110" hidden="1" customWidth="1"/>
    <col min="10755" max="10755" width="9" style="110"/>
    <col min="10756" max="10756" width="9.875" style="110" customWidth="1"/>
    <col min="10757" max="10757" width="9" style="110" customWidth="1"/>
    <col min="10758" max="10758" width="9.5" style="110" bestFit="1" customWidth="1"/>
    <col min="10759" max="10759" width="9.5" style="110" customWidth="1"/>
    <col min="10760" max="10760" width="9.375" style="110" customWidth="1"/>
    <col min="10761" max="10761" width="10.125" style="110" customWidth="1"/>
    <col min="10762" max="10762" width="11.125" style="110" customWidth="1"/>
    <col min="10763" max="10997" width="9" style="110"/>
    <col min="10998" max="10998" width="5.875" style="110" customWidth="1"/>
    <col min="10999" max="10999" width="18" style="110" customWidth="1"/>
    <col min="11000" max="11010" width="0" style="110" hidden="1" customWidth="1"/>
    <col min="11011" max="11011" width="9" style="110"/>
    <col min="11012" max="11012" width="9.875" style="110" customWidth="1"/>
    <col min="11013" max="11013" width="9" style="110" customWidth="1"/>
    <col min="11014" max="11014" width="9.5" style="110" bestFit="1" customWidth="1"/>
    <col min="11015" max="11015" width="9.5" style="110" customWidth="1"/>
    <col min="11016" max="11016" width="9.375" style="110" customWidth="1"/>
    <col min="11017" max="11017" width="10.125" style="110" customWidth="1"/>
    <col min="11018" max="11018" width="11.125" style="110" customWidth="1"/>
    <col min="11019" max="11253" width="9" style="110"/>
    <col min="11254" max="11254" width="5.875" style="110" customWidth="1"/>
    <col min="11255" max="11255" width="18" style="110" customWidth="1"/>
    <col min="11256" max="11266" width="0" style="110" hidden="1" customWidth="1"/>
    <col min="11267" max="11267" width="9" style="110"/>
    <col min="11268" max="11268" width="9.875" style="110" customWidth="1"/>
    <col min="11269" max="11269" width="9" style="110" customWidth="1"/>
    <col min="11270" max="11270" width="9.5" style="110" bestFit="1" customWidth="1"/>
    <col min="11271" max="11271" width="9.5" style="110" customWidth="1"/>
    <col min="11272" max="11272" width="9.375" style="110" customWidth="1"/>
    <col min="11273" max="11273" width="10.125" style="110" customWidth="1"/>
    <col min="11274" max="11274" width="11.125" style="110" customWidth="1"/>
    <col min="11275" max="11509" width="9" style="110"/>
    <col min="11510" max="11510" width="5.875" style="110" customWidth="1"/>
    <col min="11511" max="11511" width="18" style="110" customWidth="1"/>
    <col min="11512" max="11522" width="0" style="110" hidden="1" customWidth="1"/>
    <col min="11523" max="11523" width="9" style="110"/>
    <col min="11524" max="11524" width="9.875" style="110" customWidth="1"/>
    <col min="11525" max="11525" width="9" style="110" customWidth="1"/>
    <col min="11526" max="11526" width="9.5" style="110" bestFit="1" customWidth="1"/>
    <col min="11527" max="11527" width="9.5" style="110" customWidth="1"/>
    <col min="11528" max="11528" width="9.375" style="110" customWidth="1"/>
    <col min="11529" max="11529" width="10.125" style="110" customWidth="1"/>
    <col min="11530" max="11530" width="11.125" style="110" customWidth="1"/>
    <col min="11531" max="11765" width="9" style="110"/>
    <col min="11766" max="11766" width="5.875" style="110" customWidth="1"/>
    <col min="11767" max="11767" width="18" style="110" customWidth="1"/>
    <col min="11768" max="11778" width="0" style="110" hidden="1" customWidth="1"/>
    <col min="11779" max="11779" width="9" style="110"/>
    <col min="11780" max="11780" width="9.875" style="110" customWidth="1"/>
    <col min="11781" max="11781" width="9" style="110" customWidth="1"/>
    <col min="11782" max="11782" width="9.5" style="110" bestFit="1" customWidth="1"/>
    <col min="11783" max="11783" width="9.5" style="110" customWidth="1"/>
    <col min="11784" max="11784" width="9.375" style="110" customWidth="1"/>
    <col min="11785" max="11785" width="10.125" style="110" customWidth="1"/>
    <col min="11786" max="11786" width="11.125" style="110" customWidth="1"/>
    <col min="11787" max="12021" width="9" style="110"/>
    <col min="12022" max="12022" width="5.875" style="110" customWidth="1"/>
    <col min="12023" max="12023" width="18" style="110" customWidth="1"/>
    <col min="12024" max="12034" width="0" style="110" hidden="1" customWidth="1"/>
    <col min="12035" max="12035" width="9" style="110"/>
    <col min="12036" max="12036" width="9.875" style="110" customWidth="1"/>
    <col min="12037" max="12037" width="9" style="110" customWidth="1"/>
    <col min="12038" max="12038" width="9.5" style="110" bestFit="1" customWidth="1"/>
    <col min="12039" max="12039" width="9.5" style="110" customWidth="1"/>
    <col min="12040" max="12040" width="9.375" style="110" customWidth="1"/>
    <col min="12041" max="12041" width="10.125" style="110" customWidth="1"/>
    <col min="12042" max="12042" width="11.125" style="110" customWidth="1"/>
    <col min="12043" max="12277" width="9" style="110"/>
    <col min="12278" max="12278" width="5.875" style="110" customWidth="1"/>
    <col min="12279" max="12279" width="18" style="110" customWidth="1"/>
    <col min="12280" max="12290" width="0" style="110" hidden="1" customWidth="1"/>
    <col min="12291" max="12291" width="9" style="110"/>
    <col min="12292" max="12292" width="9.875" style="110" customWidth="1"/>
    <col min="12293" max="12293" width="9" style="110" customWidth="1"/>
    <col min="12294" max="12294" width="9.5" style="110" bestFit="1" customWidth="1"/>
    <col min="12295" max="12295" width="9.5" style="110" customWidth="1"/>
    <col min="12296" max="12296" width="9.375" style="110" customWidth="1"/>
    <col min="12297" max="12297" width="10.125" style="110" customWidth="1"/>
    <col min="12298" max="12298" width="11.125" style="110" customWidth="1"/>
    <col min="12299" max="12533" width="9" style="110"/>
    <col min="12534" max="12534" width="5.875" style="110" customWidth="1"/>
    <col min="12535" max="12535" width="18" style="110" customWidth="1"/>
    <col min="12536" max="12546" width="0" style="110" hidden="1" customWidth="1"/>
    <col min="12547" max="12547" width="9" style="110"/>
    <col min="12548" max="12548" width="9.875" style="110" customWidth="1"/>
    <col min="12549" max="12549" width="9" style="110" customWidth="1"/>
    <col min="12550" max="12550" width="9.5" style="110" bestFit="1" customWidth="1"/>
    <col min="12551" max="12551" width="9.5" style="110" customWidth="1"/>
    <col min="12552" max="12552" width="9.375" style="110" customWidth="1"/>
    <col min="12553" max="12553" width="10.125" style="110" customWidth="1"/>
    <col min="12554" max="12554" width="11.125" style="110" customWidth="1"/>
    <col min="12555" max="12789" width="9" style="110"/>
    <col min="12790" max="12790" width="5.875" style="110" customWidth="1"/>
    <col min="12791" max="12791" width="18" style="110" customWidth="1"/>
    <col min="12792" max="12802" width="0" style="110" hidden="1" customWidth="1"/>
    <col min="12803" max="12803" width="9" style="110"/>
    <col min="12804" max="12804" width="9.875" style="110" customWidth="1"/>
    <col min="12805" max="12805" width="9" style="110" customWidth="1"/>
    <col min="12806" max="12806" width="9.5" style="110" bestFit="1" customWidth="1"/>
    <col min="12807" max="12807" width="9.5" style="110" customWidth="1"/>
    <col min="12808" max="12808" width="9.375" style="110" customWidth="1"/>
    <col min="12809" max="12809" width="10.125" style="110" customWidth="1"/>
    <col min="12810" max="12810" width="11.125" style="110" customWidth="1"/>
    <col min="12811" max="13045" width="9" style="110"/>
    <col min="13046" max="13046" width="5.875" style="110" customWidth="1"/>
    <col min="13047" max="13047" width="18" style="110" customWidth="1"/>
    <col min="13048" max="13058" width="0" style="110" hidden="1" customWidth="1"/>
    <col min="13059" max="13059" width="9" style="110"/>
    <col min="13060" max="13060" width="9.875" style="110" customWidth="1"/>
    <col min="13061" max="13061" width="9" style="110" customWidth="1"/>
    <col min="13062" max="13062" width="9.5" style="110" bestFit="1" customWidth="1"/>
    <col min="13063" max="13063" width="9.5" style="110" customWidth="1"/>
    <col min="13064" max="13064" width="9.375" style="110" customWidth="1"/>
    <col min="13065" max="13065" width="10.125" style="110" customWidth="1"/>
    <col min="13066" max="13066" width="11.125" style="110" customWidth="1"/>
    <col min="13067" max="13301" width="9" style="110"/>
    <col min="13302" max="13302" width="5.875" style="110" customWidth="1"/>
    <col min="13303" max="13303" width="18" style="110" customWidth="1"/>
    <col min="13304" max="13314" width="0" style="110" hidden="1" customWidth="1"/>
    <col min="13315" max="13315" width="9" style="110"/>
    <col min="13316" max="13316" width="9.875" style="110" customWidth="1"/>
    <col min="13317" max="13317" width="9" style="110" customWidth="1"/>
    <col min="13318" max="13318" width="9.5" style="110" bestFit="1" customWidth="1"/>
    <col min="13319" max="13319" width="9.5" style="110" customWidth="1"/>
    <col min="13320" max="13320" width="9.375" style="110" customWidth="1"/>
    <col min="13321" max="13321" width="10.125" style="110" customWidth="1"/>
    <col min="13322" max="13322" width="11.125" style="110" customWidth="1"/>
    <col min="13323" max="13557" width="9" style="110"/>
    <col min="13558" max="13558" width="5.875" style="110" customWidth="1"/>
    <col min="13559" max="13559" width="18" style="110" customWidth="1"/>
    <col min="13560" max="13570" width="0" style="110" hidden="1" customWidth="1"/>
    <col min="13571" max="13571" width="9" style="110"/>
    <col min="13572" max="13572" width="9.875" style="110" customWidth="1"/>
    <col min="13573" max="13573" width="9" style="110" customWidth="1"/>
    <col min="13574" max="13574" width="9.5" style="110" bestFit="1" customWidth="1"/>
    <col min="13575" max="13575" width="9.5" style="110" customWidth="1"/>
    <col min="13576" max="13576" width="9.375" style="110" customWidth="1"/>
    <col min="13577" max="13577" width="10.125" style="110" customWidth="1"/>
    <col min="13578" max="13578" width="11.125" style="110" customWidth="1"/>
    <col min="13579" max="13813" width="9" style="110"/>
    <col min="13814" max="13814" width="5.875" style="110" customWidth="1"/>
    <col min="13815" max="13815" width="18" style="110" customWidth="1"/>
    <col min="13816" max="13826" width="0" style="110" hidden="1" customWidth="1"/>
    <col min="13827" max="13827" width="9" style="110"/>
    <col min="13828" max="13828" width="9.875" style="110" customWidth="1"/>
    <col min="13829" max="13829" width="9" style="110" customWidth="1"/>
    <col min="13830" max="13830" width="9.5" style="110" bestFit="1" customWidth="1"/>
    <col min="13831" max="13831" width="9.5" style="110" customWidth="1"/>
    <col min="13832" max="13832" width="9.375" style="110" customWidth="1"/>
    <col min="13833" max="13833" width="10.125" style="110" customWidth="1"/>
    <col min="13834" max="13834" width="11.125" style="110" customWidth="1"/>
    <col min="13835" max="14069" width="9" style="110"/>
    <col min="14070" max="14070" width="5.875" style="110" customWidth="1"/>
    <col min="14071" max="14071" width="18" style="110" customWidth="1"/>
    <col min="14072" max="14082" width="0" style="110" hidden="1" customWidth="1"/>
    <col min="14083" max="14083" width="9" style="110"/>
    <col min="14084" max="14084" width="9.875" style="110" customWidth="1"/>
    <col min="14085" max="14085" width="9" style="110" customWidth="1"/>
    <col min="14086" max="14086" width="9.5" style="110" bestFit="1" customWidth="1"/>
    <col min="14087" max="14087" width="9.5" style="110" customWidth="1"/>
    <col min="14088" max="14088" width="9.375" style="110" customWidth="1"/>
    <col min="14089" max="14089" width="10.125" style="110" customWidth="1"/>
    <col min="14090" max="14090" width="11.125" style="110" customWidth="1"/>
    <col min="14091" max="14325" width="9" style="110"/>
    <col min="14326" max="14326" width="5.875" style="110" customWidth="1"/>
    <col min="14327" max="14327" width="18" style="110" customWidth="1"/>
    <col min="14328" max="14338" width="0" style="110" hidden="1" customWidth="1"/>
    <col min="14339" max="14339" width="9" style="110"/>
    <col min="14340" max="14340" width="9.875" style="110" customWidth="1"/>
    <col min="14341" max="14341" width="9" style="110" customWidth="1"/>
    <col min="14342" max="14342" width="9.5" style="110" bestFit="1" customWidth="1"/>
    <col min="14343" max="14343" width="9.5" style="110" customWidth="1"/>
    <col min="14344" max="14344" width="9.375" style="110" customWidth="1"/>
    <col min="14345" max="14345" width="10.125" style="110" customWidth="1"/>
    <col min="14346" max="14346" width="11.125" style="110" customWidth="1"/>
    <col min="14347" max="14581" width="9" style="110"/>
    <col min="14582" max="14582" width="5.875" style="110" customWidth="1"/>
    <col min="14583" max="14583" width="18" style="110" customWidth="1"/>
    <col min="14584" max="14594" width="0" style="110" hidden="1" customWidth="1"/>
    <col min="14595" max="14595" width="9" style="110"/>
    <col min="14596" max="14596" width="9.875" style="110" customWidth="1"/>
    <col min="14597" max="14597" width="9" style="110" customWidth="1"/>
    <col min="14598" max="14598" width="9.5" style="110" bestFit="1" customWidth="1"/>
    <col min="14599" max="14599" width="9.5" style="110" customWidth="1"/>
    <col min="14600" max="14600" width="9.375" style="110" customWidth="1"/>
    <col min="14601" max="14601" width="10.125" style="110" customWidth="1"/>
    <col min="14602" max="14602" width="11.125" style="110" customWidth="1"/>
    <col min="14603" max="14837" width="9" style="110"/>
    <col min="14838" max="14838" width="5.875" style="110" customWidth="1"/>
    <col min="14839" max="14839" width="18" style="110" customWidth="1"/>
    <col min="14840" max="14850" width="0" style="110" hidden="1" customWidth="1"/>
    <col min="14851" max="14851" width="9" style="110"/>
    <col min="14852" max="14852" width="9.875" style="110" customWidth="1"/>
    <col min="14853" max="14853" width="9" style="110" customWidth="1"/>
    <col min="14854" max="14854" width="9.5" style="110" bestFit="1" customWidth="1"/>
    <col min="14855" max="14855" width="9.5" style="110" customWidth="1"/>
    <col min="14856" max="14856" width="9.375" style="110" customWidth="1"/>
    <col min="14857" max="14857" width="10.125" style="110" customWidth="1"/>
    <col min="14858" max="14858" width="11.125" style="110" customWidth="1"/>
    <col min="14859" max="15093" width="9" style="110"/>
    <col min="15094" max="15094" width="5.875" style="110" customWidth="1"/>
    <col min="15095" max="15095" width="18" style="110" customWidth="1"/>
    <col min="15096" max="15106" width="0" style="110" hidden="1" customWidth="1"/>
    <col min="15107" max="15107" width="9" style="110"/>
    <col min="15108" max="15108" width="9.875" style="110" customWidth="1"/>
    <col min="15109" max="15109" width="9" style="110" customWidth="1"/>
    <col min="15110" max="15110" width="9.5" style="110" bestFit="1" customWidth="1"/>
    <col min="15111" max="15111" width="9.5" style="110" customWidth="1"/>
    <col min="15112" max="15112" width="9.375" style="110" customWidth="1"/>
    <col min="15113" max="15113" width="10.125" style="110" customWidth="1"/>
    <col min="15114" max="15114" width="11.125" style="110" customWidth="1"/>
    <col min="15115" max="15349" width="9" style="110"/>
    <col min="15350" max="15350" width="5.875" style="110" customWidth="1"/>
    <col min="15351" max="15351" width="18" style="110" customWidth="1"/>
    <col min="15352" max="15362" width="0" style="110" hidden="1" customWidth="1"/>
    <col min="15363" max="15363" width="9" style="110"/>
    <col min="15364" max="15364" width="9.875" style="110" customWidth="1"/>
    <col min="15365" max="15365" width="9" style="110" customWidth="1"/>
    <col min="15366" max="15366" width="9.5" style="110" bestFit="1" customWidth="1"/>
    <col min="15367" max="15367" width="9.5" style="110" customWidth="1"/>
    <col min="15368" max="15368" width="9.375" style="110" customWidth="1"/>
    <col min="15369" max="15369" width="10.125" style="110" customWidth="1"/>
    <col min="15370" max="15370" width="11.125" style="110" customWidth="1"/>
    <col min="15371" max="15605" width="9" style="110"/>
    <col min="15606" max="15606" width="5.875" style="110" customWidth="1"/>
    <col min="15607" max="15607" width="18" style="110" customWidth="1"/>
    <col min="15608" max="15618" width="0" style="110" hidden="1" customWidth="1"/>
    <col min="15619" max="15619" width="9" style="110"/>
    <col min="15620" max="15620" width="9.875" style="110" customWidth="1"/>
    <col min="15621" max="15621" width="9" style="110" customWidth="1"/>
    <col min="15622" max="15622" width="9.5" style="110" bestFit="1" customWidth="1"/>
    <col min="15623" max="15623" width="9.5" style="110" customWidth="1"/>
    <col min="15624" max="15624" width="9.375" style="110" customWidth="1"/>
    <col min="15625" max="15625" width="10.125" style="110" customWidth="1"/>
    <col min="15626" max="15626" width="11.125" style="110" customWidth="1"/>
    <col min="15627" max="15861" width="9" style="110"/>
    <col min="15862" max="15862" width="5.875" style="110" customWidth="1"/>
    <col min="15863" max="15863" width="18" style="110" customWidth="1"/>
    <col min="15864" max="15874" width="0" style="110" hidden="1" customWidth="1"/>
    <col min="15875" max="15875" width="9" style="110"/>
    <col min="15876" max="15876" width="9.875" style="110" customWidth="1"/>
    <col min="15877" max="15877" width="9" style="110" customWidth="1"/>
    <col min="15878" max="15878" width="9.5" style="110" bestFit="1" customWidth="1"/>
    <col min="15879" max="15879" width="9.5" style="110" customWidth="1"/>
    <col min="15880" max="15880" width="9.375" style="110" customWidth="1"/>
    <col min="15881" max="15881" width="10.125" style="110" customWidth="1"/>
    <col min="15882" max="15882" width="11.125" style="110" customWidth="1"/>
    <col min="15883" max="16117" width="9" style="110"/>
    <col min="16118" max="16118" width="5.875" style="110" customWidth="1"/>
    <col min="16119" max="16119" width="18" style="110" customWidth="1"/>
    <col min="16120" max="16130" width="0" style="110" hidden="1" customWidth="1"/>
    <col min="16131" max="16131" width="9" style="110"/>
    <col min="16132" max="16132" width="9.875" style="110" customWidth="1"/>
    <col min="16133" max="16133" width="9" style="110" customWidth="1"/>
    <col min="16134" max="16134" width="9.5" style="110" bestFit="1" customWidth="1"/>
    <col min="16135" max="16135" width="9.5" style="110" customWidth="1"/>
    <col min="16136" max="16136" width="9.375" style="110" customWidth="1"/>
    <col min="16137" max="16137" width="10.125" style="110" customWidth="1"/>
    <col min="16138" max="16138" width="11.125" style="110" customWidth="1"/>
    <col min="16139" max="16384" width="9" style="110"/>
  </cols>
  <sheetData>
    <row r="1" spans="1:21" ht="27.75" customHeight="1">
      <c r="A1" s="478" t="s">
        <v>633</v>
      </c>
      <c r="B1" s="479"/>
      <c r="C1" s="479"/>
      <c r="D1" s="479"/>
      <c r="E1" s="479"/>
      <c r="F1" s="479"/>
      <c r="G1" s="479"/>
      <c r="H1" s="479"/>
      <c r="I1" s="479"/>
      <c r="J1" s="479"/>
      <c r="K1" s="479"/>
      <c r="L1" s="479"/>
      <c r="M1" s="479"/>
      <c r="N1" s="479"/>
      <c r="O1" s="479"/>
      <c r="P1" s="425"/>
      <c r="Q1" s="425"/>
      <c r="R1" s="425"/>
      <c r="S1" s="425"/>
      <c r="T1" s="425"/>
      <c r="U1" s="425"/>
    </row>
    <row r="2" spans="1:21" s="213" customFormat="1" ht="33" customHeight="1">
      <c r="A2" s="239" t="s">
        <v>593</v>
      </c>
      <c r="B2" s="239" t="s">
        <v>546</v>
      </c>
      <c r="C2" s="484" t="s">
        <v>594</v>
      </c>
      <c r="D2" s="484"/>
      <c r="E2" s="484" t="s">
        <v>595</v>
      </c>
      <c r="F2" s="484"/>
      <c r="G2" s="484" t="s">
        <v>596</v>
      </c>
      <c r="H2" s="484"/>
      <c r="I2" s="484" t="s">
        <v>597</v>
      </c>
      <c r="J2" s="484"/>
      <c r="K2" s="484" t="s">
        <v>598</v>
      </c>
      <c r="L2" s="484"/>
      <c r="M2" s="239" t="s">
        <v>599</v>
      </c>
      <c r="N2" s="233" t="s">
        <v>632</v>
      </c>
      <c r="O2" s="233" t="s">
        <v>545</v>
      </c>
      <c r="P2" s="233" t="s">
        <v>628</v>
      </c>
      <c r="Q2" s="233" t="s">
        <v>629</v>
      </c>
      <c r="R2" s="233" t="s">
        <v>637</v>
      </c>
      <c r="S2" s="233" t="s">
        <v>638</v>
      </c>
      <c r="T2" s="233" t="s">
        <v>357</v>
      </c>
      <c r="U2" s="233" t="s">
        <v>468</v>
      </c>
    </row>
    <row r="3" spans="1:21" s="213" customFormat="1" ht="20.100000000000001" customHeight="1">
      <c r="A3" s="240" t="s">
        <v>602</v>
      </c>
      <c r="B3" s="241" t="s">
        <v>603</v>
      </c>
      <c r="C3" s="241">
        <v>5</v>
      </c>
      <c r="D3" s="241">
        <v>226</v>
      </c>
      <c r="E3" s="241">
        <v>4</v>
      </c>
      <c r="F3" s="241">
        <v>192</v>
      </c>
      <c r="G3" s="241">
        <v>5</v>
      </c>
      <c r="H3" s="241">
        <v>272</v>
      </c>
      <c r="I3" s="241">
        <v>5</v>
      </c>
      <c r="J3" s="241">
        <v>226</v>
      </c>
      <c r="K3" s="241">
        <v>5</v>
      </c>
      <c r="L3" s="241">
        <v>176</v>
      </c>
      <c r="M3" s="241">
        <f>C3+E3+G3+I3+K3</f>
        <v>24</v>
      </c>
      <c r="N3" s="242">
        <v>848</v>
      </c>
      <c r="O3" s="242">
        <f>N3*350</f>
        <v>296800</v>
      </c>
      <c r="P3" s="243"/>
      <c r="Q3" s="245">
        <v>12477.099999999999</v>
      </c>
      <c r="R3" s="243"/>
      <c r="S3" s="245">
        <v>14353.15</v>
      </c>
      <c r="T3" s="245">
        <f>P3+Q3+R3+S3</f>
        <v>26830.25</v>
      </c>
      <c r="U3" s="245">
        <f>T3-O3</f>
        <v>-269969.75</v>
      </c>
    </row>
    <row r="4" spans="1:21" s="213" customFormat="1" ht="20.100000000000001" customHeight="1">
      <c r="A4" s="240" t="s">
        <v>602</v>
      </c>
      <c r="B4" s="241" t="s">
        <v>604</v>
      </c>
      <c r="C4" s="241">
        <v>5</v>
      </c>
      <c r="D4" s="241">
        <v>237</v>
      </c>
      <c r="E4" s="241">
        <v>6</v>
      </c>
      <c r="F4" s="241">
        <v>328</v>
      </c>
      <c r="G4" s="241">
        <v>6</v>
      </c>
      <c r="H4" s="241">
        <v>291</v>
      </c>
      <c r="I4" s="241">
        <v>6</v>
      </c>
      <c r="J4" s="241">
        <v>272</v>
      </c>
      <c r="K4" s="241">
        <v>4</v>
      </c>
      <c r="L4" s="241">
        <v>159</v>
      </c>
      <c r="M4" s="241">
        <f>C4+E4+G4+I4+K4</f>
        <v>27</v>
      </c>
      <c r="N4" s="242">
        <v>922</v>
      </c>
      <c r="O4" s="242">
        <f t="shared" ref="O4" si="0">N4*350</f>
        <v>322700</v>
      </c>
      <c r="P4" s="243"/>
      <c r="Q4" s="245">
        <v>15117.160000000002</v>
      </c>
      <c r="R4" s="243"/>
      <c r="S4" s="245">
        <v>12950.05</v>
      </c>
      <c r="T4" s="245">
        <f t="shared" ref="T4" si="1">P4+Q4+R4+S4</f>
        <v>28067.21</v>
      </c>
      <c r="U4" s="245">
        <f t="shared" ref="U4" si="2">T4-O4</f>
        <v>-294632.78999999998</v>
      </c>
    </row>
    <row r="5" spans="1:21" s="213" customFormat="1" ht="20.100000000000001" customHeight="1">
      <c r="A5" s="244"/>
      <c r="B5" s="244" t="s">
        <v>605</v>
      </c>
      <c r="C5" s="244"/>
      <c r="D5" s="244"/>
      <c r="E5" s="244"/>
      <c r="F5" s="244"/>
      <c r="G5" s="244"/>
      <c r="H5" s="244"/>
      <c r="I5" s="244"/>
      <c r="J5" s="244"/>
      <c r="K5" s="244"/>
      <c r="L5" s="244"/>
      <c r="M5" s="244"/>
      <c r="N5" s="244">
        <f t="shared" ref="N5:U5" si="3">SUM(N3:N4)</f>
        <v>1770</v>
      </c>
      <c r="O5" s="244">
        <f t="shared" si="3"/>
        <v>619500</v>
      </c>
      <c r="P5" s="244">
        <f t="shared" si="3"/>
        <v>0</v>
      </c>
      <c r="Q5" s="244">
        <f t="shared" si="3"/>
        <v>27594.260000000002</v>
      </c>
      <c r="R5" s="244">
        <f t="shared" si="3"/>
        <v>0</v>
      </c>
      <c r="S5" s="244">
        <f t="shared" si="3"/>
        <v>27303.199999999997</v>
      </c>
      <c r="T5" s="244">
        <f t="shared" si="3"/>
        <v>54897.46</v>
      </c>
      <c r="U5" s="244">
        <f t="shared" si="3"/>
        <v>-564602.54</v>
      </c>
    </row>
    <row r="6" spans="1:21" s="213" customFormat="1" ht="11.25"/>
    <row r="7" spans="1:21" s="213" customFormat="1" ht="11.25"/>
    <row r="8" spans="1:21" s="213" customFormat="1" ht="11.25"/>
    <row r="9" spans="1:21" s="213" customFormat="1" ht="11.25"/>
    <row r="10" spans="1:21" s="213" customFormat="1" ht="11.25"/>
    <row r="11" spans="1:21" s="213" customFormat="1" ht="11.25"/>
    <row r="12" spans="1:21" s="213" customFormat="1" ht="11.25"/>
    <row r="13" spans="1:21" s="213" customFormat="1" ht="11.25"/>
    <row r="14" spans="1:21" s="213" customFormat="1" ht="11.25"/>
    <row r="15" spans="1:21" s="213" customFormat="1" ht="11.25"/>
    <row r="16" spans="1:21" s="213" customFormat="1" ht="11.25"/>
    <row r="17" s="213" customFormat="1" ht="11.25"/>
    <row r="18" s="213" customFormat="1" ht="11.25"/>
    <row r="19" s="213" customFormat="1" ht="11.25"/>
    <row r="20" s="213" customFormat="1" ht="11.25"/>
    <row r="21" s="213" customFormat="1" ht="11.25"/>
    <row r="22" s="213" customFormat="1" ht="11.25"/>
    <row r="23" s="213" customFormat="1" ht="11.25"/>
    <row r="24" s="213" customFormat="1" ht="11.25"/>
    <row r="25" s="213" customFormat="1" ht="11.25"/>
    <row r="26" s="213" customFormat="1" ht="11.25"/>
    <row r="27" s="213" customFormat="1" ht="11.25"/>
    <row r="28" s="213" customFormat="1" ht="11.25"/>
    <row r="29" s="213" customFormat="1" ht="11.25"/>
    <row r="30" s="213" customFormat="1" ht="11.25"/>
    <row r="31" s="213" customFormat="1" ht="11.25"/>
    <row r="32" s="213" customFormat="1" ht="11.25"/>
    <row r="33" s="213" customFormat="1" ht="11.25"/>
    <row r="34" s="213" customFormat="1" ht="11.25"/>
    <row r="35" s="213" customFormat="1" ht="11.25"/>
    <row r="36" s="213" customFormat="1" ht="11.25"/>
    <row r="37" s="213" customFormat="1" ht="11.25"/>
    <row r="38" s="213" customFormat="1" ht="11.25"/>
    <row r="39" s="213" customFormat="1" ht="11.25"/>
    <row r="40" s="213" customFormat="1" ht="11.25"/>
    <row r="41" s="213" customFormat="1" ht="11.25"/>
    <row r="42" s="213" customFormat="1" ht="11.25"/>
    <row r="43" s="213" customFormat="1" ht="11.25"/>
    <row r="44" s="213" customFormat="1" ht="11.25"/>
    <row r="45" s="213" customFormat="1" ht="11.25"/>
    <row r="46" s="213" customFormat="1" ht="11.25"/>
    <row r="47" s="213" customFormat="1" ht="11.25"/>
    <row r="48" s="213" customFormat="1" ht="11.25"/>
    <row r="49" s="213" customFormat="1" ht="11.25"/>
    <row r="50" s="213" customFormat="1" ht="11.25"/>
    <row r="51" s="213" customFormat="1" ht="11.25"/>
    <row r="52" s="213" customFormat="1" ht="11.25"/>
    <row r="53" s="213" customFormat="1" ht="11.25"/>
    <row r="54" s="213" customFormat="1" ht="11.25"/>
    <row r="55" s="213" customFormat="1" ht="11.25"/>
    <row r="56" s="213" customFormat="1" ht="11.25"/>
    <row r="57" s="213" customFormat="1" ht="11.25"/>
    <row r="58" s="213" customFormat="1" ht="11.25"/>
    <row r="59" s="213" customFormat="1" ht="11.25"/>
    <row r="60" s="213" customFormat="1" ht="11.25"/>
    <row r="61" s="213" customFormat="1" ht="11.25"/>
    <row r="62" s="213" customFormat="1" ht="11.25"/>
    <row r="63" s="213" customFormat="1" ht="11.25"/>
    <row r="64" s="213" customFormat="1" ht="11.25"/>
    <row r="65" s="213" customFormat="1" ht="11.25"/>
    <row r="66" s="213" customFormat="1" ht="11.25"/>
    <row r="67" s="213" customFormat="1" ht="11.25"/>
    <row r="68" s="213" customFormat="1" ht="11.25"/>
    <row r="69" s="213" customFormat="1" ht="11.25"/>
    <row r="70" s="213" customFormat="1" ht="11.25"/>
    <row r="71" s="213" customFormat="1" ht="11.25"/>
    <row r="72" s="213" customFormat="1" ht="11.25"/>
    <row r="73" s="213" customFormat="1" ht="11.25"/>
    <row r="74" s="213" customFormat="1" ht="11.25"/>
    <row r="75" s="213" customFormat="1" ht="11.25"/>
    <row r="76" s="213" customFormat="1" ht="11.25"/>
    <row r="77" s="213" customFormat="1" ht="11.25"/>
    <row r="78" s="213" customFormat="1" ht="11.25"/>
    <row r="79" s="213" customFormat="1" ht="11.25"/>
    <row r="80" s="213" customFormat="1" ht="11.25"/>
    <row r="81" s="213" customFormat="1" ht="11.25"/>
    <row r="82" s="213" customFormat="1" ht="11.25"/>
    <row r="83" s="213" customFormat="1" ht="11.25"/>
    <row r="84" s="213" customFormat="1" ht="11.25"/>
    <row r="85" s="213" customFormat="1" ht="11.25"/>
    <row r="86" s="213" customFormat="1" ht="11.25"/>
    <row r="87" s="213" customFormat="1" ht="11.25"/>
    <row r="88" s="213" customFormat="1" ht="11.25"/>
    <row r="89" s="213" customFormat="1" ht="11.25"/>
    <row r="90" s="213" customFormat="1" ht="11.25"/>
    <row r="91" s="213" customFormat="1" ht="11.25"/>
    <row r="92" s="213" customFormat="1" ht="11.25"/>
    <row r="93" s="213" customFormat="1" ht="11.25"/>
    <row r="94" s="213" customFormat="1" ht="11.25"/>
    <row r="95" s="213" customFormat="1" ht="11.25"/>
    <row r="96" s="213" customFormat="1" ht="11.25"/>
    <row r="97" s="213" customFormat="1" ht="11.25"/>
    <row r="98" s="213" customFormat="1" ht="11.25"/>
    <row r="99" s="213" customFormat="1" ht="11.25"/>
    <row r="100" s="213" customFormat="1" ht="11.25"/>
    <row r="101" s="213" customFormat="1" ht="11.25"/>
    <row r="102" s="213" customFormat="1" ht="11.25"/>
    <row r="103" s="213" customFormat="1" ht="11.25"/>
    <row r="104" s="213" customFormat="1" ht="11.25"/>
    <row r="105" s="213" customFormat="1" ht="11.25"/>
    <row r="106" s="213" customFormat="1" ht="11.25"/>
    <row r="107" s="213" customFormat="1" ht="11.25"/>
    <row r="108" s="213" customFormat="1" ht="11.25"/>
    <row r="109" s="213" customFormat="1" ht="11.25"/>
    <row r="110" s="213" customFormat="1" ht="11.25"/>
    <row r="111" s="213" customFormat="1" ht="11.25"/>
    <row r="112" s="213" customFormat="1" ht="11.25"/>
    <row r="113" s="213" customFormat="1" ht="11.25"/>
    <row r="114" s="213" customFormat="1" ht="11.25"/>
    <row r="115" s="213" customFormat="1" ht="11.25"/>
    <row r="116" s="213" customFormat="1" ht="11.25"/>
    <row r="117" s="213" customFormat="1" ht="11.25"/>
    <row r="118" s="213" customFormat="1" ht="11.25"/>
    <row r="119" s="213" customFormat="1" ht="11.25"/>
    <row r="120" s="213" customFormat="1" ht="11.25"/>
    <row r="121" s="213" customFormat="1" ht="11.25"/>
    <row r="122" s="213" customFormat="1" ht="11.25"/>
    <row r="123" s="213" customFormat="1" ht="11.25"/>
    <row r="124" s="213" customFormat="1" ht="11.25"/>
    <row r="125" s="213" customFormat="1" ht="11.25"/>
    <row r="126" s="213" customFormat="1" ht="11.25"/>
    <row r="127" s="213" customFormat="1" ht="11.25"/>
    <row r="128" s="213" customFormat="1" ht="11.25"/>
  </sheetData>
  <mergeCells count="6">
    <mergeCell ref="A1:U1"/>
    <mergeCell ref="C2:D2"/>
    <mergeCell ref="E2:F2"/>
    <mergeCell ref="G2:H2"/>
    <mergeCell ref="I2:J2"/>
    <mergeCell ref="K2:L2"/>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24.xml><?xml version="1.0" encoding="utf-8"?>
<worksheet xmlns="http://schemas.openxmlformats.org/spreadsheetml/2006/main" xmlns:r="http://schemas.openxmlformats.org/officeDocument/2006/relationships">
  <dimension ref="A1:W12"/>
  <sheetViews>
    <sheetView workbookViewId="0">
      <pane xSplit="2" ySplit="3" topLeftCell="C4" activePane="bottomRight" state="frozen"/>
      <selection pane="topRight" activeCell="D1" sqref="D1"/>
      <selection pane="bottomLeft" activeCell="A4" sqref="A4"/>
      <selection pane="bottomRight" activeCell="A13" sqref="A13:XFD61"/>
    </sheetView>
  </sheetViews>
  <sheetFormatPr defaultRowHeight="11.25"/>
  <cols>
    <col min="1" max="1" width="7.625" style="286" customWidth="1"/>
    <col min="2" max="2" width="24.5" style="286" customWidth="1"/>
    <col min="3" max="3" width="7.625" style="286" customWidth="1"/>
    <col min="4" max="4" width="10.125" style="286" customWidth="1"/>
    <col min="5" max="5" width="8.625" style="286" customWidth="1"/>
    <col min="6" max="6" width="10.5" style="286" hidden="1" customWidth="1"/>
    <col min="7" max="7" width="10.25" style="286" hidden="1" customWidth="1"/>
    <col min="8" max="8" width="12.25" style="286" hidden="1" customWidth="1"/>
    <col min="9" max="9" width="9" style="286" customWidth="1"/>
    <col min="10" max="10" width="9.375" style="286" customWidth="1"/>
    <col min="11" max="11" width="9" style="286" customWidth="1"/>
    <col min="12" max="13" width="10.5" style="286" hidden="1" customWidth="1"/>
    <col min="14" max="14" width="9" style="286" customWidth="1"/>
    <col min="15" max="15" width="9.875" style="286" customWidth="1"/>
    <col min="16" max="16" width="9" style="286" customWidth="1"/>
    <col min="17" max="17" width="12.25" style="286" customWidth="1"/>
    <col min="18" max="18" width="8.25" style="286" customWidth="1"/>
    <col min="19" max="19" width="8.125" style="286" customWidth="1"/>
    <col min="20" max="20" width="9.375" style="286" customWidth="1"/>
    <col min="21" max="21" width="8.875" style="286" customWidth="1"/>
    <col min="22" max="23" width="9.875" style="286" customWidth="1"/>
    <col min="24" max="16384" width="9" style="286"/>
  </cols>
  <sheetData>
    <row r="1" spans="1:23" ht="48.75" customHeight="1">
      <c r="A1" s="485" t="s">
        <v>736</v>
      </c>
      <c r="B1" s="485"/>
      <c r="C1" s="485"/>
      <c r="D1" s="485"/>
      <c r="E1" s="485"/>
      <c r="F1" s="485"/>
      <c r="G1" s="485"/>
      <c r="H1" s="485"/>
      <c r="I1" s="485"/>
      <c r="J1" s="485"/>
      <c r="K1" s="485"/>
      <c r="L1" s="485"/>
      <c r="M1" s="485"/>
      <c r="N1" s="485"/>
      <c r="O1" s="485"/>
      <c r="P1" s="485"/>
      <c r="Q1" s="485"/>
      <c r="R1" s="485"/>
      <c r="S1" s="485"/>
      <c r="T1" s="485"/>
      <c r="U1" s="425"/>
      <c r="V1" s="425"/>
      <c r="W1" s="425"/>
    </row>
    <row r="2" spans="1:23" ht="13.5" customHeight="1">
      <c r="A2" s="488" t="s">
        <v>707</v>
      </c>
      <c r="B2" s="488" t="s">
        <v>708</v>
      </c>
      <c r="C2" s="489" t="s">
        <v>709</v>
      </c>
      <c r="D2" s="489"/>
      <c r="E2" s="489"/>
      <c r="F2" s="489"/>
      <c r="G2" s="489"/>
      <c r="H2" s="489"/>
      <c r="I2" s="489" t="s">
        <v>720</v>
      </c>
      <c r="J2" s="489"/>
      <c r="K2" s="489"/>
      <c r="L2" s="489"/>
      <c r="M2" s="489"/>
      <c r="N2" s="489" t="s">
        <v>710</v>
      </c>
      <c r="O2" s="489"/>
      <c r="P2" s="489"/>
      <c r="Q2" s="489"/>
      <c r="R2" s="486" t="s">
        <v>721</v>
      </c>
      <c r="S2" s="487" t="s">
        <v>722</v>
      </c>
      <c r="T2" s="486" t="s">
        <v>735</v>
      </c>
      <c r="U2" s="486" t="s">
        <v>723</v>
      </c>
      <c r="V2" s="486" t="s">
        <v>724</v>
      </c>
      <c r="W2" s="486" t="s">
        <v>725</v>
      </c>
    </row>
    <row r="3" spans="1:23" ht="22.5">
      <c r="A3" s="488"/>
      <c r="B3" s="488"/>
      <c r="C3" s="287" t="s">
        <v>726</v>
      </c>
      <c r="D3" s="287" t="s">
        <v>727</v>
      </c>
      <c r="E3" s="287" t="s">
        <v>711</v>
      </c>
      <c r="F3" s="281" t="s">
        <v>728</v>
      </c>
      <c r="G3" s="282">
        <v>44593</v>
      </c>
      <c r="H3" s="281" t="s">
        <v>729</v>
      </c>
      <c r="I3" s="287" t="s">
        <v>730</v>
      </c>
      <c r="J3" s="287" t="s">
        <v>727</v>
      </c>
      <c r="K3" s="287" t="s">
        <v>711</v>
      </c>
      <c r="L3" s="281" t="s">
        <v>731</v>
      </c>
      <c r="M3" s="282">
        <v>44713</v>
      </c>
      <c r="N3" s="287" t="s">
        <v>732</v>
      </c>
      <c r="O3" s="287" t="s">
        <v>727</v>
      </c>
      <c r="P3" s="287" t="s">
        <v>711</v>
      </c>
      <c r="Q3" s="283" t="s">
        <v>733</v>
      </c>
      <c r="R3" s="487"/>
      <c r="S3" s="487"/>
      <c r="T3" s="487"/>
      <c r="U3" s="487"/>
      <c r="V3" s="487"/>
      <c r="W3" s="487"/>
    </row>
    <row r="4" spans="1:23" ht="14.25">
      <c r="A4" s="288" t="s">
        <v>561</v>
      </c>
      <c r="B4" s="289" t="s">
        <v>712</v>
      </c>
      <c r="C4" s="288">
        <v>295.2</v>
      </c>
      <c r="D4" s="288">
        <v>3500</v>
      </c>
      <c r="E4" s="290">
        <f t="shared" ref="E4:E11" si="0">C4*D4</f>
        <v>1033200</v>
      </c>
      <c r="F4" s="291">
        <v>752640</v>
      </c>
      <c r="G4" s="290">
        <v>280560</v>
      </c>
      <c r="H4" s="290">
        <f t="shared" ref="H4:H11" si="1">E4-F4-G4</f>
        <v>0</v>
      </c>
      <c r="I4" s="292">
        <v>296</v>
      </c>
      <c r="J4" s="288">
        <v>3500</v>
      </c>
      <c r="K4" s="290">
        <f t="shared" ref="K4:K11" si="2">I4*J4</f>
        <v>1036000</v>
      </c>
      <c r="L4" s="294">
        <v>619920</v>
      </c>
      <c r="M4" s="294">
        <v>413280</v>
      </c>
      <c r="N4" s="292">
        <v>296</v>
      </c>
      <c r="O4" s="288">
        <v>3500</v>
      </c>
      <c r="P4" s="290">
        <f t="shared" ref="P4:P11" si="3">N4*O4</f>
        <v>1036000</v>
      </c>
      <c r="Q4" s="295">
        <f t="shared" ref="Q4:Q11" si="4">P4*0.8</f>
        <v>828800</v>
      </c>
      <c r="R4" s="284">
        <v>752640</v>
      </c>
      <c r="S4" s="284">
        <f t="shared" ref="S4:S11" si="5">E4+K4+Q4-R4</f>
        <v>2145360</v>
      </c>
      <c r="T4" s="284">
        <v>1290600</v>
      </c>
      <c r="U4" s="285">
        <f t="shared" ref="U4:U11" si="6">S4-T4</f>
        <v>854760</v>
      </c>
      <c r="V4" s="285">
        <v>1317120</v>
      </c>
      <c r="W4" s="358">
        <f t="shared" ref="W4:W11" si="7">U4-V4</f>
        <v>-462360</v>
      </c>
    </row>
    <row r="5" spans="1:23" ht="14.25">
      <c r="A5" s="288" t="s">
        <v>561</v>
      </c>
      <c r="B5" s="289" t="s">
        <v>713</v>
      </c>
      <c r="C5" s="288">
        <v>235.2</v>
      </c>
      <c r="D5" s="288">
        <v>5500</v>
      </c>
      <c r="E5" s="290">
        <f t="shared" si="0"/>
        <v>1293600</v>
      </c>
      <c r="F5" s="291">
        <v>1085920</v>
      </c>
      <c r="G5" s="290">
        <v>207680</v>
      </c>
      <c r="H5" s="290">
        <f t="shared" si="1"/>
        <v>0</v>
      </c>
      <c r="I5" s="292">
        <v>240</v>
      </c>
      <c r="J5" s="288">
        <v>5500</v>
      </c>
      <c r="K5" s="290">
        <f t="shared" si="2"/>
        <v>1320000</v>
      </c>
      <c r="L5" s="293">
        <v>776160</v>
      </c>
      <c r="M5" s="294">
        <v>517440</v>
      </c>
      <c r="N5" s="292">
        <v>240</v>
      </c>
      <c r="O5" s="288">
        <v>5500</v>
      </c>
      <c r="P5" s="290">
        <f t="shared" si="3"/>
        <v>1320000</v>
      </c>
      <c r="Q5" s="295">
        <f t="shared" si="4"/>
        <v>1056000</v>
      </c>
      <c r="R5" s="284">
        <v>1085920</v>
      </c>
      <c r="S5" s="284">
        <f t="shared" si="5"/>
        <v>2583680</v>
      </c>
      <c r="T5" s="284">
        <v>724680</v>
      </c>
      <c r="U5" s="285">
        <f t="shared" si="6"/>
        <v>1859000</v>
      </c>
      <c r="V5" s="285">
        <v>1900359.9999999998</v>
      </c>
      <c r="W5" s="358">
        <f t="shared" si="7"/>
        <v>-41359.999999999767</v>
      </c>
    </row>
    <row r="6" spans="1:23" ht="14.25">
      <c r="A6" s="288" t="s">
        <v>561</v>
      </c>
      <c r="B6" s="289" t="s">
        <v>714</v>
      </c>
      <c r="C6" s="288">
        <v>155.19999999999999</v>
      </c>
      <c r="D6" s="288">
        <v>5500</v>
      </c>
      <c r="E6" s="290">
        <f t="shared" si="0"/>
        <v>853599.99999999988</v>
      </c>
      <c r="F6" s="291">
        <v>660000</v>
      </c>
      <c r="G6" s="290">
        <v>193599.99999999988</v>
      </c>
      <c r="H6" s="290">
        <f t="shared" si="1"/>
        <v>0</v>
      </c>
      <c r="I6" s="292">
        <v>156</v>
      </c>
      <c r="J6" s="288">
        <v>5500</v>
      </c>
      <c r="K6" s="290">
        <f t="shared" si="2"/>
        <v>858000</v>
      </c>
      <c r="L6" s="293">
        <v>512159.99999999988</v>
      </c>
      <c r="M6" s="294">
        <v>341440</v>
      </c>
      <c r="N6" s="292">
        <v>156</v>
      </c>
      <c r="O6" s="288">
        <v>5500</v>
      </c>
      <c r="P6" s="290">
        <f t="shared" si="3"/>
        <v>858000</v>
      </c>
      <c r="Q6" s="295">
        <f t="shared" si="4"/>
        <v>686400</v>
      </c>
      <c r="R6" s="284">
        <v>660000</v>
      </c>
      <c r="S6" s="284">
        <f t="shared" si="5"/>
        <v>1738000</v>
      </c>
      <c r="T6" s="284">
        <v>529099.99999999988</v>
      </c>
      <c r="U6" s="285">
        <f t="shared" si="6"/>
        <v>1208900</v>
      </c>
      <c r="V6" s="285">
        <v>1155000</v>
      </c>
      <c r="W6" s="358">
        <f t="shared" si="7"/>
        <v>53900</v>
      </c>
    </row>
    <row r="7" spans="1:23" ht="14.25">
      <c r="A7" s="288" t="s">
        <v>561</v>
      </c>
      <c r="B7" s="289" t="s">
        <v>715</v>
      </c>
      <c r="C7" s="288">
        <v>251.6</v>
      </c>
      <c r="D7" s="288">
        <v>3500</v>
      </c>
      <c r="E7" s="290">
        <f t="shared" si="0"/>
        <v>880600</v>
      </c>
      <c r="F7" s="291">
        <v>944000</v>
      </c>
      <c r="G7" s="290">
        <v>0</v>
      </c>
      <c r="H7" s="290">
        <f t="shared" si="1"/>
        <v>-63400</v>
      </c>
      <c r="I7" s="292">
        <v>254</v>
      </c>
      <c r="J7" s="288">
        <v>3500</v>
      </c>
      <c r="K7" s="290">
        <f t="shared" si="2"/>
        <v>889000</v>
      </c>
      <c r="L7" s="293">
        <v>566400</v>
      </c>
      <c r="M7" s="294">
        <v>250800</v>
      </c>
      <c r="N7" s="292">
        <v>254</v>
      </c>
      <c r="O7" s="288">
        <v>3500</v>
      </c>
      <c r="P7" s="290">
        <f t="shared" si="3"/>
        <v>889000</v>
      </c>
      <c r="Q7" s="295">
        <f t="shared" si="4"/>
        <v>711200</v>
      </c>
      <c r="R7" s="284">
        <v>944000</v>
      </c>
      <c r="S7" s="284">
        <f t="shared" si="5"/>
        <v>1536800</v>
      </c>
      <c r="T7" s="284">
        <v>0</v>
      </c>
      <c r="U7" s="285">
        <f t="shared" si="6"/>
        <v>1536800</v>
      </c>
      <c r="V7" s="285">
        <v>1652000</v>
      </c>
      <c r="W7" s="358">
        <f t="shared" si="7"/>
        <v>-115200</v>
      </c>
    </row>
    <row r="8" spans="1:23" ht="14.25">
      <c r="A8" s="288" t="s">
        <v>561</v>
      </c>
      <c r="B8" s="289" t="s">
        <v>716</v>
      </c>
      <c r="C8" s="288">
        <v>100</v>
      </c>
      <c r="D8" s="288">
        <v>4000</v>
      </c>
      <c r="E8" s="290">
        <f t="shared" si="0"/>
        <v>400000</v>
      </c>
      <c r="F8" s="291">
        <v>342720</v>
      </c>
      <c r="G8" s="290">
        <v>57280</v>
      </c>
      <c r="H8" s="290">
        <f t="shared" si="1"/>
        <v>0</v>
      </c>
      <c r="I8" s="292">
        <v>100</v>
      </c>
      <c r="J8" s="288">
        <v>4000</v>
      </c>
      <c r="K8" s="290">
        <f t="shared" si="2"/>
        <v>400000</v>
      </c>
      <c r="L8" s="293">
        <v>240000</v>
      </c>
      <c r="M8" s="294">
        <v>160000</v>
      </c>
      <c r="N8" s="292">
        <v>100</v>
      </c>
      <c r="O8" s="288">
        <v>4000</v>
      </c>
      <c r="P8" s="290">
        <f t="shared" si="3"/>
        <v>400000</v>
      </c>
      <c r="Q8" s="295">
        <f t="shared" si="4"/>
        <v>320000</v>
      </c>
      <c r="R8" s="284">
        <v>342720</v>
      </c>
      <c r="S8" s="284">
        <f t="shared" si="5"/>
        <v>777280</v>
      </c>
      <c r="T8" s="284">
        <v>57280</v>
      </c>
      <c r="U8" s="285">
        <f t="shared" si="6"/>
        <v>720000</v>
      </c>
      <c r="V8" s="285">
        <v>599760</v>
      </c>
      <c r="W8" s="358">
        <f t="shared" si="7"/>
        <v>120240</v>
      </c>
    </row>
    <row r="9" spans="1:23" ht="14.25">
      <c r="A9" s="288" t="s">
        <v>561</v>
      </c>
      <c r="B9" s="289" t="s">
        <v>717</v>
      </c>
      <c r="C9" s="288">
        <v>21.8</v>
      </c>
      <c r="D9" s="288">
        <v>2000</v>
      </c>
      <c r="E9" s="290">
        <f t="shared" si="0"/>
        <v>43600</v>
      </c>
      <c r="F9" s="291">
        <v>46720</v>
      </c>
      <c r="G9" s="290">
        <v>0</v>
      </c>
      <c r="H9" s="290">
        <f t="shared" si="1"/>
        <v>-3120</v>
      </c>
      <c r="I9" s="292">
        <v>22</v>
      </c>
      <c r="J9" s="288">
        <v>2000</v>
      </c>
      <c r="K9" s="290">
        <f t="shared" si="2"/>
        <v>44000</v>
      </c>
      <c r="L9" s="293">
        <v>28032</v>
      </c>
      <c r="M9" s="294">
        <v>12448</v>
      </c>
      <c r="N9" s="292">
        <v>22</v>
      </c>
      <c r="O9" s="288">
        <v>2000</v>
      </c>
      <c r="P9" s="290">
        <f t="shared" si="3"/>
        <v>44000</v>
      </c>
      <c r="Q9" s="295">
        <f t="shared" si="4"/>
        <v>35200</v>
      </c>
      <c r="R9" s="284">
        <v>46720</v>
      </c>
      <c r="S9" s="284">
        <f t="shared" si="5"/>
        <v>76080</v>
      </c>
      <c r="T9" s="284">
        <v>0</v>
      </c>
      <c r="U9" s="285">
        <f t="shared" si="6"/>
        <v>76080</v>
      </c>
      <c r="V9" s="285">
        <v>81760</v>
      </c>
      <c r="W9" s="358">
        <f t="shared" si="7"/>
        <v>-5680</v>
      </c>
    </row>
    <row r="10" spans="1:23" ht="14.25">
      <c r="A10" s="288" t="s">
        <v>561</v>
      </c>
      <c r="B10" s="289" t="s">
        <v>718</v>
      </c>
      <c r="C10" s="288">
        <v>6.92</v>
      </c>
      <c r="D10" s="288">
        <v>2000</v>
      </c>
      <c r="E10" s="290">
        <f t="shared" si="0"/>
        <v>13840</v>
      </c>
      <c r="F10" s="291">
        <v>22400</v>
      </c>
      <c r="G10" s="290">
        <v>0</v>
      </c>
      <c r="H10" s="290">
        <f t="shared" si="1"/>
        <v>-8560</v>
      </c>
      <c r="I10" s="292">
        <v>7</v>
      </c>
      <c r="J10" s="288">
        <v>2000</v>
      </c>
      <c r="K10" s="290">
        <f t="shared" si="2"/>
        <v>14000</v>
      </c>
      <c r="L10" s="293">
        <v>13440</v>
      </c>
      <c r="M10" s="294">
        <v>0</v>
      </c>
      <c r="N10" s="292">
        <v>5</v>
      </c>
      <c r="O10" s="288">
        <v>2000</v>
      </c>
      <c r="P10" s="290">
        <f t="shared" si="3"/>
        <v>10000</v>
      </c>
      <c r="Q10" s="295">
        <f t="shared" si="4"/>
        <v>8000</v>
      </c>
      <c r="R10" s="284">
        <v>22400</v>
      </c>
      <c r="S10" s="284">
        <f t="shared" si="5"/>
        <v>13440</v>
      </c>
      <c r="T10" s="284">
        <v>0</v>
      </c>
      <c r="U10" s="285">
        <f t="shared" si="6"/>
        <v>13440</v>
      </c>
      <c r="V10" s="285">
        <v>39200</v>
      </c>
      <c r="W10" s="358">
        <f t="shared" si="7"/>
        <v>-25760</v>
      </c>
    </row>
    <row r="11" spans="1:23" ht="14.25">
      <c r="A11" s="288" t="s">
        <v>561</v>
      </c>
      <c r="B11" s="289" t="s">
        <v>719</v>
      </c>
      <c r="C11" s="288">
        <v>39</v>
      </c>
      <c r="D11" s="288">
        <v>2000</v>
      </c>
      <c r="E11" s="290">
        <f t="shared" si="0"/>
        <v>78000</v>
      </c>
      <c r="F11" s="291">
        <v>82880</v>
      </c>
      <c r="G11" s="290">
        <v>0</v>
      </c>
      <c r="H11" s="290">
        <f t="shared" si="1"/>
        <v>-4880</v>
      </c>
      <c r="I11" s="292">
        <v>39</v>
      </c>
      <c r="J11" s="288">
        <v>2000</v>
      </c>
      <c r="K11" s="290">
        <f t="shared" si="2"/>
        <v>78000</v>
      </c>
      <c r="L11" s="293">
        <v>49728</v>
      </c>
      <c r="M11" s="294">
        <v>23392</v>
      </c>
      <c r="N11" s="292">
        <v>39</v>
      </c>
      <c r="O11" s="288">
        <v>2000</v>
      </c>
      <c r="P11" s="290">
        <f t="shared" si="3"/>
        <v>78000</v>
      </c>
      <c r="Q11" s="295">
        <f t="shared" si="4"/>
        <v>62400</v>
      </c>
      <c r="R11" s="284">
        <v>82880</v>
      </c>
      <c r="S11" s="284">
        <f t="shared" si="5"/>
        <v>135520</v>
      </c>
      <c r="T11" s="284">
        <v>0</v>
      </c>
      <c r="U11" s="285">
        <f t="shared" si="6"/>
        <v>135520</v>
      </c>
      <c r="V11" s="285">
        <v>145040</v>
      </c>
      <c r="W11" s="358">
        <f t="shared" si="7"/>
        <v>-9520</v>
      </c>
    </row>
    <row r="12" spans="1:23" ht="14.25">
      <c r="A12" s="287"/>
      <c r="B12" s="296" t="s">
        <v>734</v>
      </c>
      <c r="C12" s="297"/>
      <c r="D12" s="297"/>
      <c r="E12" s="298">
        <f>SUM(E4:E11)</f>
        <v>4596440</v>
      </c>
      <c r="F12" s="298">
        <f t="shared" ref="F12:W12" si="8">SUM(F4:F11)</f>
        <v>3937280</v>
      </c>
      <c r="G12" s="298">
        <f t="shared" si="8"/>
        <v>739119.99999999988</v>
      </c>
      <c r="H12" s="298">
        <f t="shared" si="8"/>
        <v>-79960</v>
      </c>
      <c r="I12" s="298"/>
      <c r="J12" s="298"/>
      <c r="K12" s="298">
        <f t="shared" si="8"/>
        <v>4639000</v>
      </c>
      <c r="L12" s="298">
        <f t="shared" si="8"/>
        <v>2805840</v>
      </c>
      <c r="M12" s="298">
        <f t="shared" si="8"/>
        <v>1718800</v>
      </c>
      <c r="N12" s="298"/>
      <c r="O12" s="298"/>
      <c r="P12" s="298">
        <f t="shared" si="8"/>
        <v>4635000</v>
      </c>
      <c r="Q12" s="298">
        <f t="shared" si="8"/>
        <v>3708000</v>
      </c>
      <c r="R12" s="298">
        <f t="shared" si="8"/>
        <v>3937280</v>
      </c>
      <c r="S12" s="298">
        <f t="shared" si="8"/>
        <v>9006160</v>
      </c>
      <c r="T12" s="298">
        <f t="shared" si="8"/>
        <v>2601660</v>
      </c>
      <c r="U12" s="298">
        <f t="shared" si="8"/>
        <v>6404500</v>
      </c>
      <c r="V12" s="298">
        <f t="shared" si="8"/>
        <v>6890240</v>
      </c>
      <c r="W12" s="359">
        <f t="shared" si="8"/>
        <v>-485739.99999999977</v>
      </c>
    </row>
  </sheetData>
  <mergeCells count="12">
    <mergeCell ref="A1:W1"/>
    <mergeCell ref="U2:U3"/>
    <mergeCell ref="V2:V3"/>
    <mergeCell ref="W2:W3"/>
    <mergeCell ref="A2:A3"/>
    <mergeCell ref="B2:B3"/>
    <mergeCell ref="C2:H2"/>
    <mergeCell ref="I2:M2"/>
    <mergeCell ref="N2:Q2"/>
    <mergeCell ref="R2:R3"/>
    <mergeCell ref="S2:S3"/>
    <mergeCell ref="T2:T3"/>
  </mergeCells>
  <phoneticPr fontId="3" type="noConversion"/>
  <printOptions horizontalCentered="1"/>
  <pageMargins left="0.51181102362204722" right="0.51181102362204722" top="0.74803149606299213" bottom="0.74803149606299213" header="0.31496062992125984" footer="0.31496062992125984"/>
  <pageSetup paperSize="9" scale="75" orientation="landscape" r:id="rId1"/>
  <headerFooter>
    <oddFooter>第 &amp;P 页，共 &amp;N 页</oddFooter>
  </headerFooter>
</worksheet>
</file>

<file path=xl/worksheets/sheet25.xml><?xml version="1.0" encoding="utf-8"?>
<worksheet xmlns="http://schemas.openxmlformats.org/spreadsheetml/2006/main" xmlns:r="http://schemas.openxmlformats.org/officeDocument/2006/relationships">
  <dimension ref="A1:AG5"/>
  <sheetViews>
    <sheetView workbookViewId="0">
      <pane xSplit="4" ySplit="3" topLeftCell="I4" activePane="bottomRight" state="frozen"/>
      <selection pane="topRight" activeCell="E1" sqref="E1"/>
      <selection pane="bottomLeft" activeCell="A4" sqref="A4"/>
      <selection pane="bottomRight" activeCell="D4" sqref="D4"/>
    </sheetView>
  </sheetViews>
  <sheetFormatPr defaultRowHeight="13.5"/>
  <cols>
    <col min="1" max="1" width="4.625" style="266" customWidth="1"/>
    <col min="2" max="2" width="5.5" style="266" customWidth="1"/>
    <col min="3" max="3" width="9" style="266"/>
    <col min="4" max="4" width="20.875" style="266" customWidth="1"/>
    <col min="5" max="14" width="9" style="266" customWidth="1"/>
    <col min="15" max="19" width="9" style="266"/>
    <col min="20" max="25" width="8" style="266" hidden="1" customWidth="1"/>
    <col min="26" max="30" width="8" style="266" customWidth="1"/>
    <col min="31" max="32" width="9" style="266"/>
    <col min="33" max="33" width="10.5" style="266" bestFit="1" customWidth="1"/>
    <col min="34" max="252" width="9" style="266"/>
    <col min="253" max="253" width="4.625" style="266" customWidth="1"/>
    <col min="254" max="254" width="5.5" style="266" customWidth="1"/>
    <col min="255" max="255" width="9" style="266"/>
    <col min="256" max="256" width="20.875" style="266" customWidth="1"/>
    <col min="257" max="257" width="10.375" style="266" customWidth="1"/>
    <col min="258" max="278" width="9" style="266"/>
    <col min="279" max="284" width="0" style="266" hidden="1" customWidth="1"/>
    <col min="285" max="285" width="9" style="266"/>
    <col min="286" max="286" width="9.625" style="266" customWidth="1"/>
    <col min="287" max="287" width="10.25" style="266" customWidth="1"/>
    <col min="288" max="508" width="9" style="266"/>
    <col min="509" max="509" width="4.625" style="266" customWidth="1"/>
    <col min="510" max="510" width="5.5" style="266" customWidth="1"/>
    <col min="511" max="511" width="9" style="266"/>
    <col min="512" max="512" width="20.875" style="266" customWidth="1"/>
    <col min="513" max="513" width="10.375" style="266" customWidth="1"/>
    <col min="514" max="534" width="9" style="266"/>
    <col min="535" max="540" width="0" style="266" hidden="1" customWidth="1"/>
    <col min="541" max="541" width="9" style="266"/>
    <col min="542" max="542" width="9.625" style="266" customWidth="1"/>
    <col min="543" max="543" width="10.25" style="266" customWidth="1"/>
    <col min="544" max="764" width="9" style="266"/>
    <col min="765" max="765" width="4.625" style="266" customWidth="1"/>
    <col min="766" max="766" width="5.5" style="266" customWidth="1"/>
    <col min="767" max="767" width="9" style="266"/>
    <col min="768" max="768" width="20.875" style="266" customWidth="1"/>
    <col min="769" max="769" width="10.375" style="266" customWidth="1"/>
    <col min="770" max="790" width="9" style="266"/>
    <col min="791" max="796" width="0" style="266" hidden="1" customWidth="1"/>
    <col min="797" max="797" width="9" style="266"/>
    <col min="798" max="798" width="9.625" style="266" customWidth="1"/>
    <col min="799" max="799" width="10.25" style="266" customWidth="1"/>
    <col min="800" max="1020" width="9" style="266"/>
    <col min="1021" max="1021" width="4.625" style="266" customWidth="1"/>
    <col min="1022" max="1022" width="5.5" style="266" customWidth="1"/>
    <col min="1023" max="1023" width="9" style="266"/>
    <col min="1024" max="1024" width="20.875" style="266" customWidth="1"/>
    <col min="1025" max="1025" width="10.375" style="266" customWidth="1"/>
    <col min="1026" max="1046" width="9" style="266"/>
    <col min="1047" max="1052" width="0" style="266" hidden="1" customWidth="1"/>
    <col min="1053" max="1053" width="9" style="266"/>
    <col min="1054" max="1054" width="9.625" style="266" customWidth="1"/>
    <col min="1055" max="1055" width="10.25" style="266" customWidth="1"/>
    <col min="1056" max="1276" width="9" style="266"/>
    <col min="1277" max="1277" width="4.625" style="266" customWidth="1"/>
    <col min="1278" max="1278" width="5.5" style="266" customWidth="1"/>
    <col min="1279" max="1279" width="9" style="266"/>
    <col min="1280" max="1280" width="20.875" style="266" customWidth="1"/>
    <col min="1281" max="1281" width="10.375" style="266" customWidth="1"/>
    <col min="1282" max="1302" width="9" style="266"/>
    <col min="1303" max="1308" width="0" style="266" hidden="1" customWidth="1"/>
    <col min="1309" max="1309" width="9" style="266"/>
    <col min="1310" max="1310" width="9.625" style="266" customWidth="1"/>
    <col min="1311" max="1311" width="10.25" style="266" customWidth="1"/>
    <col min="1312" max="1532" width="9" style="266"/>
    <col min="1533" max="1533" width="4.625" style="266" customWidth="1"/>
    <col min="1534" max="1534" width="5.5" style="266" customWidth="1"/>
    <col min="1535" max="1535" width="9" style="266"/>
    <col min="1536" max="1536" width="20.875" style="266" customWidth="1"/>
    <col min="1537" max="1537" width="10.375" style="266" customWidth="1"/>
    <col min="1538" max="1558" width="9" style="266"/>
    <col min="1559" max="1564" width="0" style="266" hidden="1" customWidth="1"/>
    <col min="1565" max="1565" width="9" style="266"/>
    <col min="1566" max="1566" width="9.625" style="266" customWidth="1"/>
    <col min="1567" max="1567" width="10.25" style="266" customWidth="1"/>
    <col min="1568" max="1788" width="9" style="266"/>
    <col min="1789" max="1789" width="4.625" style="266" customWidth="1"/>
    <col min="1790" max="1790" width="5.5" style="266" customWidth="1"/>
    <col min="1791" max="1791" width="9" style="266"/>
    <col min="1792" max="1792" width="20.875" style="266" customWidth="1"/>
    <col min="1793" max="1793" width="10.375" style="266" customWidth="1"/>
    <col min="1794" max="1814" width="9" style="266"/>
    <col min="1815" max="1820" width="0" style="266" hidden="1" customWidth="1"/>
    <col min="1821" max="1821" width="9" style="266"/>
    <col min="1822" max="1822" width="9.625" style="266" customWidth="1"/>
    <col min="1823" max="1823" width="10.25" style="266" customWidth="1"/>
    <col min="1824" max="2044" width="9" style="266"/>
    <col min="2045" max="2045" width="4.625" style="266" customWidth="1"/>
    <col min="2046" max="2046" width="5.5" style="266" customWidth="1"/>
    <col min="2047" max="2047" width="9" style="266"/>
    <col min="2048" max="2048" width="20.875" style="266" customWidth="1"/>
    <col min="2049" max="2049" width="10.375" style="266" customWidth="1"/>
    <col min="2050" max="2070" width="9" style="266"/>
    <col min="2071" max="2076" width="0" style="266" hidden="1" customWidth="1"/>
    <col min="2077" max="2077" width="9" style="266"/>
    <col min="2078" max="2078" width="9.625" style="266" customWidth="1"/>
    <col min="2079" max="2079" width="10.25" style="266" customWidth="1"/>
    <col min="2080" max="2300" width="9" style="266"/>
    <col min="2301" max="2301" width="4.625" style="266" customWidth="1"/>
    <col min="2302" max="2302" width="5.5" style="266" customWidth="1"/>
    <col min="2303" max="2303" width="9" style="266"/>
    <col min="2304" max="2304" width="20.875" style="266" customWidth="1"/>
    <col min="2305" max="2305" width="10.375" style="266" customWidth="1"/>
    <col min="2306" max="2326" width="9" style="266"/>
    <col min="2327" max="2332" width="0" style="266" hidden="1" customWidth="1"/>
    <col min="2333" max="2333" width="9" style="266"/>
    <col min="2334" max="2334" width="9.625" style="266" customWidth="1"/>
    <col min="2335" max="2335" width="10.25" style="266" customWidth="1"/>
    <col min="2336" max="2556" width="9" style="266"/>
    <col min="2557" max="2557" width="4.625" style="266" customWidth="1"/>
    <col min="2558" max="2558" width="5.5" style="266" customWidth="1"/>
    <col min="2559" max="2559" width="9" style="266"/>
    <col min="2560" max="2560" width="20.875" style="266" customWidth="1"/>
    <col min="2561" max="2561" width="10.375" style="266" customWidth="1"/>
    <col min="2562" max="2582" width="9" style="266"/>
    <col min="2583" max="2588" width="0" style="266" hidden="1" customWidth="1"/>
    <col min="2589" max="2589" width="9" style="266"/>
    <col min="2590" max="2590" width="9.625" style="266" customWidth="1"/>
    <col min="2591" max="2591" width="10.25" style="266" customWidth="1"/>
    <col min="2592" max="2812" width="9" style="266"/>
    <col min="2813" max="2813" width="4.625" style="266" customWidth="1"/>
    <col min="2814" max="2814" width="5.5" style="266" customWidth="1"/>
    <col min="2815" max="2815" width="9" style="266"/>
    <col min="2816" max="2816" width="20.875" style="266" customWidth="1"/>
    <col min="2817" max="2817" width="10.375" style="266" customWidth="1"/>
    <col min="2818" max="2838" width="9" style="266"/>
    <col min="2839" max="2844" width="0" style="266" hidden="1" customWidth="1"/>
    <col min="2845" max="2845" width="9" style="266"/>
    <col min="2846" max="2846" width="9.625" style="266" customWidth="1"/>
    <col min="2847" max="2847" width="10.25" style="266" customWidth="1"/>
    <col min="2848" max="3068" width="9" style="266"/>
    <col min="3069" max="3069" width="4.625" style="266" customWidth="1"/>
    <col min="3070" max="3070" width="5.5" style="266" customWidth="1"/>
    <col min="3071" max="3071" width="9" style="266"/>
    <col min="3072" max="3072" width="20.875" style="266" customWidth="1"/>
    <col min="3073" max="3073" width="10.375" style="266" customWidth="1"/>
    <col min="3074" max="3094" width="9" style="266"/>
    <col min="3095" max="3100" width="0" style="266" hidden="1" customWidth="1"/>
    <col min="3101" max="3101" width="9" style="266"/>
    <col min="3102" max="3102" width="9.625" style="266" customWidth="1"/>
    <col min="3103" max="3103" width="10.25" style="266" customWidth="1"/>
    <col min="3104" max="3324" width="9" style="266"/>
    <col min="3325" max="3325" width="4.625" style="266" customWidth="1"/>
    <col min="3326" max="3326" width="5.5" style="266" customWidth="1"/>
    <col min="3327" max="3327" width="9" style="266"/>
    <col min="3328" max="3328" width="20.875" style="266" customWidth="1"/>
    <col min="3329" max="3329" width="10.375" style="266" customWidth="1"/>
    <col min="3330" max="3350" width="9" style="266"/>
    <col min="3351" max="3356" width="0" style="266" hidden="1" customWidth="1"/>
    <col min="3357" max="3357" width="9" style="266"/>
    <col min="3358" max="3358" width="9.625" style="266" customWidth="1"/>
    <col min="3359" max="3359" width="10.25" style="266" customWidth="1"/>
    <col min="3360" max="3580" width="9" style="266"/>
    <col min="3581" max="3581" width="4.625" style="266" customWidth="1"/>
    <col min="3582" max="3582" width="5.5" style="266" customWidth="1"/>
    <col min="3583" max="3583" width="9" style="266"/>
    <col min="3584" max="3584" width="20.875" style="266" customWidth="1"/>
    <col min="3585" max="3585" width="10.375" style="266" customWidth="1"/>
    <col min="3586" max="3606" width="9" style="266"/>
    <col min="3607" max="3612" width="0" style="266" hidden="1" customWidth="1"/>
    <col min="3613" max="3613" width="9" style="266"/>
    <col min="3614" max="3614" width="9.625" style="266" customWidth="1"/>
    <col min="3615" max="3615" width="10.25" style="266" customWidth="1"/>
    <col min="3616" max="3836" width="9" style="266"/>
    <col min="3837" max="3837" width="4.625" style="266" customWidth="1"/>
    <col min="3838" max="3838" width="5.5" style="266" customWidth="1"/>
    <col min="3839" max="3839" width="9" style="266"/>
    <col min="3840" max="3840" width="20.875" style="266" customWidth="1"/>
    <col min="3841" max="3841" width="10.375" style="266" customWidth="1"/>
    <col min="3842" max="3862" width="9" style="266"/>
    <col min="3863" max="3868" width="0" style="266" hidden="1" customWidth="1"/>
    <col min="3869" max="3869" width="9" style="266"/>
    <col min="3870" max="3870" width="9.625" style="266" customWidth="1"/>
    <col min="3871" max="3871" width="10.25" style="266" customWidth="1"/>
    <col min="3872" max="4092" width="9" style="266"/>
    <col min="4093" max="4093" width="4.625" style="266" customWidth="1"/>
    <col min="4094" max="4094" width="5.5" style="266" customWidth="1"/>
    <col min="4095" max="4095" width="9" style="266"/>
    <col min="4096" max="4096" width="20.875" style="266" customWidth="1"/>
    <col min="4097" max="4097" width="10.375" style="266" customWidth="1"/>
    <col min="4098" max="4118" width="9" style="266"/>
    <col min="4119" max="4124" width="0" style="266" hidden="1" customWidth="1"/>
    <col min="4125" max="4125" width="9" style="266"/>
    <col min="4126" max="4126" width="9.625" style="266" customWidth="1"/>
    <col min="4127" max="4127" width="10.25" style="266" customWidth="1"/>
    <col min="4128" max="4348" width="9" style="266"/>
    <col min="4349" max="4349" width="4.625" style="266" customWidth="1"/>
    <col min="4350" max="4350" width="5.5" style="266" customWidth="1"/>
    <col min="4351" max="4351" width="9" style="266"/>
    <col min="4352" max="4352" width="20.875" style="266" customWidth="1"/>
    <col min="4353" max="4353" width="10.375" style="266" customWidth="1"/>
    <col min="4354" max="4374" width="9" style="266"/>
    <col min="4375" max="4380" width="0" style="266" hidden="1" customWidth="1"/>
    <col min="4381" max="4381" width="9" style="266"/>
    <col min="4382" max="4382" width="9.625" style="266" customWidth="1"/>
    <col min="4383" max="4383" width="10.25" style="266" customWidth="1"/>
    <col min="4384" max="4604" width="9" style="266"/>
    <col min="4605" max="4605" width="4.625" style="266" customWidth="1"/>
    <col min="4606" max="4606" width="5.5" style="266" customWidth="1"/>
    <col min="4607" max="4607" width="9" style="266"/>
    <col min="4608" max="4608" width="20.875" style="266" customWidth="1"/>
    <col min="4609" max="4609" width="10.375" style="266" customWidth="1"/>
    <col min="4610" max="4630" width="9" style="266"/>
    <col min="4631" max="4636" width="0" style="266" hidden="1" customWidth="1"/>
    <col min="4637" max="4637" width="9" style="266"/>
    <col min="4638" max="4638" width="9.625" style="266" customWidth="1"/>
    <col min="4639" max="4639" width="10.25" style="266" customWidth="1"/>
    <col min="4640" max="4860" width="9" style="266"/>
    <col min="4861" max="4861" width="4.625" style="266" customWidth="1"/>
    <col min="4862" max="4862" width="5.5" style="266" customWidth="1"/>
    <col min="4863" max="4863" width="9" style="266"/>
    <col min="4864" max="4864" width="20.875" style="266" customWidth="1"/>
    <col min="4865" max="4865" width="10.375" style="266" customWidth="1"/>
    <col min="4866" max="4886" width="9" style="266"/>
    <col min="4887" max="4892" width="0" style="266" hidden="1" customWidth="1"/>
    <col min="4893" max="4893" width="9" style="266"/>
    <col min="4894" max="4894" width="9.625" style="266" customWidth="1"/>
    <col min="4895" max="4895" width="10.25" style="266" customWidth="1"/>
    <col min="4896" max="5116" width="9" style="266"/>
    <col min="5117" max="5117" width="4.625" style="266" customWidth="1"/>
    <col min="5118" max="5118" width="5.5" style="266" customWidth="1"/>
    <col min="5119" max="5119" width="9" style="266"/>
    <col min="5120" max="5120" width="20.875" style="266" customWidth="1"/>
    <col min="5121" max="5121" width="10.375" style="266" customWidth="1"/>
    <col min="5122" max="5142" width="9" style="266"/>
    <col min="5143" max="5148" width="0" style="266" hidden="1" customWidth="1"/>
    <col min="5149" max="5149" width="9" style="266"/>
    <col min="5150" max="5150" width="9.625" style="266" customWidth="1"/>
    <col min="5151" max="5151" width="10.25" style="266" customWidth="1"/>
    <col min="5152" max="5372" width="9" style="266"/>
    <col min="5373" max="5373" width="4.625" style="266" customWidth="1"/>
    <col min="5374" max="5374" width="5.5" style="266" customWidth="1"/>
    <col min="5375" max="5375" width="9" style="266"/>
    <col min="5376" max="5376" width="20.875" style="266" customWidth="1"/>
    <col min="5377" max="5377" width="10.375" style="266" customWidth="1"/>
    <col min="5378" max="5398" width="9" style="266"/>
    <col min="5399" max="5404" width="0" style="266" hidden="1" customWidth="1"/>
    <col min="5405" max="5405" width="9" style="266"/>
    <col min="5406" max="5406" width="9.625" style="266" customWidth="1"/>
    <col min="5407" max="5407" width="10.25" style="266" customWidth="1"/>
    <col min="5408" max="5628" width="9" style="266"/>
    <col min="5629" max="5629" width="4.625" style="266" customWidth="1"/>
    <col min="5630" max="5630" width="5.5" style="266" customWidth="1"/>
    <col min="5631" max="5631" width="9" style="266"/>
    <col min="5632" max="5632" width="20.875" style="266" customWidth="1"/>
    <col min="5633" max="5633" width="10.375" style="266" customWidth="1"/>
    <col min="5634" max="5654" width="9" style="266"/>
    <col min="5655" max="5660" width="0" style="266" hidden="1" customWidth="1"/>
    <col min="5661" max="5661" width="9" style="266"/>
    <col min="5662" max="5662" width="9.625" style="266" customWidth="1"/>
    <col min="5663" max="5663" width="10.25" style="266" customWidth="1"/>
    <col min="5664" max="5884" width="9" style="266"/>
    <col min="5885" max="5885" width="4.625" style="266" customWidth="1"/>
    <col min="5886" max="5886" width="5.5" style="266" customWidth="1"/>
    <col min="5887" max="5887" width="9" style="266"/>
    <col min="5888" max="5888" width="20.875" style="266" customWidth="1"/>
    <col min="5889" max="5889" width="10.375" style="266" customWidth="1"/>
    <col min="5890" max="5910" width="9" style="266"/>
    <col min="5911" max="5916" width="0" style="266" hidden="1" customWidth="1"/>
    <col min="5917" max="5917" width="9" style="266"/>
    <col min="5918" max="5918" width="9.625" style="266" customWidth="1"/>
    <col min="5919" max="5919" width="10.25" style="266" customWidth="1"/>
    <col min="5920" max="6140" width="9" style="266"/>
    <col min="6141" max="6141" width="4.625" style="266" customWidth="1"/>
    <col min="6142" max="6142" width="5.5" style="266" customWidth="1"/>
    <col min="6143" max="6143" width="9" style="266"/>
    <col min="6144" max="6144" width="20.875" style="266" customWidth="1"/>
    <col min="6145" max="6145" width="10.375" style="266" customWidth="1"/>
    <col min="6146" max="6166" width="9" style="266"/>
    <col min="6167" max="6172" width="0" style="266" hidden="1" customWidth="1"/>
    <col min="6173" max="6173" width="9" style="266"/>
    <col min="6174" max="6174" width="9.625" style="266" customWidth="1"/>
    <col min="6175" max="6175" width="10.25" style="266" customWidth="1"/>
    <col min="6176" max="6396" width="9" style="266"/>
    <col min="6397" max="6397" width="4.625" style="266" customWidth="1"/>
    <col min="6398" max="6398" width="5.5" style="266" customWidth="1"/>
    <col min="6399" max="6399" width="9" style="266"/>
    <col min="6400" max="6400" width="20.875" style="266" customWidth="1"/>
    <col min="6401" max="6401" width="10.375" style="266" customWidth="1"/>
    <col min="6402" max="6422" width="9" style="266"/>
    <col min="6423" max="6428" width="0" style="266" hidden="1" customWidth="1"/>
    <col min="6429" max="6429" width="9" style="266"/>
    <col min="6430" max="6430" width="9.625" style="266" customWidth="1"/>
    <col min="6431" max="6431" width="10.25" style="266" customWidth="1"/>
    <col min="6432" max="6652" width="9" style="266"/>
    <col min="6653" max="6653" width="4.625" style="266" customWidth="1"/>
    <col min="6654" max="6654" width="5.5" style="266" customWidth="1"/>
    <col min="6655" max="6655" width="9" style="266"/>
    <col min="6656" max="6656" width="20.875" style="266" customWidth="1"/>
    <col min="6657" max="6657" width="10.375" style="266" customWidth="1"/>
    <col min="6658" max="6678" width="9" style="266"/>
    <col min="6679" max="6684" width="0" style="266" hidden="1" customWidth="1"/>
    <col min="6685" max="6685" width="9" style="266"/>
    <col min="6686" max="6686" width="9.625" style="266" customWidth="1"/>
    <col min="6687" max="6687" width="10.25" style="266" customWidth="1"/>
    <col min="6688" max="6908" width="9" style="266"/>
    <col min="6909" max="6909" width="4.625" style="266" customWidth="1"/>
    <col min="6910" max="6910" width="5.5" style="266" customWidth="1"/>
    <col min="6911" max="6911" width="9" style="266"/>
    <col min="6912" max="6912" width="20.875" style="266" customWidth="1"/>
    <col min="6913" max="6913" width="10.375" style="266" customWidth="1"/>
    <col min="6914" max="6934" width="9" style="266"/>
    <col min="6935" max="6940" width="0" style="266" hidden="1" customWidth="1"/>
    <col min="6941" max="6941" width="9" style="266"/>
    <col min="6942" max="6942" width="9.625" style="266" customWidth="1"/>
    <col min="6943" max="6943" width="10.25" style="266" customWidth="1"/>
    <col min="6944" max="7164" width="9" style="266"/>
    <col min="7165" max="7165" width="4.625" style="266" customWidth="1"/>
    <col min="7166" max="7166" width="5.5" style="266" customWidth="1"/>
    <col min="7167" max="7167" width="9" style="266"/>
    <col min="7168" max="7168" width="20.875" style="266" customWidth="1"/>
    <col min="7169" max="7169" width="10.375" style="266" customWidth="1"/>
    <col min="7170" max="7190" width="9" style="266"/>
    <col min="7191" max="7196" width="0" style="266" hidden="1" customWidth="1"/>
    <col min="7197" max="7197" width="9" style="266"/>
    <col min="7198" max="7198" width="9.625" style="266" customWidth="1"/>
    <col min="7199" max="7199" width="10.25" style="266" customWidth="1"/>
    <col min="7200" max="7420" width="9" style="266"/>
    <col min="7421" max="7421" width="4.625" style="266" customWidth="1"/>
    <col min="7422" max="7422" width="5.5" style="266" customWidth="1"/>
    <col min="7423" max="7423" width="9" style="266"/>
    <col min="7424" max="7424" width="20.875" style="266" customWidth="1"/>
    <col min="7425" max="7425" width="10.375" style="266" customWidth="1"/>
    <col min="7426" max="7446" width="9" style="266"/>
    <col min="7447" max="7452" width="0" style="266" hidden="1" customWidth="1"/>
    <col min="7453" max="7453" width="9" style="266"/>
    <col min="7454" max="7454" width="9.625" style="266" customWidth="1"/>
    <col min="7455" max="7455" width="10.25" style="266" customWidth="1"/>
    <col min="7456" max="7676" width="9" style="266"/>
    <col min="7677" max="7677" width="4.625" style="266" customWidth="1"/>
    <col min="7678" max="7678" width="5.5" style="266" customWidth="1"/>
    <col min="7679" max="7679" width="9" style="266"/>
    <col min="7680" max="7680" width="20.875" style="266" customWidth="1"/>
    <col min="7681" max="7681" width="10.375" style="266" customWidth="1"/>
    <col min="7682" max="7702" width="9" style="266"/>
    <col min="7703" max="7708" width="0" style="266" hidden="1" customWidth="1"/>
    <col min="7709" max="7709" width="9" style="266"/>
    <col min="7710" max="7710" width="9.625" style="266" customWidth="1"/>
    <col min="7711" max="7711" width="10.25" style="266" customWidth="1"/>
    <col min="7712" max="7932" width="9" style="266"/>
    <col min="7933" max="7933" width="4.625" style="266" customWidth="1"/>
    <col min="7934" max="7934" width="5.5" style="266" customWidth="1"/>
    <col min="7935" max="7935" width="9" style="266"/>
    <col min="7936" max="7936" width="20.875" style="266" customWidth="1"/>
    <col min="7937" max="7937" width="10.375" style="266" customWidth="1"/>
    <col min="7938" max="7958" width="9" style="266"/>
    <col min="7959" max="7964" width="0" style="266" hidden="1" customWidth="1"/>
    <col min="7965" max="7965" width="9" style="266"/>
    <col min="7966" max="7966" width="9.625" style="266" customWidth="1"/>
    <col min="7967" max="7967" width="10.25" style="266" customWidth="1"/>
    <col min="7968" max="8188" width="9" style="266"/>
    <col min="8189" max="8189" width="4.625" style="266" customWidth="1"/>
    <col min="8190" max="8190" width="5.5" style="266" customWidth="1"/>
    <col min="8191" max="8191" width="9" style="266"/>
    <col min="8192" max="8192" width="20.875" style="266" customWidth="1"/>
    <col min="8193" max="8193" width="10.375" style="266" customWidth="1"/>
    <col min="8194" max="8214" width="9" style="266"/>
    <col min="8215" max="8220" width="0" style="266" hidden="1" customWidth="1"/>
    <col min="8221" max="8221" width="9" style="266"/>
    <col min="8222" max="8222" width="9.625" style="266" customWidth="1"/>
    <col min="8223" max="8223" width="10.25" style="266" customWidth="1"/>
    <col min="8224" max="8444" width="9" style="266"/>
    <col min="8445" max="8445" width="4.625" style="266" customWidth="1"/>
    <col min="8446" max="8446" width="5.5" style="266" customWidth="1"/>
    <col min="8447" max="8447" width="9" style="266"/>
    <col min="8448" max="8448" width="20.875" style="266" customWidth="1"/>
    <col min="8449" max="8449" width="10.375" style="266" customWidth="1"/>
    <col min="8450" max="8470" width="9" style="266"/>
    <col min="8471" max="8476" width="0" style="266" hidden="1" customWidth="1"/>
    <col min="8477" max="8477" width="9" style="266"/>
    <col min="8478" max="8478" width="9.625" style="266" customWidth="1"/>
    <col min="8479" max="8479" width="10.25" style="266" customWidth="1"/>
    <col min="8480" max="8700" width="9" style="266"/>
    <col min="8701" max="8701" width="4.625" style="266" customWidth="1"/>
    <col min="8702" max="8702" width="5.5" style="266" customWidth="1"/>
    <col min="8703" max="8703" width="9" style="266"/>
    <col min="8704" max="8704" width="20.875" style="266" customWidth="1"/>
    <col min="8705" max="8705" width="10.375" style="266" customWidth="1"/>
    <col min="8706" max="8726" width="9" style="266"/>
    <col min="8727" max="8732" width="0" style="266" hidden="1" customWidth="1"/>
    <col min="8733" max="8733" width="9" style="266"/>
    <col min="8734" max="8734" width="9.625" style="266" customWidth="1"/>
    <col min="8735" max="8735" width="10.25" style="266" customWidth="1"/>
    <col min="8736" max="8956" width="9" style="266"/>
    <col min="8957" max="8957" width="4.625" style="266" customWidth="1"/>
    <col min="8958" max="8958" width="5.5" style="266" customWidth="1"/>
    <col min="8959" max="8959" width="9" style="266"/>
    <col min="8960" max="8960" width="20.875" style="266" customWidth="1"/>
    <col min="8961" max="8961" width="10.375" style="266" customWidth="1"/>
    <col min="8962" max="8982" width="9" style="266"/>
    <col min="8983" max="8988" width="0" style="266" hidden="1" customWidth="1"/>
    <col min="8989" max="8989" width="9" style="266"/>
    <col min="8990" max="8990" width="9.625" style="266" customWidth="1"/>
    <col min="8991" max="8991" width="10.25" style="266" customWidth="1"/>
    <col min="8992" max="9212" width="9" style="266"/>
    <col min="9213" max="9213" width="4.625" style="266" customWidth="1"/>
    <col min="9214" max="9214" width="5.5" style="266" customWidth="1"/>
    <col min="9215" max="9215" width="9" style="266"/>
    <col min="9216" max="9216" width="20.875" style="266" customWidth="1"/>
    <col min="9217" max="9217" width="10.375" style="266" customWidth="1"/>
    <col min="9218" max="9238" width="9" style="266"/>
    <col min="9239" max="9244" width="0" style="266" hidden="1" customWidth="1"/>
    <col min="9245" max="9245" width="9" style="266"/>
    <col min="9246" max="9246" width="9.625" style="266" customWidth="1"/>
    <col min="9247" max="9247" width="10.25" style="266" customWidth="1"/>
    <col min="9248" max="9468" width="9" style="266"/>
    <col min="9469" max="9469" width="4.625" style="266" customWidth="1"/>
    <col min="9470" max="9470" width="5.5" style="266" customWidth="1"/>
    <col min="9471" max="9471" width="9" style="266"/>
    <col min="9472" max="9472" width="20.875" style="266" customWidth="1"/>
    <col min="9473" max="9473" width="10.375" style="266" customWidth="1"/>
    <col min="9474" max="9494" width="9" style="266"/>
    <col min="9495" max="9500" width="0" style="266" hidden="1" customWidth="1"/>
    <col min="9501" max="9501" width="9" style="266"/>
    <col min="9502" max="9502" width="9.625" style="266" customWidth="1"/>
    <col min="9503" max="9503" width="10.25" style="266" customWidth="1"/>
    <col min="9504" max="9724" width="9" style="266"/>
    <col min="9725" max="9725" width="4.625" style="266" customWidth="1"/>
    <col min="9726" max="9726" width="5.5" style="266" customWidth="1"/>
    <col min="9727" max="9727" width="9" style="266"/>
    <col min="9728" max="9728" width="20.875" style="266" customWidth="1"/>
    <col min="9729" max="9729" width="10.375" style="266" customWidth="1"/>
    <col min="9730" max="9750" width="9" style="266"/>
    <col min="9751" max="9756" width="0" style="266" hidden="1" customWidth="1"/>
    <col min="9757" max="9757" width="9" style="266"/>
    <col min="9758" max="9758" width="9.625" style="266" customWidth="1"/>
    <col min="9759" max="9759" width="10.25" style="266" customWidth="1"/>
    <col min="9760" max="9980" width="9" style="266"/>
    <col min="9981" max="9981" width="4.625" style="266" customWidth="1"/>
    <col min="9982" max="9982" width="5.5" style="266" customWidth="1"/>
    <col min="9983" max="9983" width="9" style="266"/>
    <col min="9984" max="9984" width="20.875" style="266" customWidth="1"/>
    <col min="9985" max="9985" width="10.375" style="266" customWidth="1"/>
    <col min="9986" max="10006" width="9" style="266"/>
    <col min="10007" max="10012" width="0" style="266" hidden="1" customWidth="1"/>
    <col min="10013" max="10013" width="9" style="266"/>
    <col min="10014" max="10014" width="9.625" style="266" customWidth="1"/>
    <col min="10015" max="10015" width="10.25" style="266" customWidth="1"/>
    <col min="10016" max="10236" width="9" style="266"/>
    <col min="10237" max="10237" width="4.625" style="266" customWidth="1"/>
    <col min="10238" max="10238" width="5.5" style="266" customWidth="1"/>
    <col min="10239" max="10239" width="9" style="266"/>
    <col min="10240" max="10240" width="20.875" style="266" customWidth="1"/>
    <col min="10241" max="10241" width="10.375" style="266" customWidth="1"/>
    <col min="10242" max="10262" width="9" style="266"/>
    <col min="10263" max="10268" width="0" style="266" hidden="1" customWidth="1"/>
    <col min="10269" max="10269" width="9" style="266"/>
    <col min="10270" max="10270" width="9.625" style="266" customWidth="1"/>
    <col min="10271" max="10271" width="10.25" style="266" customWidth="1"/>
    <col min="10272" max="10492" width="9" style="266"/>
    <col min="10493" max="10493" width="4.625" style="266" customWidth="1"/>
    <col min="10494" max="10494" width="5.5" style="266" customWidth="1"/>
    <col min="10495" max="10495" width="9" style="266"/>
    <col min="10496" max="10496" width="20.875" style="266" customWidth="1"/>
    <col min="10497" max="10497" width="10.375" style="266" customWidth="1"/>
    <col min="10498" max="10518" width="9" style="266"/>
    <col min="10519" max="10524" width="0" style="266" hidden="1" customWidth="1"/>
    <col min="10525" max="10525" width="9" style="266"/>
    <col min="10526" max="10526" width="9.625" style="266" customWidth="1"/>
    <col min="10527" max="10527" width="10.25" style="266" customWidth="1"/>
    <col min="10528" max="10748" width="9" style="266"/>
    <col min="10749" max="10749" width="4.625" style="266" customWidth="1"/>
    <col min="10750" max="10750" width="5.5" style="266" customWidth="1"/>
    <col min="10751" max="10751" width="9" style="266"/>
    <col min="10752" max="10752" width="20.875" style="266" customWidth="1"/>
    <col min="10753" max="10753" width="10.375" style="266" customWidth="1"/>
    <col min="10754" max="10774" width="9" style="266"/>
    <col min="10775" max="10780" width="0" style="266" hidden="1" customWidth="1"/>
    <col min="10781" max="10781" width="9" style="266"/>
    <col min="10782" max="10782" width="9.625" style="266" customWidth="1"/>
    <col min="10783" max="10783" width="10.25" style="266" customWidth="1"/>
    <col min="10784" max="11004" width="9" style="266"/>
    <col min="11005" max="11005" width="4.625" style="266" customWidth="1"/>
    <col min="11006" max="11006" width="5.5" style="266" customWidth="1"/>
    <col min="11007" max="11007" width="9" style="266"/>
    <col min="11008" max="11008" width="20.875" style="266" customWidth="1"/>
    <col min="11009" max="11009" width="10.375" style="266" customWidth="1"/>
    <col min="11010" max="11030" width="9" style="266"/>
    <col min="11031" max="11036" width="0" style="266" hidden="1" customWidth="1"/>
    <col min="11037" max="11037" width="9" style="266"/>
    <col min="11038" max="11038" width="9.625" style="266" customWidth="1"/>
    <col min="11039" max="11039" width="10.25" style="266" customWidth="1"/>
    <col min="11040" max="11260" width="9" style="266"/>
    <col min="11261" max="11261" width="4.625" style="266" customWidth="1"/>
    <col min="11262" max="11262" width="5.5" style="266" customWidth="1"/>
    <col min="11263" max="11263" width="9" style="266"/>
    <col min="11264" max="11264" width="20.875" style="266" customWidth="1"/>
    <col min="11265" max="11265" width="10.375" style="266" customWidth="1"/>
    <col min="11266" max="11286" width="9" style="266"/>
    <col min="11287" max="11292" width="0" style="266" hidden="1" customWidth="1"/>
    <col min="11293" max="11293" width="9" style="266"/>
    <col min="11294" max="11294" width="9.625" style="266" customWidth="1"/>
    <col min="11295" max="11295" width="10.25" style="266" customWidth="1"/>
    <col min="11296" max="11516" width="9" style="266"/>
    <col min="11517" max="11517" width="4.625" style="266" customWidth="1"/>
    <col min="11518" max="11518" width="5.5" style="266" customWidth="1"/>
    <col min="11519" max="11519" width="9" style="266"/>
    <col min="11520" max="11520" width="20.875" style="266" customWidth="1"/>
    <col min="11521" max="11521" width="10.375" style="266" customWidth="1"/>
    <col min="11522" max="11542" width="9" style="266"/>
    <col min="11543" max="11548" width="0" style="266" hidden="1" customWidth="1"/>
    <col min="11549" max="11549" width="9" style="266"/>
    <col min="11550" max="11550" width="9.625" style="266" customWidth="1"/>
    <col min="11551" max="11551" width="10.25" style="266" customWidth="1"/>
    <col min="11552" max="11772" width="9" style="266"/>
    <col min="11773" max="11773" width="4.625" style="266" customWidth="1"/>
    <col min="11774" max="11774" width="5.5" style="266" customWidth="1"/>
    <col min="11775" max="11775" width="9" style="266"/>
    <col min="11776" max="11776" width="20.875" style="266" customWidth="1"/>
    <col min="11777" max="11777" width="10.375" style="266" customWidth="1"/>
    <col min="11778" max="11798" width="9" style="266"/>
    <col min="11799" max="11804" width="0" style="266" hidden="1" customWidth="1"/>
    <col min="11805" max="11805" width="9" style="266"/>
    <col min="11806" max="11806" width="9.625" style="266" customWidth="1"/>
    <col min="11807" max="11807" width="10.25" style="266" customWidth="1"/>
    <col min="11808" max="12028" width="9" style="266"/>
    <col min="12029" max="12029" width="4.625" style="266" customWidth="1"/>
    <col min="12030" max="12030" width="5.5" style="266" customWidth="1"/>
    <col min="12031" max="12031" width="9" style="266"/>
    <col min="12032" max="12032" width="20.875" style="266" customWidth="1"/>
    <col min="12033" max="12033" width="10.375" style="266" customWidth="1"/>
    <col min="12034" max="12054" width="9" style="266"/>
    <col min="12055" max="12060" width="0" style="266" hidden="1" customWidth="1"/>
    <col min="12061" max="12061" width="9" style="266"/>
    <col min="12062" max="12062" width="9.625" style="266" customWidth="1"/>
    <col min="12063" max="12063" width="10.25" style="266" customWidth="1"/>
    <col min="12064" max="12284" width="9" style="266"/>
    <col min="12285" max="12285" width="4.625" style="266" customWidth="1"/>
    <col min="12286" max="12286" width="5.5" style="266" customWidth="1"/>
    <col min="12287" max="12287" width="9" style="266"/>
    <col min="12288" max="12288" width="20.875" style="266" customWidth="1"/>
    <col min="12289" max="12289" width="10.375" style="266" customWidth="1"/>
    <col min="12290" max="12310" width="9" style="266"/>
    <col min="12311" max="12316" width="0" style="266" hidden="1" customWidth="1"/>
    <col min="12317" max="12317" width="9" style="266"/>
    <col min="12318" max="12318" width="9.625" style="266" customWidth="1"/>
    <col min="12319" max="12319" width="10.25" style="266" customWidth="1"/>
    <col min="12320" max="12540" width="9" style="266"/>
    <col min="12541" max="12541" width="4.625" style="266" customWidth="1"/>
    <col min="12542" max="12542" width="5.5" style="266" customWidth="1"/>
    <col min="12543" max="12543" width="9" style="266"/>
    <col min="12544" max="12544" width="20.875" style="266" customWidth="1"/>
    <col min="12545" max="12545" width="10.375" style="266" customWidth="1"/>
    <col min="12546" max="12566" width="9" style="266"/>
    <col min="12567" max="12572" width="0" style="266" hidden="1" customWidth="1"/>
    <col min="12573" max="12573" width="9" style="266"/>
    <col min="12574" max="12574" width="9.625" style="266" customWidth="1"/>
    <col min="12575" max="12575" width="10.25" style="266" customWidth="1"/>
    <col min="12576" max="12796" width="9" style="266"/>
    <col min="12797" max="12797" width="4.625" style="266" customWidth="1"/>
    <col min="12798" max="12798" width="5.5" style="266" customWidth="1"/>
    <col min="12799" max="12799" width="9" style="266"/>
    <col min="12800" max="12800" width="20.875" style="266" customWidth="1"/>
    <col min="12801" max="12801" width="10.375" style="266" customWidth="1"/>
    <col min="12802" max="12822" width="9" style="266"/>
    <col min="12823" max="12828" width="0" style="266" hidden="1" customWidth="1"/>
    <col min="12829" max="12829" width="9" style="266"/>
    <col min="12830" max="12830" width="9.625" style="266" customWidth="1"/>
    <col min="12831" max="12831" width="10.25" style="266" customWidth="1"/>
    <col min="12832" max="13052" width="9" style="266"/>
    <col min="13053" max="13053" width="4.625" style="266" customWidth="1"/>
    <col min="13054" max="13054" width="5.5" style="266" customWidth="1"/>
    <col min="13055" max="13055" width="9" style="266"/>
    <col min="13056" max="13056" width="20.875" style="266" customWidth="1"/>
    <col min="13057" max="13057" width="10.375" style="266" customWidth="1"/>
    <col min="13058" max="13078" width="9" style="266"/>
    <col min="13079" max="13084" width="0" style="266" hidden="1" customWidth="1"/>
    <col min="13085" max="13085" width="9" style="266"/>
    <col min="13086" max="13086" width="9.625" style="266" customWidth="1"/>
    <col min="13087" max="13087" width="10.25" style="266" customWidth="1"/>
    <col min="13088" max="13308" width="9" style="266"/>
    <col min="13309" max="13309" width="4.625" style="266" customWidth="1"/>
    <col min="13310" max="13310" width="5.5" style="266" customWidth="1"/>
    <col min="13311" max="13311" width="9" style="266"/>
    <col min="13312" max="13312" width="20.875" style="266" customWidth="1"/>
    <col min="13313" max="13313" width="10.375" style="266" customWidth="1"/>
    <col min="13314" max="13334" width="9" style="266"/>
    <col min="13335" max="13340" width="0" style="266" hidden="1" customWidth="1"/>
    <col min="13341" max="13341" width="9" style="266"/>
    <col min="13342" max="13342" width="9.625" style="266" customWidth="1"/>
    <col min="13343" max="13343" width="10.25" style="266" customWidth="1"/>
    <col min="13344" max="13564" width="9" style="266"/>
    <col min="13565" max="13565" width="4.625" style="266" customWidth="1"/>
    <col min="13566" max="13566" width="5.5" style="266" customWidth="1"/>
    <col min="13567" max="13567" width="9" style="266"/>
    <col min="13568" max="13568" width="20.875" style="266" customWidth="1"/>
    <col min="13569" max="13569" width="10.375" style="266" customWidth="1"/>
    <col min="13570" max="13590" width="9" style="266"/>
    <col min="13591" max="13596" width="0" style="266" hidden="1" customWidth="1"/>
    <col min="13597" max="13597" width="9" style="266"/>
    <col min="13598" max="13598" width="9.625" style="266" customWidth="1"/>
    <col min="13599" max="13599" width="10.25" style="266" customWidth="1"/>
    <col min="13600" max="13820" width="9" style="266"/>
    <col min="13821" max="13821" width="4.625" style="266" customWidth="1"/>
    <col min="13822" max="13822" width="5.5" style="266" customWidth="1"/>
    <col min="13823" max="13823" width="9" style="266"/>
    <col min="13824" max="13824" width="20.875" style="266" customWidth="1"/>
    <col min="13825" max="13825" width="10.375" style="266" customWidth="1"/>
    <col min="13826" max="13846" width="9" style="266"/>
    <col min="13847" max="13852" width="0" style="266" hidden="1" customWidth="1"/>
    <col min="13853" max="13853" width="9" style="266"/>
    <col min="13854" max="13854" width="9.625" style="266" customWidth="1"/>
    <col min="13855" max="13855" width="10.25" style="266" customWidth="1"/>
    <col min="13856" max="14076" width="9" style="266"/>
    <col min="14077" max="14077" width="4.625" style="266" customWidth="1"/>
    <col min="14078" max="14078" width="5.5" style="266" customWidth="1"/>
    <col min="14079" max="14079" width="9" style="266"/>
    <col min="14080" max="14080" width="20.875" style="266" customWidth="1"/>
    <col min="14081" max="14081" width="10.375" style="266" customWidth="1"/>
    <col min="14082" max="14102" width="9" style="266"/>
    <col min="14103" max="14108" width="0" style="266" hidden="1" customWidth="1"/>
    <col min="14109" max="14109" width="9" style="266"/>
    <col min="14110" max="14110" width="9.625" style="266" customWidth="1"/>
    <col min="14111" max="14111" width="10.25" style="266" customWidth="1"/>
    <col min="14112" max="14332" width="9" style="266"/>
    <col min="14333" max="14333" width="4.625" style="266" customWidth="1"/>
    <col min="14334" max="14334" width="5.5" style="266" customWidth="1"/>
    <col min="14335" max="14335" width="9" style="266"/>
    <col min="14336" max="14336" width="20.875" style="266" customWidth="1"/>
    <col min="14337" max="14337" width="10.375" style="266" customWidth="1"/>
    <col min="14338" max="14358" width="9" style="266"/>
    <col min="14359" max="14364" width="0" style="266" hidden="1" customWidth="1"/>
    <col min="14365" max="14365" width="9" style="266"/>
    <col min="14366" max="14366" width="9.625" style="266" customWidth="1"/>
    <col min="14367" max="14367" width="10.25" style="266" customWidth="1"/>
    <col min="14368" max="14588" width="9" style="266"/>
    <col min="14589" max="14589" width="4.625" style="266" customWidth="1"/>
    <col min="14590" max="14590" width="5.5" style="266" customWidth="1"/>
    <col min="14591" max="14591" width="9" style="266"/>
    <col min="14592" max="14592" width="20.875" style="266" customWidth="1"/>
    <col min="14593" max="14593" width="10.375" style="266" customWidth="1"/>
    <col min="14594" max="14614" width="9" style="266"/>
    <col min="14615" max="14620" width="0" style="266" hidden="1" customWidth="1"/>
    <col min="14621" max="14621" width="9" style="266"/>
    <col min="14622" max="14622" width="9.625" style="266" customWidth="1"/>
    <col min="14623" max="14623" width="10.25" style="266" customWidth="1"/>
    <col min="14624" max="14844" width="9" style="266"/>
    <col min="14845" max="14845" width="4.625" style="266" customWidth="1"/>
    <col min="14846" max="14846" width="5.5" style="266" customWidth="1"/>
    <col min="14847" max="14847" width="9" style="266"/>
    <col min="14848" max="14848" width="20.875" style="266" customWidth="1"/>
    <col min="14849" max="14849" width="10.375" style="266" customWidth="1"/>
    <col min="14850" max="14870" width="9" style="266"/>
    <col min="14871" max="14876" width="0" style="266" hidden="1" customWidth="1"/>
    <col min="14877" max="14877" width="9" style="266"/>
    <col min="14878" max="14878" width="9.625" style="266" customWidth="1"/>
    <col min="14879" max="14879" width="10.25" style="266" customWidth="1"/>
    <col min="14880" max="15100" width="9" style="266"/>
    <col min="15101" max="15101" width="4.625" style="266" customWidth="1"/>
    <col min="15102" max="15102" width="5.5" style="266" customWidth="1"/>
    <col min="15103" max="15103" width="9" style="266"/>
    <col min="15104" max="15104" width="20.875" style="266" customWidth="1"/>
    <col min="15105" max="15105" width="10.375" style="266" customWidth="1"/>
    <col min="15106" max="15126" width="9" style="266"/>
    <col min="15127" max="15132" width="0" style="266" hidden="1" customWidth="1"/>
    <col min="15133" max="15133" width="9" style="266"/>
    <col min="15134" max="15134" width="9.625" style="266" customWidth="1"/>
    <col min="15135" max="15135" width="10.25" style="266" customWidth="1"/>
    <col min="15136" max="15356" width="9" style="266"/>
    <col min="15357" max="15357" width="4.625" style="266" customWidth="1"/>
    <col min="15358" max="15358" width="5.5" style="266" customWidth="1"/>
    <col min="15359" max="15359" width="9" style="266"/>
    <col min="15360" max="15360" width="20.875" style="266" customWidth="1"/>
    <col min="15361" max="15361" width="10.375" style="266" customWidth="1"/>
    <col min="15362" max="15382" width="9" style="266"/>
    <col min="15383" max="15388" width="0" style="266" hidden="1" customWidth="1"/>
    <col min="15389" max="15389" width="9" style="266"/>
    <col min="15390" max="15390" width="9.625" style="266" customWidth="1"/>
    <col min="15391" max="15391" width="10.25" style="266" customWidth="1"/>
    <col min="15392" max="15612" width="9" style="266"/>
    <col min="15613" max="15613" width="4.625" style="266" customWidth="1"/>
    <col min="15614" max="15614" width="5.5" style="266" customWidth="1"/>
    <col min="15615" max="15615" width="9" style="266"/>
    <col min="15616" max="15616" width="20.875" style="266" customWidth="1"/>
    <col min="15617" max="15617" width="10.375" style="266" customWidth="1"/>
    <col min="15618" max="15638" width="9" style="266"/>
    <col min="15639" max="15644" width="0" style="266" hidden="1" customWidth="1"/>
    <col min="15645" max="15645" width="9" style="266"/>
    <col min="15646" max="15646" width="9.625" style="266" customWidth="1"/>
    <col min="15647" max="15647" width="10.25" style="266" customWidth="1"/>
    <col min="15648" max="15868" width="9" style="266"/>
    <col min="15869" max="15869" width="4.625" style="266" customWidth="1"/>
    <col min="15870" max="15870" width="5.5" style="266" customWidth="1"/>
    <col min="15871" max="15871" width="9" style="266"/>
    <col min="15872" max="15872" width="20.875" style="266" customWidth="1"/>
    <col min="15873" max="15873" width="10.375" style="266" customWidth="1"/>
    <col min="15874" max="15894" width="9" style="266"/>
    <col min="15895" max="15900" width="0" style="266" hidden="1" customWidth="1"/>
    <col min="15901" max="15901" width="9" style="266"/>
    <col min="15902" max="15902" width="9.625" style="266" customWidth="1"/>
    <col min="15903" max="15903" width="10.25" style="266" customWidth="1"/>
    <col min="15904" max="16124" width="9" style="266"/>
    <col min="16125" max="16125" width="4.625" style="266" customWidth="1"/>
    <col min="16126" max="16126" width="5.5" style="266" customWidth="1"/>
    <col min="16127" max="16127" width="9" style="266"/>
    <col min="16128" max="16128" width="20.875" style="266" customWidth="1"/>
    <col min="16129" max="16129" width="10.375" style="266" customWidth="1"/>
    <col min="16130" max="16150" width="9" style="266"/>
    <col min="16151" max="16156" width="0" style="266" hidden="1" customWidth="1"/>
    <col min="16157" max="16157" width="9" style="266"/>
    <col min="16158" max="16158" width="9.625" style="266" customWidth="1"/>
    <col min="16159" max="16159" width="10.25" style="266" customWidth="1"/>
    <col min="16160" max="16384" width="9" style="266"/>
  </cols>
  <sheetData>
    <row r="1" spans="1:33" s="254" customFormat="1" ht="28.5" customHeight="1">
      <c r="A1" s="492" t="s">
        <v>668</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25"/>
      <c r="AG1" s="425"/>
    </row>
    <row r="2" spans="1:33" s="254" customFormat="1" ht="20.100000000000001" customHeight="1">
      <c r="A2" s="493" t="s">
        <v>414</v>
      </c>
      <c r="B2" s="493" t="s">
        <v>634</v>
      </c>
      <c r="C2" s="494" t="s">
        <v>635</v>
      </c>
      <c r="D2" s="494" t="s">
        <v>1</v>
      </c>
      <c r="E2" s="495" t="s">
        <v>646</v>
      </c>
      <c r="F2" s="495"/>
      <c r="G2" s="495"/>
      <c r="H2" s="495"/>
      <c r="I2" s="495"/>
      <c r="J2" s="495" t="s">
        <v>647</v>
      </c>
      <c r="K2" s="495"/>
      <c r="L2" s="495"/>
      <c r="M2" s="495"/>
      <c r="N2" s="495"/>
      <c r="O2" s="495" t="s">
        <v>648</v>
      </c>
      <c r="P2" s="495"/>
      <c r="Q2" s="495"/>
      <c r="R2" s="495"/>
      <c r="S2" s="495"/>
      <c r="T2" s="496" t="s">
        <v>649</v>
      </c>
      <c r="U2" s="496"/>
      <c r="V2" s="496"/>
      <c r="W2" s="496"/>
      <c r="X2" s="496"/>
      <c r="Y2" s="496"/>
      <c r="Z2" s="495" t="s">
        <v>669</v>
      </c>
      <c r="AA2" s="495"/>
      <c r="AB2" s="495"/>
      <c r="AC2" s="495"/>
      <c r="AD2" s="495"/>
      <c r="AE2" s="497" t="s">
        <v>650</v>
      </c>
      <c r="AF2" s="490" t="s">
        <v>667</v>
      </c>
      <c r="AG2" s="490" t="s">
        <v>468</v>
      </c>
    </row>
    <row r="3" spans="1:33" s="254" customFormat="1" ht="45">
      <c r="A3" s="493"/>
      <c r="B3" s="493"/>
      <c r="C3" s="494"/>
      <c r="D3" s="494"/>
      <c r="E3" s="255" t="s">
        <v>651</v>
      </c>
      <c r="F3" s="255" t="s">
        <v>652</v>
      </c>
      <c r="G3" s="255" t="s">
        <v>653</v>
      </c>
      <c r="H3" s="255" t="s">
        <v>654</v>
      </c>
      <c r="I3" s="256" t="s">
        <v>655</v>
      </c>
      <c r="J3" s="255" t="s">
        <v>651</v>
      </c>
      <c r="K3" s="255" t="s">
        <v>652</v>
      </c>
      <c r="L3" s="255" t="s">
        <v>653</v>
      </c>
      <c r="M3" s="255" t="s">
        <v>654</v>
      </c>
      <c r="N3" s="256" t="s">
        <v>655</v>
      </c>
      <c r="O3" s="255" t="s">
        <v>656</v>
      </c>
      <c r="P3" s="255" t="s">
        <v>657</v>
      </c>
      <c r="Q3" s="255" t="s">
        <v>658</v>
      </c>
      <c r="R3" s="255" t="s">
        <v>659</v>
      </c>
      <c r="S3" s="256" t="s">
        <v>655</v>
      </c>
      <c r="T3" s="255" t="s">
        <v>660</v>
      </c>
      <c r="U3" s="255" t="s">
        <v>661</v>
      </c>
      <c r="V3" s="255" t="s">
        <v>662</v>
      </c>
      <c r="W3" s="255" t="s">
        <v>663</v>
      </c>
      <c r="X3" s="255" t="s">
        <v>664</v>
      </c>
      <c r="Y3" s="256" t="s">
        <v>655</v>
      </c>
      <c r="Z3" s="255" t="s">
        <v>656</v>
      </c>
      <c r="AA3" s="255" t="s">
        <v>657</v>
      </c>
      <c r="AB3" s="255" t="s">
        <v>658</v>
      </c>
      <c r="AC3" s="255" t="s">
        <v>659</v>
      </c>
      <c r="AD3" s="256" t="s">
        <v>655</v>
      </c>
      <c r="AE3" s="491"/>
      <c r="AF3" s="491"/>
      <c r="AG3" s="491"/>
    </row>
    <row r="4" spans="1:33" s="254" customFormat="1" ht="20.100000000000001" customHeight="1">
      <c r="A4" s="257">
        <v>1</v>
      </c>
      <c r="B4" s="258" t="s">
        <v>602</v>
      </c>
      <c r="C4" s="258" t="s">
        <v>619</v>
      </c>
      <c r="D4" s="259" t="s">
        <v>665</v>
      </c>
      <c r="E4" s="260">
        <v>1013</v>
      </c>
      <c r="F4" s="261">
        <f t="shared" ref="F4" si="0">E4*1125</f>
        <v>1139625</v>
      </c>
      <c r="G4" s="260">
        <v>1021</v>
      </c>
      <c r="H4" s="262">
        <f t="shared" ref="H4" si="1">G4*1125</f>
        <v>1148625</v>
      </c>
      <c r="I4" s="262">
        <f t="shared" ref="I4" si="2">H4+F4</f>
        <v>2288250</v>
      </c>
      <c r="J4" s="263">
        <v>607</v>
      </c>
      <c r="K4" s="264">
        <f t="shared" ref="K4" si="3">J4*1325</f>
        <v>804275</v>
      </c>
      <c r="L4" s="263">
        <v>582</v>
      </c>
      <c r="M4" s="257">
        <f t="shared" ref="M4" si="4">1325*L4</f>
        <v>771150</v>
      </c>
      <c r="N4" s="257">
        <f t="shared" ref="N4" si="5">K4+M4</f>
        <v>1575425</v>
      </c>
      <c r="O4" s="260">
        <v>0</v>
      </c>
      <c r="P4" s="257">
        <f t="shared" ref="P4" si="6">O4*100</f>
        <v>0</v>
      </c>
      <c r="Q4" s="260">
        <v>0</v>
      </c>
      <c r="R4" s="257">
        <f t="shared" ref="R4" si="7">Q4*100</f>
        <v>0</v>
      </c>
      <c r="S4" s="257">
        <f>P4+R4</f>
        <v>0</v>
      </c>
      <c r="T4" s="257"/>
      <c r="U4" s="257"/>
      <c r="V4" s="257">
        <f>U4*650</f>
        <v>0</v>
      </c>
      <c r="W4" s="257"/>
      <c r="X4" s="257">
        <f>W4*650</f>
        <v>0</v>
      </c>
      <c r="Y4" s="257">
        <f t="shared" ref="Y4" si="8">T4+V4+X4</f>
        <v>0</v>
      </c>
      <c r="Z4" s="273"/>
      <c r="AA4" s="273"/>
      <c r="AB4" s="273"/>
      <c r="AC4" s="273"/>
      <c r="AD4" s="273"/>
      <c r="AE4" s="262">
        <f t="shared" ref="AE4" si="9">I4+N4+S4+AD4</f>
        <v>3863675</v>
      </c>
      <c r="AF4" s="262">
        <v>3834450</v>
      </c>
      <c r="AG4" s="271">
        <f t="shared" ref="AG4" si="10">AE4-AF4</f>
        <v>29225</v>
      </c>
    </row>
    <row r="5" spans="1:33" s="265" customFormat="1" ht="20.100000000000001" customHeight="1">
      <c r="A5" s="267"/>
      <c r="B5" s="268"/>
      <c r="C5" s="268"/>
      <c r="D5" s="268" t="s">
        <v>666</v>
      </c>
      <c r="E5" s="269">
        <f t="shared" ref="E5:AG5" si="11">SUM(E4)</f>
        <v>1013</v>
      </c>
      <c r="F5" s="269">
        <f t="shared" si="11"/>
        <v>1139625</v>
      </c>
      <c r="G5" s="269">
        <f t="shared" si="11"/>
        <v>1021</v>
      </c>
      <c r="H5" s="270">
        <f t="shared" si="11"/>
        <v>1148625</v>
      </c>
      <c r="I5" s="270">
        <f t="shared" si="11"/>
        <v>2288250</v>
      </c>
      <c r="J5" s="269">
        <f t="shared" si="11"/>
        <v>607</v>
      </c>
      <c r="K5" s="269">
        <f t="shared" si="11"/>
        <v>804275</v>
      </c>
      <c r="L5" s="269">
        <f t="shared" si="11"/>
        <v>582</v>
      </c>
      <c r="M5" s="270">
        <f t="shared" si="11"/>
        <v>771150</v>
      </c>
      <c r="N5" s="270">
        <f t="shared" si="11"/>
        <v>1575425</v>
      </c>
      <c r="O5" s="269">
        <f t="shared" si="11"/>
        <v>0</v>
      </c>
      <c r="P5" s="270">
        <f t="shared" si="11"/>
        <v>0</v>
      </c>
      <c r="Q5" s="269">
        <f t="shared" si="11"/>
        <v>0</v>
      </c>
      <c r="R5" s="270">
        <f t="shared" si="11"/>
        <v>0</v>
      </c>
      <c r="S5" s="270">
        <f t="shared" si="11"/>
        <v>0</v>
      </c>
      <c r="T5" s="270">
        <f t="shared" si="11"/>
        <v>0</v>
      </c>
      <c r="U5" s="270">
        <f t="shared" si="11"/>
        <v>0</v>
      </c>
      <c r="V5" s="270">
        <f t="shared" si="11"/>
        <v>0</v>
      </c>
      <c r="W5" s="270">
        <f t="shared" si="11"/>
        <v>0</v>
      </c>
      <c r="X5" s="270">
        <f t="shared" si="11"/>
        <v>0</v>
      </c>
      <c r="Y5" s="270">
        <f t="shared" si="11"/>
        <v>0</v>
      </c>
      <c r="Z5" s="270">
        <f t="shared" si="11"/>
        <v>0</v>
      </c>
      <c r="AA5" s="270">
        <f t="shared" si="11"/>
        <v>0</v>
      </c>
      <c r="AB5" s="270">
        <f t="shared" si="11"/>
        <v>0</v>
      </c>
      <c r="AC5" s="270">
        <f t="shared" si="11"/>
        <v>0</v>
      </c>
      <c r="AD5" s="270">
        <f t="shared" si="11"/>
        <v>0</v>
      </c>
      <c r="AE5" s="270">
        <f t="shared" si="11"/>
        <v>3863675</v>
      </c>
      <c r="AF5" s="270">
        <f t="shared" si="11"/>
        <v>3834450</v>
      </c>
      <c r="AG5" s="272">
        <f t="shared" si="11"/>
        <v>29225</v>
      </c>
    </row>
  </sheetData>
  <mergeCells count="13">
    <mergeCell ref="AF2:AF3"/>
    <mergeCell ref="AG2:AG3"/>
    <mergeCell ref="A1:AG1"/>
    <mergeCell ref="A2:A3"/>
    <mergeCell ref="B2:B3"/>
    <mergeCell ref="C2:C3"/>
    <mergeCell ref="D2:D3"/>
    <mergeCell ref="E2:I2"/>
    <mergeCell ref="J2:N2"/>
    <mergeCell ref="O2:S2"/>
    <mergeCell ref="T2:Y2"/>
    <mergeCell ref="AE2:AE3"/>
    <mergeCell ref="Z2:AD2"/>
  </mergeCells>
  <phoneticPr fontId="3" type="noConversion"/>
  <printOptions horizontalCentered="1"/>
  <pageMargins left="0.70866141732283472" right="0.70866141732283472" top="0.74803149606299213" bottom="0.74803149606299213" header="0.31496062992125984" footer="0.31496062992125984"/>
  <pageSetup paperSize="8" scale="75" orientation="landscape" r:id="rId1"/>
  <headerFooter>
    <oddFooter>第 &amp;P 页，共 &amp;N 页</oddFooter>
  </headerFooter>
</worksheet>
</file>

<file path=xl/worksheets/sheet26.xml><?xml version="1.0" encoding="utf-8"?>
<worksheet xmlns="http://schemas.openxmlformats.org/spreadsheetml/2006/main" xmlns:r="http://schemas.openxmlformats.org/officeDocument/2006/relationships">
  <dimension ref="A1:L5"/>
  <sheetViews>
    <sheetView topLeftCell="C1" workbookViewId="0">
      <selection activeCell="C6" sqref="A6:XFD6"/>
    </sheetView>
  </sheetViews>
  <sheetFormatPr defaultRowHeight="13.5"/>
  <cols>
    <col min="1" max="2" width="9" style="11"/>
    <col min="3" max="3" width="8.375" style="11" customWidth="1"/>
    <col min="4" max="4" width="28.875" style="11" customWidth="1"/>
    <col min="5" max="5" width="9" style="11" hidden="1" customWidth="1"/>
    <col min="6" max="12" width="12.625" style="11" customWidth="1"/>
    <col min="13" max="237" width="9" style="11"/>
    <col min="238" max="238" width="5.125" style="11" customWidth="1"/>
    <col min="239" max="239" width="25.75" style="11" customWidth="1"/>
    <col min="240" max="250" width="9" style="11" customWidth="1"/>
    <col min="251" max="256" width="9" style="11"/>
    <col min="257" max="257" width="9.5" style="11" bestFit="1" customWidth="1"/>
    <col min="258" max="493" width="9" style="11"/>
    <col min="494" max="494" width="5.125" style="11" customWidth="1"/>
    <col min="495" max="495" width="25.75" style="11" customWidth="1"/>
    <col min="496" max="506" width="9" style="11" customWidth="1"/>
    <col min="507" max="512" width="9" style="11"/>
    <col min="513" max="513" width="9.5" style="11" bestFit="1" customWidth="1"/>
    <col min="514" max="749" width="9" style="11"/>
    <col min="750" max="750" width="5.125" style="11" customWidth="1"/>
    <col min="751" max="751" width="25.75" style="11" customWidth="1"/>
    <col min="752" max="762" width="9" style="11" customWidth="1"/>
    <col min="763" max="768" width="9" style="11"/>
    <col min="769" max="769" width="9.5" style="11" bestFit="1" customWidth="1"/>
    <col min="770" max="1005" width="9" style="11"/>
    <col min="1006" max="1006" width="5.125" style="11" customWidth="1"/>
    <col min="1007" max="1007" width="25.75" style="11" customWidth="1"/>
    <col min="1008" max="1018" width="9" style="11" customWidth="1"/>
    <col min="1019" max="1024" width="9" style="11"/>
    <col min="1025" max="1025" width="9.5" style="11" bestFit="1" customWidth="1"/>
    <col min="1026" max="1261" width="9" style="11"/>
    <col min="1262" max="1262" width="5.125" style="11" customWidth="1"/>
    <col min="1263" max="1263" width="25.75" style="11" customWidth="1"/>
    <col min="1264" max="1274" width="9" style="11" customWidth="1"/>
    <col min="1275" max="1280" width="9" style="11"/>
    <col min="1281" max="1281" width="9.5" style="11" bestFit="1" customWidth="1"/>
    <col min="1282" max="1517" width="9" style="11"/>
    <col min="1518" max="1518" width="5.125" style="11" customWidth="1"/>
    <col min="1519" max="1519" width="25.75" style="11" customWidth="1"/>
    <col min="1520" max="1530" width="9" style="11" customWidth="1"/>
    <col min="1531" max="1536" width="9" style="11"/>
    <col min="1537" max="1537" width="9.5" style="11" bestFit="1" customWidth="1"/>
    <col min="1538" max="1773" width="9" style="11"/>
    <col min="1774" max="1774" width="5.125" style="11" customWidth="1"/>
    <col min="1775" max="1775" width="25.75" style="11" customWidth="1"/>
    <col min="1776" max="1786" width="9" style="11" customWidth="1"/>
    <col min="1787" max="1792" width="9" style="11"/>
    <col min="1793" max="1793" width="9.5" style="11" bestFit="1" customWidth="1"/>
    <col min="1794" max="2029" width="9" style="11"/>
    <col min="2030" max="2030" width="5.125" style="11" customWidth="1"/>
    <col min="2031" max="2031" width="25.75" style="11" customWidth="1"/>
    <col min="2032" max="2042" width="9" style="11" customWidth="1"/>
    <col min="2043" max="2048" width="9" style="11"/>
    <col min="2049" max="2049" width="9.5" style="11" bestFit="1" customWidth="1"/>
    <col min="2050" max="2285" width="9" style="11"/>
    <col min="2286" max="2286" width="5.125" style="11" customWidth="1"/>
    <col min="2287" max="2287" width="25.75" style="11" customWidth="1"/>
    <col min="2288" max="2298" width="9" style="11" customWidth="1"/>
    <col min="2299" max="2304" width="9" style="11"/>
    <col min="2305" max="2305" width="9.5" style="11" bestFit="1" customWidth="1"/>
    <col min="2306" max="2541" width="9" style="11"/>
    <col min="2542" max="2542" width="5.125" style="11" customWidth="1"/>
    <col min="2543" max="2543" width="25.75" style="11" customWidth="1"/>
    <col min="2544" max="2554" width="9" style="11" customWidth="1"/>
    <col min="2555" max="2560" width="9" style="11"/>
    <col min="2561" max="2561" width="9.5" style="11" bestFit="1" customWidth="1"/>
    <col min="2562" max="2797" width="9" style="11"/>
    <col min="2798" max="2798" width="5.125" style="11" customWidth="1"/>
    <col min="2799" max="2799" width="25.75" style="11" customWidth="1"/>
    <col min="2800" max="2810" width="9" style="11" customWidth="1"/>
    <col min="2811" max="2816" width="9" style="11"/>
    <col min="2817" max="2817" width="9.5" style="11" bestFit="1" customWidth="1"/>
    <col min="2818" max="3053" width="9" style="11"/>
    <col min="3054" max="3054" width="5.125" style="11" customWidth="1"/>
    <col min="3055" max="3055" width="25.75" style="11" customWidth="1"/>
    <col min="3056" max="3066" width="9" style="11" customWidth="1"/>
    <col min="3067" max="3072" width="9" style="11"/>
    <col min="3073" max="3073" width="9.5" style="11" bestFit="1" customWidth="1"/>
    <col min="3074" max="3309" width="9" style="11"/>
    <col min="3310" max="3310" width="5.125" style="11" customWidth="1"/>
    <col min="3311" max="3311" width="25.75" style="11" customWidth="1"/>
    <col min="3312" max="3322" width="9" style="11" customWidth="1"/>
    <col min="3323" max="3328" width="9" style="11"/>
    <col min="3329" max="3329" width="9.5" style="11" bestFit="1" customWidth="1"/>
    <col min="3330" max="3565" width="9" style="11"/>
    <col min="3566" max="3566" width="5.125" style="11" customWidth="1"/>
    <col min="3567" max="3567" width="25.75" style="11" customWidth="1"/>
    <col min="3568" max="3578" width="9" style="11" customWidth="1"/>
    <col min="3579" max="3584" width="9" style="11"/>
    <col min="3585" max="3585" width="9.5" style="11" bestFit="1" customWidth="1"/>
    <col min="3586" max="3821" width="9" style="11"/>
    <col min="3822" max="3822" width="5.125" style="11" customWidth="1"/>
    <col min="3823" max="3823" width="25.75" style="11" customWidth="1"/>
    <col min="3824" max="3834" width="9" style="11" customWidth="1"/>
    <col min="3835" max="3840" width="9" style="11"/>
    <col min="3841" max="3841" width="9.5" style="11" bestFit="1" customWidth="1"/>
    <col min="3842" max="4077" width="9" style="11"/>
    <col min="4078" max="4078" width="5.125" style="11" customWidth="1"/>
    <col min="4079" max="4079" width="25.75" style="11" customWidth="1"/>
    <col min="4080" max="4090" width="9" style="11" customWidth="1"/>
    <col min="4091" max="4096" width="9" style="11"/>
    <col min="4097" max="4097" width="9.5" style="11" bestFit="1" customWidth="1"/>
    <col min="4098" max="4333" width="9" style="11"/>
    <col min="4334" max="4334" width="5.125" style="11" customWidth="1"/>
    <col min="4335" max="4335" width="25.75" style="11" customWidth="1"/>
    <col min="4336" max="4346" width="9" style="11" customWidth="1"/>
    <col min="4347" max="4352" width="9" style="11"/>
    <col min="4353" max="4353" width="9.5" style="11" bestFit="1" customWidth="1"/>
    <col min="4354" max="4589" width="9" style="11"/>
    <col min="4590" max="4590" width="5.125" style="11" customWidth="1"/>
    <col min="4591" max="4591" width="25.75" style="11" customWidth="1"/>
    <col min="4592" max="4602" width="9" style="11" customWidth="1"/>
    <col min="4603" max="4608" width="9" style="11"/>
    <col min="4609" max="4609" width="9.5" style="11" bestFit="1" customWidth="1"/>
    <col min="4610" max="4845" width="9" style="11"/>
    <col min="4846" max="4846" width="5.125" style="11" customWidth="1"/>
    <col min="4847" max="4847" width="25.75" style="11" customWidth="1"/>
    <col min="4848" max="4858" width="9" style="11" customWidth="1"/>
    <col min="4859" max="4864" width="9" style="11"/>
    <col min="4865" max="4865" width="9.5" style="11" bestFit="1" customWidth="1"/>
    <col min="4866" max="5101" width="9" style="11"/>
    <col min="5102" max="5102" width="5.125" style="11" customWidth="1"/>
    <col min="5103" max="5103" width="25.75" style="11" customWidth="1"/>
    <col min="5104" max="5114" width="9" style="11" customWidth="1"/>
    <col min="5115" max="5120" width="9" style="11"/>
    <col min="5121" max="5121" width="9.5" style="11" bestFit="1" customWidth="1"/>
    <col min="5122" max="5357" width="9" style="11"/>
    <col min="5358" max="5358" width="5.125" style="11" customWidth="1"/>
    <col min="5359" max="5359" width="25.75" style="11" customWidth="1"/>
    <col min="5360" max="5370" width="9" style="11" customWidth="1"/>
    <col min="5371" max="5376" width="9" style="11"/>
    <col min="5377" max="5377" width="9.5" style="11" bestFit="1" customWidth="1"/>
    <col min="5378" max="5613" width="9" style="11"/>
    <col min="5614" max="5614" width="5.125" style="11" customWidth="1"/>
    <col min="5615" max="5615" width="25.75" style="11" customWidth="1"/>
    <col min="5616" max="5626" width="9" style="11" customWidth="1"/>
    <col min="5627" max="5632" width="9" style="11"/>
    <col min="5633" max="5633" width="9.5" style="11" bestFit="1" customWidth="1"/>
    <col min="5634" max="5869" width="9" style="11"/>
    <col min="5870" max="5870" width="5.125" style="11" customWidth="1"/>
    <col min="5871" max="5871" width="25.75" style="11" customWidth="1"/>
    <col min="5872" max="5882" width="9" style="11" customWidth="1"/>
    <col min="5883" max="5888" width="9" style="11"/>
    <col min="5889" max="5889" width="9.5" style="11" bestFit="1" customWidth="1"/>
    <col min="5890" max="6125" width="9" style="11"/>
    <col min="6126" max="6126" width="5.125" style="11" customWidth="1"/>
    <col min="6127" max="6127" width="25.75" style="11" customWidth="1"/>
    <col min="6128" max="6138" width="9" style="11" customWidth="1"/>
    <col min="6139" max="6144" width="9" style="11"/>
    <col min="6145" max="6145" width="9.5" style="11" bestFit="1" customWidth="1"/>
    <col min="6146" max="6381" width="9" style="11"/>
    <col min="6382" max="6382" width="5.125" style="11" customWidth="1"/>
    <col min="6383" max="6383" width="25.75" style="11" customWidth="1"/>
    <col min="6384" max="6394" width="9" style="11" customWidth="1"/>
    <col min="6395" max="6400" width="9" style="11"/>
    <col min="6401" max="6401" width="9.5" style="11" bestFit="1" customWidth="1"/>
    <col min="6402" max="6637" width="9" style="11"/>
    <col min="6638" max="6638" width="5.125" style="11" customWidth="1"/>
    <col min="6639" max="6639" width="25.75" style="11" customWidth="1"/>
    <col min="6640" max="6650" width="9" style="11" customWidth="1"/>
    <col min="6651" max="6656" width="9" style="11"/>
    <col min="6657" max="6657" width="9.5" style="11" bestFit="1" customWidth="1"/>
    <col min="6658" max="6893" width="9" style="11"/>
    <col min="6894" max="6894" width="5.125" style="11" customWidth="1"/>
    <col min="6895" max="6895" width="25.75" style="11" customWidth="1"/>
    <col min="6896" max="6906" width="9" style="11" customWidth="1"/>
    <col min="6907" max="6912" width="9" style="11"/>
    <col min="6913" max="6913" width="9.5" style="11" bestFit="1" customWidth="1"/>
    <col min="6914" max="7149" width="9" style="11"/>
    <col min="7150" max="7150" width="5.125" style="11" customWidth="1"/>
    <col min="7151" max="7151" width="25.75" style="11" customWidth="1"/>
    <col min="7152" max="7162" width="9" style="11" customWidth="1"/>
    <col min="7163" max="7168" width="9" style="11"/>
    <col min="7169" max="7169" width="9.5" style="11" bestFit="1" customWidth="1"/>
    <col min="7170" max="7405" width="9" style="11"/>
    <col min="7406" max="7406" width="5.125" style="11" customWidth="1"/>
    <col min="7407" max="7407" width="25.75" style="11" customWidth="1"/>
    <col min="7408" max="7418" width="9" style="11" customWidth="1"/>
    <col min="7419" max="7424" width="9" style="11"/>
    <col min="7425" max="7425" width="9.5" style="11" bestFit="1" customWidth="1"/>
    <col min="7426" max="7661" width="9" style="11"/>
    <col min="7662" max="7662" width="5.125" style="11" customWidth="1"/>
    <col min="7663" max="7663" width="25.75" style="11" customWidth="1"/>
    <col min="7664" max="7674" width="9" style="11" customWidth="1"/>
    <col min="7675" max="7680" width="9" style="11"/>
    <col min="7681" max="7681" width="9.5" style="11" bestFit="1" customWidth="1"/>
    <col min="7682" max="7917" width="9" style="11"/>
    <col min="7918" max="7918" width="5.125" style="11" customWidth="1"/>
    <col min="7919" max="7919" width="25.75" style="11" customWidth="1"/>
    <col min="7920" max="7930" width="9" style="11" customWidth="1"/>
    <col min="7931" max="7936" width="9" style="11"/>
    <col min="7937" max="7937" width="9.5" style="11" bestFit="1" customWidth="1"/>
    <col min="7938" max="8173" width="9" style="11"/>
    <col min="8174" max="8174" width="5.125" style="11" customWidth="1"/>
    <col min="8175" max="8175" width="25.75" style="11" customWidth="1"/>
    <col min="8176" max="8186" width="9" style="11" customWidth="1"/>
    <col min="8187" max="8192" width="9" style="11"/>
    <col min="8193" max="8193" width="9.5" style="11" bestFit="1" customWidth="1"/>
    <col min="8194" max="8429" width="9" style="11"/>
    <col min="8430" max="8430" width="5.125" style="11" customWidth="1"/>
    <col min="8431" max="8431" width="25.75" style="11" customWidth="1"/>
    <col min="8432" max="8442" width="9" style="11" customWidth="1"/>
    <col min="8443" max="8448" width="9" style="11"/>
    <col min="8449" max="8449" width="9.5" style="11" bestFit="1" customWidth="1"/>
    <col min="8450" max="8685" width="9" style="11"/>
    <col min="8686" max="8686" width="5.125" style="11" customWidth="1"/>
    <col min="8687" max="8687" width="25.75" style="11" customWidth="1"/>
    <col min="8688" max="8698" width="9" style="11" customWidth="1"/>
    <col min="8699" max="8704" width="9" style="11"/>
    <col min="8705" max="8705" width="9.5" style="11" bestFit="1" customWidth="1"/>
    <col min="8706" max="8941" width="9" style="11"/>
    <col min="8942" max="8942" width="5.125" style="11" customWidth="1"/>
    <col min="8943" max="8943" width="25.75" style="11" customWidth="1"/>
    <col min="8944" max="8954" width="9" style="11" customWidth="1"/>
    <col min="8955" max="8960" width="9" style="11"/>
    <col min="8961" max="8961" width="9.5" style="11" bestFit="1" customWidth="1"/>
    <col min="8962" max="9197" width="9" style="11"/>
    <col min="9198" max="9198" width="5.125" style="11" customWidth="1"/>
    <col min="9199" max="9199" width="25.75" style="11" customWidth="1"/>
    <col min="9200" max="9210" width="9" style="11" customWidth="1"/>
    <col min="9211" max="9216" width="9" style="11"/>
    <col min="9217" max="9217" width="9.5" style="11" bestFit="1" customWidth="1"/>
    <col min="9218" max="9453" width="9" style="11"/>
    <col min="9454" max="9454" width="5.125" style="11" customWidth="1"/>
    <col min="9455" max="9455" width="25.75" style="11" customWidth="1"/>
    <col min="9456" max="9466" width="9" style="11" customWidth="1"/>
    <col min="9467" max="9472" width="9" style="11"/>
    <col min="9473" max="9473" width="9.5" style="11" bestFit="1" customWidth="1"/>
    <col min="9474" max="9709" width="9" style="11"/>
    <col min="9710" max="9710" width="5.125" style="11" customWidth="1"/>
    <col min="9711" max="9711" width="25.75" style="11" customWidth="1"/>
    <col min="9712" max="9722" width="9" style="11" customWidth="1"/>
    <col min="9723" max="9728" width="9" style="11"/>
    <col min="9729" max="9729" width="9.5" style="11" bestFit="1" customWidth="1"/>
    <col min="9730" max="9965" width="9" style="11"/>
    <col min="9966" max="9966" width="5.125" style="11" customWidth="1"/>
    <col min="9967" max="9967" width="25.75" style="11" customWidth="1"/>
    <col min="9968" max="9978" width="9" style="11" customWidth="1"/>
    <col min="9979" max="9984" width="9" style="11"/>
    <col min="9985" max="9985" width="9.5" style="11" bestFit="1" customWidth="1"/>
    <col min="9986" max="10221" width="9" style="11"/>
    <col min="10222" max="10222" width="5.125" style="11" customWidth="1"/>
    <col min="10223" max="10223" width="25.75" style="11" customWidth="1"/>
    <col min="10224" max="10234" width="9" style="11" customWidth="1"/>
    <col min="10235" max="10240" width="9" style="11"/>
    <col min="10241" max="10241" width="9.5" style="11" bestFit="1" customWidth="1"/>
    <col min="10242" max="10477" width="9" style="11"/>
    <col min="10478" max="10478" width="5.125" style="11" customWidth="1"/>
    <col min="10479" max="10479" width="25.75" style="11" customWidth="1"/>
    <col min="10480" max="10490" width="9" style="11" customWidth="1"/>
    <col min="10491" max="10496" width="9" style="11"/>
    <col min="10497" max="10497" width="9.5" style="11" bestFit="1" customWidth="1"/>
    <col min="10498" max="10733" width="9" style="11"/>
    <col min="10734" max="10734" width="5.125" style="11" customWidth="1"/>
    <col min="10735" max="10735" width="25.75" style="11" customWidth="1"/>
    <col min="10736" max="10746" width="9" style="11" customWidth="1"/>
    <col min="10747" max="10752" width="9" style="11"/>
    <col min="10753" max="10753" width="9.5" style="11" bestFit="1" customWidth="1"/>
    <col min="10754" max="10989" width="9" style="11"/>
    <col min="10990" max="10990" width="5.125" style="11" customWidth="1"/>
    <col min="10991" max="10991" width="25.75" style="11" customWidth="1"/>
    <col min="10992" max="11002" width="9" style="11" customWidth="1"/>
    <col min="11003" max="11008" width="9" style="11"/>
    <col min="11009" max="11009" width="9.5" style="11" bestFit="1" customWidth="1"/>
    <col min="11010" max="11245" width="9" style="11"/>
    <col min="11246" max="11246" width="5.125" style="11" customWidth="1"/>
    <col min="11247" max="11247" width="25.75" style="11" customWidth="1"/>
    <col min="11248" max="11258" width="9" style="11" customWidth="1"/>
    <col min="11259" max="11264" width="9" style="11"/>
    <col min="11265" max="11265" width="9.5" style="11" bestFit="1" customWidth="1"/>
    <col min="11266" max="11501" width="9" style="11"/>
    <col min="11502" max="11502" width="5.125" style="11" customWidth="1"/>
    <col min="11503" max="11503" width="25.75" style="11" customWidth="1"/>
    <col min="11504" max="11514" width="9" style="11" customWidth="1"/>
    <col min="11515" max="11520" width="9" style="11"/>
    <col min="11521" max="11521" width="9.5" style="11" bestFit="1" customWidth="1"/>
    <col min="11522" max="11757" width="9" style="11"/>
    <col min="11758" max="11758" width="5.125" style="11" customWidth="1"/>
    <col min="11759" max="11759" width="25.75" style="11" customWidth="1"/>
    <col min="11760" max="11770" width="9" style="11" customWidth="1"/>
    <col min="11771" max="11776" width="9" style="11"/>
    <col min="11777" max="11777" width="9.5" style="11" bestFit="1" customWidth="1"/>
    <col min="11778" max="12013" width="9" style="11"/>
    <col min="12014" max="12014" width="5.125" style="11" customWidth="1"/>
    <col min="12015" max="12015" width="25.75" style="11" customWidth="1"/>
    <col min="12016" max="12026" width="9" style="11" customWidth="1"/>
    <col min="12027" max="12032" width="9" style="11"/>
    <col min="12033" max="12033" width="9.5" style="11" bestFit="1" customWidth="1"/>
    <col min="12034" max="12269" width="9" style="11"/>
    <col min="12270" max="12270" width="5.125" style="11" customWidth="1"/>
    <col min="12271" max="12271" width="25.75" style="11" customWidth="1"/>
    <col min="12272" max="12282" width="9" style="11" customWidth="1"/>
    <col min="12283" max="12288" width="9" style="11"/>
    <col min="12289" max="12289" width="9.5" style="11" bestFit="1" customWidth="1"/>
    <col min="12290" max="12525" width="9" style="11"/>
    <col min="12526" max="12526" width="5.125" style="11" customWidth="1"/>
    <col min="12527" max="12527" width="25.75" style="11" customWidth="1"/>
    <col min="12528" max="12538" width="9" style="11" customWidth="1"/>
    <col min="12539" max="12544" width="9" style="11"/>
    <col min="12545" max="12545" width="9.5" style="11" bestFit="1" customWidth="1"/>
    <col min="12546" max="12781" width="9" style="11"/>
    <col min="12782" max="12782" width="5.125" style="11" customWidth="1"/>
    <col min="12783" max="12783" width="25.75" style="11" customWidth="1"/>
    <col min="12784" max="12794" width="9" style="11" customWidth="1"/>
    <col min="12795" max="12800" width="9" style="11"/>
    <col min="12801" max="12801" width="9.5" style="11" bestFit="1" customWidth="1"/>
    <col min="12802" max="13037" width="9" style="11"/>
    <col min="13038" max="13038" width="5.125" style="11" customWidth="1"/>
    <col min="13039" max="13039" width="25.75" style="11" customWidth="1"/>
    <col min="13040" max="13050" width="9" style="11" customWidth="1"/>
    <col min="13051" max="13056" width="9" style="11"/>
    <col min="13057" max="13057" width="9.5" style="11" bestFit="1" customWidth="1"/>
    <col min="13058" max="13293" width="9" style="11"/>
    <col min="13294" max="13294" width="5.125" style="11" customWidth="1"/>
    <col min="13295" max="13295" width="25.75" style="11" customWidth="1"/>
    <col min="13296" max="13306" width="9" style="11" customWidth="1"/>
    <col min="13307" max="13312" width="9" style="11"/>
    <col min="13313" max="13313" width="9.5" style="11" bestFit="1" customWidth="1"/>
    <col min="13314" max="13549" width="9" style="11"/>
    <col min="13550" max="13550" width="5.125" style="11" customWidth="1"/>
    <col min="13551" max="13551" width="25.75" style="11" customWidth="1"/>
    <col min="13552" max="13562" width="9" style="11" customWidth="1"/>
    <col min="13563" max="13568" width="9" style="11"/>
    <col min="13569" max="13569" width="9.5" style="11" bestFit="1" customWidth="1"/>
    <col min="13570" max="13805" width="9" style="11"/>
    <col min="13806" max="13806" width="5.125" style="11" customWidth="1"/>
    <col min="13807" max="13807" width="25.75" style="11" customWidth="1"/>
    <col min="13808" max="13818" width="9" style="11" customWidth="1"/>
    <col min="13819" max="13824" width="9" style="11"/>
    <col min="13825" max="13825" width="9.5" style="11" bestFit="1" customWidth="1"/>
    <col min="13826" max="14061" width="9" style="11"/>
    <col min="14062" max="14062" width="5.125" style="11" customWidth="1"/>
    <col min="14063" max="14063" width="25.75" style="11" customWidth="1"/>
    <col min="14064" max="14074" width="9" style="11" customWidth="1"/>
    <col min="14075" max="14080" width="9" style="11"/>
    <col min="14081" max="14081" width="9.5" style="11" bestFit="1" customWidth="1"/>
    <col min="14082" max="14317" width="9" style="11"/>
    <col min="14318" max="14318" width="5.125" style="11" customWidth="1"/>
    <col min="14319" max="14319" width="25.75" style="11" customWidth="1"/>
    <col min="14320" max="14330" width="9" style="11" customWidth="1"/>
    <col min="14331" max="14336" width="9" style="11"/>
    <col min="14337" max="14337" width="9.5" style="11" bestFit="1" customWidth="1"/>
    <col min="14338" max="14573" width="9" style="11"/>
    <col min="14574" max="14574" width="5.125" style="11" customWidth="1"/>
    <col min="14575" max="14575" width="25.75" style="11" customWidth="1"/>
    <col min="14576" max="14586" width="9" style="11" customWidth="1"/>
    <col min="14587" max="14592" width="9" style="11"/>
    <col min="14593" max="14593" width="9.5" style="11" bestFit="1" customWidth="1"/>
    <col min="14594" max="14829" width="9" style="11"/>
    <col min="14830" max="14830" width="5.125" style="11" customWidth="1"/>
    <col min="14831" max="14831" width="25.75" style="11" customWidth="1"/>
    <col min="14832" max="14842" width="9" style="11" customWidth="1"/>
    <col min="14843" max="14848" width="9" style="11"/>
    <col min="14849" max="14849" width="9.5" style="11" bestFit="1" customWidth="1"/>
    <col min="14850" max="15085" width="9" style="11"/>
    <col min="15086" max="15086" width="5.125" style="11" customWidth="1"/>
    <col min="15087" max="15087" width="25.75" style="11" customWidth="1"/>
    <col min="15088" max="15098" width="9" style="11" customWidth="1"/>
    <col min="15099" max="15104" width="9" style="11"/>
    <col min="15105" max="15105" width="9.5" style="11" bestFit="1" customWidth="1"/>
    <col min="15106" max="15341" width="9" style="11"/>
    <col min="15342" max="15342" width="5.125" style="11" customWidth="1"/>
    <col min="15343" max="15343" width="25.75" style="11" customWidth="1"/>
    <col min="15344" max="15354" width="9" style="11" customWidth="1"/>
    <col min="15355" max="15360" width="9" style="11"/>
    <col min="15361" max="15361" width="9.5" style="11" bestFit="1" customWidth="1"/>
    <col min="15362" max="15597" width="9" style="11"/>
    <col min="15598" max="15598" width="5.125" style="11" customWidth="1"/>
    <col min="15599" max="15599" width="25.75" style="11" customWidth="1"/>
    <col min="15600" max="15610" width="9" style="11" customWidth="1"/>
    <col min="15611" max="15616" width="9" style="11"/>
    <col min="15617" max="15617" width="9.5" style="11" bestFit="1" customWidth="1"/>
    <col min="15618" max="15853" width="9" style="11"/>
    <col min="15854" max="15854" width="5.125" style="11" customWidth="1"/>
    <col min="15855" max="15855" width="25.75" style="11" customWidth="1"/>
    <col min="15856" max="15866" width="9" style="11" customWidth="1"/>
    <col min="15867" max="15872" width="9" style="11"/>
    <col min="15873" max="15873" width="9.5" style="11" bestFit="1" customWidth="1"/>
    <col min="15874" max="16109" width="9" style="11"/>
    <col min="16110" max="16110" width="5.125" style="11" customWidth="1"/>
    <col min="16111" max="16111" width="25.75" style="11" customWidth="1"/>
    <col min="16112" max="16122" width="9" style="11" customWidth="1"/>
    <col min="16123" max="16128" width="9" style="11"/>
    <col min="16129" max="16129" width="9.5" style="11" bestFit="1" customWidth="1"/>
    <col min="16130" max="16384" width="9" style="11"/>
  </cols>
  <sheetData>
    <row r="1" spans="1:12" ht="20.25" customHeight="1">
      <c r="A1" s="476" t="s">
        <v>636</v>
      </c>
      <c r="B1" s="476"/>
      <c r="C1" s="476"/>
      <c r="D1" s="476"/>
      <c r="E1" s="476"/>
      <c r="F1" s="498"/>
      <c r="G1" s="425"/>
      <c r="H1" s="425"/>
      <c r="I1" s="425"/>
      <c r="J1" s="425"/>
      <c r="K1" s="425"/>
      <c r="L1" s="425"/>
    </row>
    <row r="2" spans="1:12" ht="20.25" customHeight="1">
      <c r="A2" s="234" t="s">
        <v>414</v>
      </c>
      <c r="B2" s="234" t="s">
        <v>634</v>
      </c>
      <c r="C2" s="246" t="s">
        <v>635</v>
      </c>
      <c r="D2" s="246" t="s">
        <v>1</v>
      </c>
      <c r="E2" s="246" t="s">
        <v>639</v>
      </c>
      <c r="F2" s="246" t="s">
        <v>640</v>
      </c>
      <c r="G2" s="247" t="s">
        <v>641</v>
      </c>
      <c r="H2" s="247" t="s">
        <v>642</v>
      </c>
      <c r="I2" s="247" t="s">
        <v>637</v>
      </c>
      <c r="J2" s="247" t="s">
        <v>638</v>
      </c>
      <c r="K2" s="247" t="s">
        <v>357</v>
      </c>
      <c r="L2" s="247" t="s">
        <v>468</v>
      </c>
    </row>
    <row r="3" spans="1:12" s="53" customFormat="1" ht="20.25" customHeight="1">
      <c r="A3" s="235">
        <v>1</v>
      </c>
      <c r="B3" s="236" t="s">
        <v>602</v>
      </c>
      <c r="C3" s="248" t="s">
        <v>619</v>
      </c>
      <c r="D3" s="248" t="s">
        <v>643</v>
      </c>
      <c r="E3" s="252">
        <v>994</v>
      </c>
      <c r="F3" s="251">
        <f>E3*350</f>
        <v>347900</v>
      </c>
      <c r="G3" s="251">
        <v>159237.1</v>
      </c>
      <c r="H3" s="251">
        <v>18082.150000000001</v>
      </c>
      <c r="I3" s="251"/>
      <c r="J3" s="251">
        <v>17495</v>
      </c>
      <c r="K3" s="251">
        <f t="shared" ref="K3:K4" si="0">G3+H3+I3+J3</f>
        <v>194814.25</v>
      </c>
      <c r="L3" s="251">
        <f t="shared" ref="L3:L4" si="1">K3-F3</f>
        <v>-153085.75</v>
      </c>
    </row>
    <row r="4" spans="1:12" s="53" customFormat="1" ht="20.25" customHeight="1">
      <c r="A4" s="235"/>
      <c r="B4" s="236" t="s">
        <v>602</v>
      </c>
      <c r="C4" s="248" t="s">
        <v>619</v>
      </c>
      <c r="D4" s="248" t="s">
        <v>644</v>
      </c>
      <c r="E4" s="252">
        <v>603</v>
      </c>
      <c r="F4" s="251">
        <f>E4*430</f>
        <v>259290</v>
      </c>
      <c r="G4" s="251">
        <v>102404.15</v>
      </c>
      <c r="H4" s="251">
        <v>10793.85</v>
      </c>
      <c r="I4" s="251">
        <v>112388.3</v>
      </c>
      <c r="J4" s="251">
        <v>11332.75</v>
      </c>
      <c r="K4" s="251">
        <f t="shared" si="0"/>
        <v>236919.05</v>
      </c>
      <c r="L4" s="251">
        <f t="shared" si="1"/>
        <v>-22370.950000000012</v>
      </c>
    </row>
    <row r="5" spans="1:12" s="53" customFormat="1" ht="20.25" customHeight="1">
      <c r="A5" s="237"/>
      <c r="B5" s="238"/>
      <c r="C5" s="249"/>
      <c r="D5" s="249" t="s">
        <v>645</v>
      </c>
      <c r="E5" s="250">
        <f>SUM(E3:E4)</f>
        <v>1597</v>
      </c>
      <c r="F5" s="250">
        <f>SUM(F3:F4)</f>
        <v>607190</v>
      </c>
      <c r="G5" s="250">
        <f t="shared" ref="G5:L5" si="2">SUM(G3:G4)</f>
        <v>261641.25</v>
      </c>
      <c r="H5" s="250">
        <f t="shared" si="2"/>
        <v>28876</v>
      </c>
      <c r="I5" s="250">
        <f t="shared" si="2"/>
        <v>112388.3</v>
      </c>
      <c r="J5" s="250">
        <f t="shared" si="2"/>
        <v>28827.75</v>
      </c>
      <c r="K5" s="250">
        <f t="shared" si="2"/>
        <v>431733.3</v>
      </c>
      <c r="L5" s="250">
        <f t="shared" si="2"/>
        <v>-175456.7</v>
      </c>
    </row>
  </sheetData>
  <mergeCells count="1">
    <mergeCell ref="A1:L1"/>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27.xml><?xml version="1.0" encoding="utf-8"?>
<worksheet xmlns="http://schemas.openxmlformats.org/spreadsheetml/2006/main" xmlns:r="http://schemas.openxmlformats.org/officeDocument/2006/relationships">
  <dimension ref="A1:R11"/>
  <sheetViews>
    <sheetView workbookViewId="0">
      <selection activeCell="A23" sqref="A23"/>
    </sheetView>
  </sheetViews>
  <sheetFormatPr defaultRowHeight="13.5" outlineLevelRow="2"/>
  <cols>
    <col min="1" max="1" width="4.875" customWidth="1"/>
    <col min="2" max="2" width="33" style="301" customWidth="1"/>
    <col min="5" max="5" width="18" customWidth="1"/>
    <col min="6" max="15" width="9" customWidth="1"/>
    <col min="18" max="18" width="10.25" bestFit="1" customWidth="1"/>
    <col min="255" max="255" width="33" bestFit="1" customWidth="1"/>
    <col min="258" max="258" width="18" customWidth="1"/>
    <col min="259" max="270" width="9" customWidth="1"/>
    <col min="511" max="511" width="33" bestFit="1" customWidth="1"/>
    <col min="514" max="514" width="18" customWidth="1"/>
    <col min="515" max="526" width="9" customWidth="1"/>
    <col min="767" max="767" width="33" bestFit="1" customWidth="1"/>
    <col min="770" max="770" width="18" customWidth="1"/>
    <col min="771" max="782" width="9" customWidth="1"/>
    <col min="1023" max="1023" width="33" bestFit="1" customWidth="1"/>
    <col min="1026" max="1026" width="18" customWidth="1"/>
    <col min="1027" max="1038" width="9" customWidth="1"/>
    <col min="1279" max="1279" width="33" bestFit="1" customWidth="1"/>
    <col min="1282" max="1282" width="18" customWidth="1"/>
    <col min="1283" max="1294" width="9" customWidth="1"/>
    <col min="1535" max="1535" width="33" bestFit="1" customWidth="1"/>
    <col min="1538" max="1538" width="18" customWidth="1"/>
    <col min="1539" max="1550" width="9" customWidth="1"/>
    <col min="1791" max="1791" width="33" bestFit="1" customWidth="1"/>
    <col min="1794" max="1794" width="18" customWidth="1"/>
    <col min="1795" max="1806" width="9" customWidth="1"/>
    <col min="2047" max="2047" width="33" bestFit="1" customWidth="1"/>
    <col min="2050" max="2050" width="18" customWidth="1"/>
    <col min="2051" max="2062" width="9" customWidth="1"/>
    <col min="2303" max="2303" width="33" bestFit="1" customWidth="1"/>
    <col min="2306" max="2306" width="18" customWidth="1"/>
    <col min="2307" max="2318" width="9" customWidth="1"/>
    <col min="2559" max="2559" width="33" bestFit="1" customWidth="1"/>
    <col min="2562" max="2562" width="18" customWidth="1"/>
    <col min="2563" max="2574" width="9" customWidth="1"/>
    <col min="2815" max="2815" width="33" bestFit="1" customWidth="1"/>
    <col min="2818" max="2818" width="18" customWidth="1"/>
    <col min="2819" max="2830" width="9" customWidth="1"/>
    <col min="3071" max="3071" width="33" bestFit="1" customWidth="1"/>
    <col min="3074" max="3074" width="18" customWidth="1"/>
    <col min="3075" max="3086" width="9" customWidth="1"/>
    <col min="3327" max="3327" width="33" bestFit="1" customWidth="1"/>
    <col min="3330" max="3330" width="18" customWidth="1"/>
    <col min="3331" max="3342" width="9" customWidth="1"/>
    <col min="3583" max="3583" width="33" bestFit="1" customWidth="1"/>
    <col min="3586" max="3586" width="18" customWidth="1"/>
    <col min="3587" max="3598" width="9" customWidth="1"/>
    <col min="3839" max="3839" width="33" bestFit="1" customWidth="1"/>
    <col min="3842" max="3842" width="18" customWidth="1"/>
    <col min="3843" max="3854" width="9" customWidth="1"/>
    <col min="4095" max="4095" width="33" bestFit="1" customWidth="1"/>
    <col min="4098" max="4098" width="18" customWidth="1"/>
    <col min="4099" max="4110" width="9" customWidth="1"/>
    <col min="4351" max="4351" width="33" bestFit="1" customWidth="1"/>
    <col min="4354" max="4354" width="18" customWidth="1"/>
    <col min="4355" max="4366" width="9" customWidth="1"/>
    <col min="4607" max="4607" width="33" bestFit="1" customWidth="1"/>
    <col min="4610" max="4610" width="18" customWidth="1"/>
    <col min="4611" max="4622" width="9" customWidth="1"/>
    <col min="4863" max="4863" width="33" bestFit="1" customWidth="1"/>
    <col min="4866" max="4866" width="18" customWidth="1"/>
    <col min="4867" max="4878" width="9" customWidth="1"/>
    <col min="5119" max="5119" width="33" bestFit="1" customWidth="1"/>
    <col min="5122" max="5122" width="18" customWidth="1"/>
    <col min="5123" max="5134" width="9" customWidth="1"/>
    <col min="5375" max="5375" width="33" bestFit="1" customWidth="1"/>
    <col min="5378" max="5378" width="18" customWidth="1"/>
    <col min="5379" max="5390" width="9" customWidth="1"/>
    <col min="5631" max="5631" width="33" bestFit="1" customWidth="1"/>
    <col min="5634" max="5634" width="18" customWidth="1"/>
    <col min="5635" max="5646" width="9" customWidth="1"/>
    <col min="5887" max="5887" width="33" bestFit="1" customWidth="1"/>
    <col min="5890" max="5890" width="18" customWidth="1"/>
    <col min="5891" max="5902" width="9" customWidth="1"/>
    <col min="6143" max="6143" width="33" bestFit="1" customWidth="1"/>
    <col min="6146" max="6146" width="18" customWidth="1"/>
    <col min="6147" max="6158" width="9" customWidth="1"/>
    <col min="6399" max="6399" width="33" bestFit="1" customWidth="1"/>
    <col min="6402" max="6402" width="18" customWidth="1"/>
    <col min="6403" max="6414" width="9" customWidth="1"/>
    <col min="6655" max="6655" width="33" bestFit="1" customWidth="1"/>
    <col min="6658" max="6658" width="18" customWidth="1"/>
    <col min="6659" max="6670" width="9" customWidth="1"/>
    <col min="6911" max="6911" width="33" bestFit="1" customWidth="1"/>
    <col min="6914" max="6914" width="18" customWidth="1"/>
    <col min="6915" max="6926" width="9" customWidth="1"/>
    <col min="7167" max="7167" width="33" bestFit="1" customWidth="1"/>
    <col min="7170" max="7170" width="18" customWidth="1"/>
    <col min="7171" max="7182" width="9" customWidth="1"/>
    <col min="7423" max="7423" width="33" bestFit="1" customWidth="1"/>
    <col min="7426" max="7426" width="18" customWidth="1"/>
    <col min="7427" max="7438" width="9" customWidth="1"/>
    <col min="7679" max="7679" width="33" bestFit="1" customWidth="1"/>
    <col min="7682" max="7682" width="18" customWidth="1"/>
    <col min="7683" max="7694" width="9" customWidth="1"/>
    <col min="7935" max="7935" width="33" bestFit="1" customWidth="1"/>
    <col min="7938" max="7938" width="18" customWidth="1"/>
    <col min="7939" max="7950" width="9" customWidth="1"/>
    <col min="8191" max="8191" width="33" bestFit="1" customWidth="1"/>
    <col min="8194" max="8194" width="18" customWidth="1"/>
    <col min="8195" max="8206" width="9" customWidth="1"/>
    <col min="8447" max="8447" width="33" bestFit="1" customWidth="1"/>
    <col min="8450" max="8450" width="18" customWidth="1"/>
    <col min="8451" max="8462" width="9" customWidth="1"/>
    <col min="8703" max="8703" width="33" bestFit="1" customWidth="1"/>
    <col min="8706" max="8706" width="18" customWidth="1"/>
    <col min="8707" max="8718" width="9" customWidth="1"/>
    <col min="8959" max="8959" width="33" bestFit="1" customWidth="1"/>
    <col min="8962" max="8962" width="18" customWidth="1"/>
    <col min="8963" max="8974" width="9" customWidth="1"/>
    <col min="9215" max="9215" width="33" bestFit="1" customWidth="1"/>
    <col min="9218" max="9218" width="18" customWidth="1"/>
    <col min="9219" max="9230" width="9" customWidth="1"/>
    <col min="9471" max="9471" width="33" bestFit="1" customWidth="1"/>
    <col min="9474" max="9474" width="18" customWidth="1"/>
    <col min="9475" max="9486" width="9" customWidth="1"/>
    <col min="9727" max="9727" width="33" bestFit="1" customWidth="1"/>
    <col min="9730" max="9730" width="18" customWidth="1"/>
    <col min="9731" max="9742" width="9" customWidth="1"/>
    <col min="9983" max="9983" width="33" bestFit="1" customWidth="1"/>
    <col min="9986" max="9986" width="18" customWidth="1"/>
    <col min="9987" max="9998" width="9" customWidth="1"/>
    <col min="10239" max="10239" width="33" bestFit="1" customWidth="1"/>
    <col min="10242" max="10242" width="18" customWidth="1"/>
    <col min="10243" max="10254" width="9" customWidth="1"/>
    <col min="10495" max="10495" width="33" bestFit="1" customWidth="1"/>
    <col min="10498" max="10498" width="18" customWidth="1"/>
    <col min="10499" max="10510" width="9" customWidth="1"/>
    <col min="10751" max="10751" width="33" bestFit="1" customWidth="1"/>
    <col min="10754" max="10754" width="18" customWidth="1"/>
    <col min="10755" max="10766" width="9" customWidth="1"/>
    <col min="11007" max="11007" width="33" bestFit="1" customWidth="1"/>
    <col min="11010" max="11010" width="18" customWidth="1"/>
    <col min="11011" max="11022" width="9" customWidth="1"/>
    <col min="11263" max="11263" width="33" bestFit="1" customWidth="1"/>
    <col min="11266" max="11266" width="18" customWidth="1"/>
    <col min="11267" max="11278" width="9" customWidth="1"/>
    <col min="11519" max="11519" width="33" bestFit="1" customWidth="1"/>
    <col min="11522" max="11522" width="18" customWidth="1"/>
    <col min="11523" max="11534" width="9" customWidth="1"/>
    <col min="11775" max="11775" width="33" bestFit="1" customWidth="1"/>
    <col min="11778" max="11778" width="18" customWidth="1"/>
    <col min="11779" max="11790" width="9" customWidth="1"/>
    <col min="12031" max="12031" width="33" bestFit="1" customWidth="1"/>
    <col min="12034" max="12034" width="18" customWidth="1"/>
    <col min="12035" max="12046" width="9" customWidth="1"/>
    <col min="12287" max="12287" width="33" bestFit="1" customWidth="1"/>
    <col min="12290" max="12290" width="18" customWidth="1"/>
    <col min="12291" max="12302" width="9" customWidth="1"/>
    <col min="12543" max="12543" width="33" bestFit="1" customWidth="1"/>
    <col min="12546" max="12546" width="18" customWidth="1"/>
    <col min="12547" max="12558" width="9" customWidth="1"/>
    <col min="12799" max="12799" width="33" bestFit="1" customWidth="1"/>
    <col min="12802" max="12802" width="18" customWidth="1"/>
    <col min="12803" max="12814" width="9" customWidth="1"/>
    <col min="13055" max="13055" width="33" bestFit="1" customWidth="1"/>
    <col min="13058" max="13058" width="18" customWidth="1"/>
    <col min="13059" max="13070" width="9" customWidth="1"/>
    <col min="13311" max="13311" width="33" bestFit="1" customWidth="1"/>
    <col min="13314" max="13314" width="18" customWidth="1"/>
    <col min="13315" max="13326" width="9" customWidth="1"/>
    <col min="13567" max="13567" width="33" bestFit="1" customWidth="1"/>
    <col min="13570" max="13570" width="18" customWidth="1"/>
    <col min="13571" max="13582" width="9" customWidth="1"/>
    <col min="13823" max="13823" width="33" bestFit="1" customWidth="1"/>
    <col min="13826" max="13826" width="18" customWidth="1"/>
    <col min="13827" max="13838" width="9" customWidth="1"/>
    <col min="14079" max="14079" width="33" bestFit="1" customWidth="1"/>
    <col min="14082" max="14082" width="18" customWidth="1"/>
    <col min="14083" max="14094" width="9" customWidth="1"/>
    <col min="14335" max="14335" width="33" bestFit="1" customWidth="1"/>
    <col min="14338" max="14338" width="18" customWidth="1"/>
    <col min="14339" max="14350" width="9" customWidth="1"/>
    <col min="14591" max="14591" width="33" bestFit="1" customWidth="1"/>
    <col min="14594" max="14594" width="18" customWidth="1"/>
    <col min="14595" max="14606" width="9" customWidth="1"/>
    <col min="14847" max="14847" width="33" bestFit="1" customWidth="1"/>
    <col min="14850" max="14850" width="18" customWidth="1"/>
    <col min="14851" max="14862" width="9" customWidth="1"/>
    <col min="15103" max="15103" width="33" bestFit="1" customWidth="1"/>
    <col min="15106" max="15106" width="18" customWidth="1"/>
    <col min="15107" max="15118" width="9" customWidth="1"/>
    <col min="15359" max="15359" width="33" bestFit="1" customWidth="1"/>
    <col min="15362" max="15362" width="18" customWidth="1"/>
    <col min="15363" max="15374" width="9" customWidth="1"/>
    <col min="15615" max="15615" width="33" bestFit="1" customWidth="1"/>
    <col min="15618" max="15618" width="18" customWidth="1"/>
    <col min="15619" max="15630" width="9" customWidth="1"/>
    <col min="15871" max="15871" width="33" bestFit="1" customWidth="1"/>
    <col min="15874" max="15874" width="18" customWidth="1"/>
    <col min="15875" max="15886" width="9" customWidth="1"/>
    <col min="16127" max="16127" width="33" bestFit="1" customWidth="1"/>
    <col min="16130" max="16130" width="18" customWidth="1"/>
    <col min="16131" max="16142" width="9" customWidth="1"/>
  </cols>
  <sheetData>
    <row r="1" spans="1:18" ht="30" customHeight="1">
      <c r="A1" s="459" t="s">
        <v>767</v>
      </c>
      <c r="B1" s="459"/>
      <c r="C1" s="459"/>
      <c r="D1" s="459"/>
      <c r="E1" s="459"/>
      <c r="F1" s="459"/>
      <c r="G1" s="459"/>
      <c r="H1" s="459"/>
      <c r="I1" s="459"/>
      <c r="J1" s="459"/>
      <c r="K1" s="459"/>
      <c r="L1" s="459"/>
      <c r="M1" s="459"/>
      <c r="N1" s="459"/>
      <c r="O1" s="459"/>
      <c r="P1" s="460"/>
      <c r="Q1" s="460"/>
      <c r="R1" s="460"/>
    </row>
    <row r="2" spans="1:18" ht="24.95" customHeight="1" outlineLevel="1">
      <c r="A2" s="302" t="s">
        <v>739</v>
      </c>
      <c r="B2" s="303"/>
      <c r="C2" s="302"/>
      <c r="D2" s="302"/>
      <c r="E2" s="302"/>
      <c r="F2" s="302"/>
      <c r="G2" s="302" t="s">
        <v>740</v>
      </c>
      <c r="H2" s="302"/>
      <c r="I2" s="302"/>
      <c r="J2" s="302"/>
      <c r="K2" s="302"/>
      <c r="L2" s="302"/>
      <c r="M2" s="302"/>
      <c r="N2" s="302"/>
      <c r="O2" s="302"/>
      <c r="R2" s="302" t="s">
        <v>741</v>
      </c>
    </row>
    <row r="3" spans="1:18" ht="24.95" customHeight="1" outlineLevel="2">
      <c r="A3" s="503" t="s">
        <v>414</v>
      </c>
      <c r="B3" s="499" t="s">
        <v>289</v>
      </c>
      <c r="C3" s="499" t="s">
        <v>742</v>
      </c>
      <c r="D3" s="499" t="s">
        <v>340</v>
      </c>
      <c r="E3" s="499" t="s">
        <v>743</v>
      </c>
      <c r="F3" s="499" t="s">
        <v>744</v>
      </c>
      <c r="G3" s="499"/>
      <c r="H3" s="499"/>
      <c r="I3" s="499"/>
      <c r="J3" s="499"/>
      <c r="K3" s="499"/>
      <c r="L3" s="499"/>
      <c r="M3" s="499"/>
      <c r="N3" s="499"/>
      <c r="O3" s="499"/>
      <c r="P3" s="500" t="s">
        <v>768</v>
      </c>
      <c r="Q3" s="501"/>
      <c r="R3" s="502"/>
    </row>
    <row r="4" spans="1:18" ht="24.95" customHeight="1" outlineLevel="1">
      <c r="A4" s="504"/>
      <c r="B4" s="499"/>
      <c r="C4" s="499"/>
      <c r="D4" s="499"/>
      <c r="E4" s="499"/>
      <c r="F4" s="317" t="s">
        <v>417</v>
      </c>
      <c r="G4" s="318" t="s">
        <v>745</v>
      </c>
      <c r="H4" s="318" t="s">
        <v>746</v>
      </c>
      <c r="I4" s="318" t="s">
        <v>747</v>
      </c>
      <c r="J4" s="318" t="s">
        <v>748</v>
      </c>
      <c r="K4" s="318" t="s">
        <v>749</v>
      </c>
      <c r="L4" s="318" t="s">
        <v>750</v>
      </c>
      <c r="M4" s="318" t="s">
        <v>751</v>
      </c>
      <c r="N4" s="318" t="s">
        <v>752</v>
      </c>
      <c r="O4" s="317" t="s">
        <v>162</v>
      </c>
      <c r="P4" s="315" t="s">
        <v>753</v>
      </c>
      <c r="Q4" s="315" t="s">
        <v>754</v>
      </c>
      <c r="R4" s="315" t="s">
        <v>755</v>
      </c>
    </row>
    <row r="5" spans="1:18" ht="24.95" customHeight="1" outlineLevel="2">
      <c r="A5" s="304">
        <v>1</v>
      </c>
      <c r="B5" s="309" t="s">
        <v>760</v>
      </c>
      <c r="C5" s="307" t="s">
        <v>561</v>
      </c>
      <c r="D5" s="307" t="s">
        <v>761</v>
      </c>
      <c r="E5" s="306" t="s">
        <v>756</v>
      </c>
      <c r="F5" s="307">
        <v>1</v>
      </c>
      <c r="G5" s="307">
        <v>1650</v>
      </c>
      <c r="H5" s="307">
        <v>1400</v>
      </c>
      <c r="I5" s="307">
        <v>800</v>
      </c>
      <c r="J5" s="307">
        <v>100</v>
      </c>
      <c r="K5" s="307"/>
      <c r="L5" s="307">
        <v>180</v>
      </c>
      <c r="M5" s="307"/>
      <c r="N5" s="307">
        <v>220</v>
      </c>
      <c r="O5" s="307">
        <v>4350</v>
      </c>
      <c r="P5" s="310">
        <v>4350</v>
      </c>
      <c r="Q5" s="310">
        <v>1784</v>
      </c>
      <c r="R5" s="319">
        <v>2566</v>
      </c>
    </row>
    <row r="6" spans="1:18" ht="24.95" customHeight="1" outlineLevel="2">
      <c r="A6" s="308">
        <v>2</v>
      </c>
      <c r="B6" s="305" t="s">
        <v>762</v>
      </c>
      <c r="C6" s="307" t="s">
        <v>367</v>
      </c>
      <c r="D6" s="307" t="s">
        <v>761</v>
      </c>
      <c r="E6" s="306" t="s">
        <v>758</v>
      </c>
      <c r="F6" s="307">
        <v>2</v>
      </c>
      <c r="G6" s="307">
        <v>7000</v>
      </c>
      <c r="H6" s="307">
        <v>1504</v>
      </c>
      <c r="I6" s="307">
        <v>752</v>
      </c>
      <c r="J6" s="307">
        <v>70</v>
      </c>
      <c r="K6" s="307">
        <v>40</v>
      </c>
      <c r="L6" s="307">
        <v>200</v>
      </c>
      <c r="M6" s="307">
        <v>200</v>
      </c>
      <c r="N6" s="307"/>
      <c r="O6" s="307">
        <v>9766</v>
      </c>
      <c r="P6" s="310">
        <v>9766</v>
      </c>
      <c r="Q6" s="310">
        <v>4004</v>
      </c>
      <c r="R6" s="319">
        <v>5762</v>
      </c>
    </row>
    <row r="7" spans="1:18" ht="24.95" customHeight="1" outlineLevel="2">
      <c r="A7" s="308">
        <v>3</v>
      </c>
      <c r="B7" s="305" t="s">
        <v>763</v>
      </c>
      <c r="C7" s="307" t="s">
        <v>367</v>
      </c>
      <c r="D7" s="307" t="s">
        <v>761</v>
      </c>
      <c r="E7" s="306" t="s">
        <v>758</v>
      </c>
      <c r="F7" s="307">
        <v>2</v>
      </c>
      <c r="G7" s="307">
        <v>7000</v>
      </c>
      <c r="H7" s="307">
        <v>1504</v>
      </c>
      <c r="I7" s="307">
        <v>752</v>
      </c>
      <c r="J7" s="307">
        <v>170</v>
      </c>
      <c r="K7" s="307">
        <v>80</v>
      </c>
      <c r="L7" s="307">
        <v>470</v>
      </c>
      <c r="M7" s="307">
        <v>200</v>
      </c>
      <c r="N7" s="307"/>
      <c r="O7" s="307">
        <v>10176</v>
      </c>
      <c r="P7" s="310">
        <v>10176</v>
      </c>
      <c r="Q7" s="310">
        <v>4172</v>
      </c>
      <c r="R7" s="319">
        <v>6004</v>
      </c>
    </row>
    <row r="8" spans="1:18" ht="24.95" customHeight="1" outlineLevel="2">
      <c r="A8" s="308">
        <v>4</v>
      </c>
      <c r="B8" s="305" t="s">
        <v>764</v>
      </c>
      <c r="C8" s="307" t="s">
        <v>367</v>
      </c>
      <c r="D8" s="307" t="s">
        <v>761</v>
      </c>
      <c r="E8" s="306" t="s">
        <v>758</v>
      </c>
      <c r="F8" s="307">
        <v>3</v>
      </c>
      <c r="G8" s="307">
        <v>10500</v>
      </c>
      <c r="H8" s="307">
        <v>3102</v>
      </c>
      <c r="I8" s="307">
        <v>1128</v>
      </c>
      <c r="J8" s="307">
        <v>150</v>
      </c>
      <c r="K8" s="307"/>
      <c r="L8" s="307">
        <v>300</v>
      </c>
      <c r="M8" s="307">
        <v>330</v>
      </c>
      <c r="N8" s="307"/>
      <c r="O8" s="307">
        <v>15510</v>
      </c>
      <c r="P8" s="310">
        <v>15510</v>
      </c>
      <c r="Q8" s="310">
        <v>6359</v>
      </c>
      <c r="R8" s="319">
        <v>9151</v>
      </c>
    </row>
    <row r="9" spans="1:18" ht="24.95" customHeight="1" outlineLevel="2">
      <c r="A9" s="308">
        <v>5</v>
      </c>
      <c r="B9" s="305" t="s">
        <v>765</v>
      </c>
      <c r="C9" s="307" t="s">
        <v>367</v>
      </c>
      <c r="D9" s="307" t="s">
        <v>761</v>
      </c>
      <c r="E9" s="306" t="s">
        <v>758</v>
      </c>
      <c r="F9" s="307">
        <v>3</v>
      </c>
      <c r="G9" s="307">
        <v>10500</v>
      </c>
      <c r="H9" s="307">
        <v>3102</v>
      </c>
      <c r="I9" s="307">
        <v>1128</v>
      </c>
      <c r="J9" s="307">
        <v>150</v>
      </c>
      <c r="K9" s="307"/>
      <c r="L9" s="307">
        <v>300</v>
      </c>
      <c r="M9" s="307">
        <v>330</v>
      </c>
      <c r="N9" s="307"/>
      <c r="O9" s="307">
        <v>15510</v>
      </c>
      <c r="P9" s="310">
        <v>15510</v>
      </c>
      <c r="Q9" s="310">
        <v>6359</v>
      </c>
      <c r="R9" s="319">
        <v>9151</v>
      </c>
    </row>
    <row r="10" spans="1:18" ht="24.95" customHeight="1" outlineLevel="2">
      <c r="A10" s="308">
        <v>6</v>
      </c>
      <c r="B10" s="305" t="s">
        <v>766</v>
      </c>
      <c r="C10" s="307" t="s">
        <v>367</v>
      </c>
      <c r="D10" s="307" t="s">
        <v>761</v>
      </c>
      <c r="E10" s="306" t="s">
        <v>756</v>
      </c>
      <c r="F10" s="307">
        <v>1</v>
      </c>
      <c r="G10" s="307">
        <v>3000</v>
      </c>
      <c r="H10" s="307">
        <v>940</v>
      </c>
      <c r="I10" s="307">
        <v>470</v>
      </c>
      <c r="J10" s="307">
        <v>85</v>
      </c>
      <c r="K10" s="307">
        <v>20</v>
      </c>
      <c r="L10" s="307">
        <v>150</v>
      </c>
      <c r="M10" s="307"/>
      <c r="N10" s="307">
        <v>220</v>
      </c>
      <c r="O10" s="307">
        <v>4885</v>
      </c>
      <c r="P10" s="310">
        <v>4885</v>
      </c>
      <c r="Q10" s="310">
        <v>2003</v>
      </c>
      <c r="R10" s="319">
        <v>2882</v>
      </c>
    </row>
    <row r="11" spans="1:18" ht="24.95" customHeight="1" outlineLevel="1">
      <c r="A11" s="311"/>
      <c r="B11" s="312"/>
      <c r="C11" s="313" t="s">
        <v>769</v>
      </c>
      <c r="D11" s="314"/>
      <c r="E11" s="315"/>
      <c r="F11" s="314">
        <f t="shared" ref="F11:R11" si="0">SUBTOTAL(9,F5:F10)</f>
        <v>12</v>
      </c>
      <c r="G11" s="314">
        <f t="shared" si="0"/>
        <v>39650</v>
      </c>
      <c r="H11" s="314">
        <f t="shared" si="0"/>
        <v>11552</v>
      </c>
      <c r="I11" s="314">
        <f t="shared" si="0"/>
        <v>5030</v>
      </c>
      <c r="J11" s="314">
        <f t="shared" si="0"/>
        <v>725</v>
      </c>
      <c r="K11" s="314">
        <f t="shared" si="0"/>
        <v>140</v>
      </c>
      <c r="L11" s="314">
        <f t="shared" si="0"/>
        <v>1600</v>
      </c>
      <c r="M11" s="314">
        <f t="shared" si="0"/>
        <v>1060</v>
      </c>
      <c r="N11" s="314">
        <f t="shared" si="0"/>
        <v>440</v>
      </c>
      <c r="O11" s="314">
        <f t="shared" si="0"/>
        <v>60197</v>
      </c>
      <c r="P11" s="316">
        <f t="shared" si="0"/>
        <v>60197</v>
      </c>
      <c r="Q11" s="316">
        <f t="shared" si="0"/>
        <v>24681</v>
      </c>
      <c r="R11" s="320">
        <f t="shared" si="0"/>
        <v>35516</v>
      </c>
    </row>
  </sheetData>
  <mergeCells count="8">
    <mergeCell ref="F3:O3"/>
    <mergeCell ref="A1:R1"/>
    <mergeCell ref="P3:R3"/>
    <mergeCell ref="A3:A4"/>
    <mergeCell ref="B3:B4"/>
    <mergeCell ref="C3:C4"/>
    <mergeCell ref="D3:D4"/>
    <mergeCell ref="E3:E4"/>
  </mergeCells>
  <phoneticPr fontId="3" type="noConversion"/>
  <dataValidations count="2">
    <dataValidation type="list" allowBlank="1" showInputMessage="1" showErrorMessage="1" sqref="IX65472 ST65472 ACP65472 AML65472 AWH65472 BGD65472 BPZ65472 BZV65472 CJR65472 CTN65472 DDJ65472 DNF65472 DXB65472 EGX65472 EQT65472 FAP65472 FKL65472 FUH65472 GED65472 GNZ65472 GXV65472 HHR65472 HRN65472 IBJ65472 ILF65472 IVB65472 JEX65472 JOT65472 JYP65472 KIL65472 KSH65472 LCD65472 LLZ65472 LVV65472 MFR65472 MPN65472 MZJ65472 NJF65472 NTB65472 OCX65472 OMT65472 OWP65472 PGL65472 PQH65472 QAD65472 QJZ65472 QTV65472 RDR65472 RNN65472 RXJ65472 SHF65472 SRB65472 TAX65472 TKT65472 TUP65472 UEL65472 UOH65472 UYD65472 VHZ65472 VRV65472 WBR65472 WLN65472 WVJ65472 IX131008 ST131008 ACP131008 AML131008 AWH131008 BGD131008 BPZ131008 BZV131008 CJR131008 CTN131008 DDJ131008 DNF131008 DXB131008 EGX131008 EQT131008 FAP131008 FKL131008 FUH131008 GED131008 GNZ131008 GXV131008 HHR131008 HRN131008 IBJ131008 ILF131008 IVB131008 JEX131008 JOT131008 JYP131008 KIL131008 KSH131008 LCD131008 LLZ131008 LVV131008 MFR131008 MPN131008 MZJ131008 NJF131008 NTB131008 OCX131008 OMT131008 OWP131008 PGL131008 PQH131008 QAD131008 QJZ131008 QTV131008 RDR131008 RNN131008 RXJ131008 SHF131008 SRB131008 TAX131008 TKT131008 TUP131008 UEL131008 UOH131008 UYD131008 VHZ131008 VRV131008 WBR131008 WLN131008 WVJ131008 IX196544 ST196544 ACP196544 AML196544 AWH196544 BGD196544 BPZ196544 BZV196544 CJR196544 CTN196544 DDJ196544 DNF196544 DXB196544 EGX196544 EQT196544 FAP196544 FKL196544 FUH196544 GED196544 GNZ196544 GXV196544 HHR196544 HRN196544 IBJ196544 ILF196544 IVB196544 JEX196544 JOT196544 JYP196544 KIL196544 KSH196544 LCD196544 LLZ196544 LVV196544 MFR196544 MPN196544 MZJ196544 NJF196544 NTB196544 OCX196544 OMT196544 OWP196544 PGL196544 PQH196544 QAD196544 QJZ196544 QTV196544 RDR196544 RNN196544 RXJ196544 SHF196544 SRB196544 TAX196544 TKT196544 TUP196544 UEL196544 UOH196544 UYD196544 VHZ196544 VRV196544 WBR196544 WLN196544 WVJ196544 IX262080 ST262080 ACP262080 AML262080 AWH262080 BGD262080 BPZ262080 BZV262080 CJR262080 CTN262080 DDJ262080 DNF262080 DXB262080 EGX262080 EQT262080 FAP262080 FKL262080 FUH262080 GED262080 GNZ262080 GXV262080 HHR262080 HRN262080 IBJ262080 ILF262080 IVB262080 JEX262080 JOT262080 JYP262080 KIL262080 KSH262080 LCD262080 LLZ262080 LVV262080 MFR262080 MPN262080 MZJ262080 NJF262080 NTB262080 OCX262080 OMT262080 OWP262080 PGL262080 PQH262080 QAD262080 QJZ262080 QTV262080 RDR262080 RNN262080 RXJ262080 SHF262080 SRB262080 TAX262080 TKT262080 TUP262080 UEL262080 UOH262080 UYD262080 VHZ262080 VRV262080 WBR262080 WLN262080 WVJ262080 IX327616 ST327616 ACP327616 AML327616 AWH327616 BGD327616 BPZ327616 BZV327616 CJR327616 CTN327616 DDJ327616 DNF327616 DXB327616 EGX327616 EQT327616 FAP327616 FKL327616 FUH327616 GED327616 GNZ327616 GXV327616 HHR327616 HRN327616 IBJ327616 ILF327616 IVB327616 JEX327616 JOT327616 JYP327616 KIL327616 KSH327616 LCD327616 LLZ327616 LVV327616 MFR327616 MPN327616 MZJ327616 NJF327616 NTB327616 OCX327616 OMT327616 OWP327616 PGL327616 PQH327616 QAD327616 QJZ327616 QTV327616 RDR327616 RNN327616 RXJ327616 SHF327616 SRB327616 TAX327616 TKT327616 TUP327616 UEL327616 UOH327616 UYD327616 VHZ327616 VRV327616 WBR327616 WLN327616 WVJ327616 IX393152 ST393152 ACP393152 AML393152 AWH393152 BGD393152 BPZ393152 BZV393152 CJR393152 CTN393152 DDJ393152 DNF393152 DXB393152 EGX393152 EQT393152 FAP393152 FKL393152 FUH393152 GED393152 GNZ393152 GXV393152 HHR393152 HRN393152 IBJ393152 ILF393152 IVB393152 JEX393152 JOT393152 JYP393152 KIL393152 KSH393152 LCD393152 LLZ393152 LVV393152 MFR393152 MPN393152 MZJ393152 NJF393152 NTB393152 OCX393152 OMT393152 OWP393152 PGL393152 PQH393152 QAD393152 QJZ393152 QTV393152 RDR393152 RNN393152 RXJ393152 SHF393152 SRB393152 TAX393152 TKT393152 TUP393152 UEL393152 UOH393152 UYD393152 VHZ393152 VRV393152 WBR393152 WLN393152 WVJ393152 IX458688 ST458688 ACP458688 AML458688 AWH458688 BGD458688 BPZ458688 BZV458688 CJR458688 CTN458688 DDJ458688 DNF458688 DXB458688 EGX458688 EQT458688 FAP458688 FKL458688 FUH458688 GED458688 GNZ458688 GXV458688 HHR458688 HRN458688 IBJ458688 ILF458688 IVB458688 JEX458688 JOT458688 JYP458688 KIL458688 KSH458688 LCD458688 LLZ458688 LVV458688 MFR458688 MPN458688 MZJ458688 NJF458688 NTB458688 OCX458688 OMT458688 OWP458688 PGL458688 PQH458688 QAD458688 QJZ458688 QTV458688 RDR458688 RNN458688 RXJ458688 SHF458688 SRB458688 TAX458688 TKT458688 TUP458688 UEL458688 UOH458688 UYD458688 VHZ458688 VRV458688 WBR458688 WLN458688 WVJ458688 IX524224 ST524224 ACP524224 AML524224 AWH524224 BGD524224 BPZ524224 BZV524224 CJR524224 CTN524224 DDJ524224 DNF524224 DXB524224 EGX524224 EQT524224 FAP524224 FKL524224 FUH524224 GED524224 GNZ524224 GXV524224 HHR524224 HRN524224 IBJ524224 ILF524224 IVB524224 JEX524224 JOT524224 JYP524224 KIL524224 KSH524224 LCD524224 LLZ524224 LVV524224 MFR524224 MPN524224 MZJ524224 NJF524224 NTB524224 OCX524224 OMT524224 OWP524224 PGL524224 PQH524224 QAD524224 QJZ524224 QTV524224 RDR524224 RNN524224 RXJ524224 SHF524224 SRB524224 TAX524224 TKT524224 TUP524224 UEL524224 UOH524224 UYD524224 VHZ524224 VRV524224 WBR524224 WLN524224 WVJ524224 IX589760 ST589760 ACP589760 AML589760 AWH589760 BGD589760 BPZ589760 BZV589760 CJR589760 CTN589760 DDJ589760 DNF589760 DXB589760 EGX589760 EQT589760 FAP589760 FKL589760 FUH589760 GED589760 GNZ589760 GXV589760 HHR589760 HRN589760 IBJ589760 ILF589760 IVB589760 JEX589760 JOT589760 JYP589760 KIL589760 KSH589760 LCD589760 LLZ589760 LVV589760 MFR589760 MPN589760 MZJ589760 NJF589760 NTB589760 OCX589760 OMT589760 OWP589760 PGL589760 PQH589760 QAD589760 QJZ589760 QTV589760 RDR589760 RNN589760 RXJ589760 SHF589760 SRB589760 TAX589760 TKT589760 TUP589760 UEL589760 UOH589760 UYD589760 VHZ589760 VRV589760 WBR589760 WLN589760 WVJ589760 IX655296 ST655296 ACP655296 AML655296 AWH655296 BGD655296 BPZ655296 BZV655296 CJR655296 CTN655296 DDJ655296 DNF655296 DXB655296 EGX655296 EQT655296 FAP655296 FKL655296 FUH655296 GED655296 GNZ655296 GXV655296 HHR655296 HRN655296 IBJ655296 ILF655296 IVB655296 JEX655296 JOT655296 JYP655296 KIL655296 KSH655296 LCD655296 LLZ655296 LVV655296 MFR655296 MPN655296 MZJ655296 NJF655296 NTB655296 OCX655296 OMT655296 OWP655296 PGL655296 PQH655296 QAD655296 QJZ655296 QTV655296 RDR655296 RNN655296 RXJ655296 SHF655296 SRB655296 TAX655296 TKT655296 TUP655296 UEL655296 UOH655296 UYD655296 VHZ655296 VRV655296 WBR655296 WLN655296 WVJ655296 IX720832 ST720832 ACP720832 AML720832 AWH720832 BGD720832 BPZ720832 BZV720832 CJR720832 CTN720832 DDJ720832 DNF720832 DXB720832 EGX720832 EQT720832 FAP720832 FKL720832 FUH720832 GED720832 GNZ720832 GXV720832 HHR720832 HRN720832 IBJ720832 ILF720832 IVB720832 JEX720832 JOT720832 JYP720832 KIL720832 KSH720832 LCD720832 LLZ720832 LVV720832 MFR720832 MPN720832 MZJ720832 NJF720832 NTB720832 OCX720832 OMT720832 OWP720832 PGL720832 PQH720832 QAD720832 QJZ720832 QTV720832 RDR720832 RNN720832 RXJ720832 SHF720832 SRB720832 TAX720832 TKT720832 TUP720832 UEL720832 UOH720832 UYD720832 VHZ720832 VRV720832 WBR720832 WLN720832 WVJ720832 IX786368 ST786368 ACP786368 AML786368 AWH786368 BGD786368 BPZ786368 BZV786368 CJR786368 CTN786368 DDJ786368 DNF786368 DXB786368 EGX786368 EQT786368 FAP786368 FKL786368 FUH786368 GED786368 GNZ786368 GXV786368 HHR786368 HRN786368 IBJ786368 ILF786368 IVB786368 JEX786368 JOT786368 JYP786368 KIL786368 KSH786368 LCD786368 LLZ786368 LVV786368 MFR786368 MPN786368 MZJ786368 NJF786368 NTB786368 OCX786368 OMT786368 OWP786368 PGL786368 PQH786368 QAD786368 QJZ786368 QTV786368 RDR786368 RNN786368 RXJ786368 SHF786368 SRB786368 TAX786368 TKT786368 TUP786368 UEL786368 UOH786368 UYD786368 VHZ786368 VRV786368 WBR786368 WLN786368 WVJ786368 IX851904 ST851904 ACP851904 AML851904 AWH851904 BGD851904 BPZ851904 BZV851904 CJR851904 CTN851904 DDJ851904 DNF851904 DXB851904 EGX851904 EQT851904 FAP851904 FKL851904 FUH851904 GED851904 GNZ851904 GXV851904 HHR851904 HRN851904 IBJ851904 ILF851904 IVB851904 JEX851904 JOT851904 JYP851904 KIL851904 KSH851904 LCD851904 LLZ851904 LVV851904 MFR851904 MPN851904 MZJ851904 NJF851904 NTB851904 OCX851904 OMT851904 OWP851904 PGL851904 PQH851904 QAD851904 QJZ851904 QTV851904 RDR851904 RNN851904 RXJ851904 SHF851904 SRB851904 TAX851904 TKT851904 TUP851904 UEL851904 UOH851904 UYD851904 VHZ851904 VRV851904 WBR851904 WLN851904 WVJ851904 IX917440 ST917440 ACP917440 AML917440 AWH917440 BGD917440 BPZ917440 BZV917440 CJR917440 CTN917440 DDJ917440 DNF917440 DXB917440 EGX917440 EQT917440 FAP917440 FKL917440 FUH917440 GED917440 GNZ917440 GXV917440 HHR917440 HRN917440 IBJ917440 ILF917440 IVB917440 JEX917440 JOT917440 JYP917440 KIL917440 KSH917440 LCD917440 LLZ917440 LVV917440 MFR917440 MPN917440 MZJ917440 NJF917440 NTB917440 OCX917440 OMT917440 OWP917440 PGL917440 PQH917440 QAD917440 QJZ917440 QTV917440 RDR917440 RNN917440 RXJ917440 SHF917440 SRB917440 TAX917440 TKT917440 TUP917440 UEL917440 UOH917440 UYD917440 VHZ917440 VRV917440 WBR917440 WLN917440 WVJ917440 IX982976 ST982976 ACP982976 AML982976 AWH982976 BGD982976 BPZ982976 BZV982976 CJR982976 CTN982976 DDJ982976 DNF982976 DXB982976 EGX982976 EQT982976 FAP982976 FKL982976 FUH982976 GED982976 GNZ982976 GXV982976 HHR982976 HRN982976 IBJ982976 ILF982976 IVB982976 JEX982976 JOT982976 JYP982976 KIL982976 KSH982976 LCD982976 LLZ982976 LVV982976 MFR982976 MPN982976 MZJ982976 NJF982976 NTB982976 OCX982976 OMT982976 OWP982976 PGL982976 PQH982976 QAD982976 QJZ982976 QTV982976 RDR982976 RNN982976 RXJ982976 SHF982976 SRB982976 TAX982976 TKT982976 TUP982976 UEL982976 UOH982976 UYD982976 VHZ982976 VRV982976 WBR982976 WLN982976 WVJ982976 IX65477 ST65477 ACP65477 AML65477 AWH65477 BGD65477 BPZ65477 BZV65477 CJR65477 CTN65477 DDJ65477 DNF65477 DXB65477 EGX65477 EQT65477 FAP65477 FKL65477 FUH65477 GED65477 GNZ65477 GXV65477 HHR65477 HRN65477 IBJ65477 ILF65477 IVB65477 JEX65477 JOT65477 JYP65477 KIL65477 KSH65477 LCD65477 LLZ65477 LVV65477 MFR65477 MPN65477 MZJ65477 NJF65477 NTB65477 OCX65477 OMT65477 OWP65477 PGL65477 PQH65477 QAD65477 QJZ65477 QTV65477 RDR65477 RNN65477 RXJ65477 SHF65477 SRB65477 TAX65477 TKT65477 TUP65477 UEL65477 UOH65477 UYD65477 VHZ65477 VRV65477 WBR65477 WLN65477 WVJ65477 IX131013 ST131013 ACP131013 AML131013 AWH131013 BGD131013 BPZ131013 BZV131013 CJR131013 CTN131013 DDJ131013 DNF131013 DXB131013 EGX131013 EQT131013 FAP131013 FKL131013 FUH131013 GED131013 GNZ131013 GXV131013 HHR131013 HRN131013 IBJ131013 ILF131013 IVB131013 JEX131013 JOT131013 JYP131013 KIL131013 KSH131013 LCD131013 LLZ131013 LVV131013 MFR131013 MPN131013 MZJ131013 NJF131013 NTB131013 OCX131013 OMT131013 OWP131013 PGL131013 PQH131013 QAD131013 QJZ131013 QTV131013 RDR131013 RNN131013 RXJ131013 SHF131013 SRB131013 TAX131013 TKT131013 TUP131013 UEL131013 UOH131013 UYD131013 VHZ131013 VRV131013 WBR131013 WLN131013 WVJ131013 IX196549 ST196549 ACP196549 AML196549 AWH196549 BGD196549 BPZ196549 BZV196549 CJR196549 CTN196549 DDJ196549 DNF196549 DXB196549 EGX196549 EQT196549 FAP196549 FKL196549 FUH196549 GED196549 GNZ196549 GXV196549 HHR196549 HRN196549 IBJ196549 ILF196549 IVB196549 JEX196549 JOT196549 JYP196549 KIL196549 KSH196549 LCD196549 LLZ196549 LVV196549 MFR196549 MPN196549 MZJ196549 NJF196549 NTB196549 OCX196549 OMT196549 OWP196549 PGL196549 PQH196549 QAD196549 QJZ196549 QTV196549 RDR196549 RNN196549 RXJ196549 SHF196549 SRB196549 TAX196549 TKT196549 TUP196549 UEL196549 UOH196549 UYD196549 VHZ196549 VRV196549 WBR196549 WLN196549 WVJ196549 IX262085 ST262085 ACP262085 AML262085 AWH262085 BGD262085 BPZ262085 BZV262085 CJR262085 CTN262085 DDJ262085 DNF262085 DXB262085 EGX262085 EQT262085 FAP262085 FKL262085 FUH262085 GED262085 GNZ262085 GXV262085 HHR262085 HRN262085 IBJ262085 ILF262085 IVB262085 JEX262085 JOT262085 JYP262085 KIL262085 KSH262085 LCD262085 LLZ262085 LVV262085 MFR262085 MPN262085 MZJ262085 NJF262085 NTB262085 OCX262085 OMT262085 OWP262085 PGL262085 PQH262085 QAD262085 QJZ262085 QTV262085 RDR262085 RNN262085 RXJ262085 SHF262085 SRB262085 TAX262085 TKT262085 TUP262085 UEL262085 UOH262085 UYD262085 VHZ262085 VRV262085 WBR262085 WLN262085 WVJ262085 IX327621 ST327621 ACP327621 AML327621 AWH327621 BGD327621 BPZ327621 BZV327621 CJR327621 CTN327621 DDJ327621 DNF327621 DXB327621 EGX327621 EQT327621 FAP327621 FKL327621 FUH327621 GED327621 GNZ327621 GXV327621 HHR327621 HRN327621 IBJ327621 ILF327621 IVB327621 JEX327621 JOT327621 JYP327621 KIL327621 KSH327621 LCD327621 LLZ327621 LVV327621 MFR327621 MPN327621 MZJ327621 NJF327621 NTB327621 OCX327621 OMT327621 OWP327621 PGL327621 PQH327621 QAD327621 QJZ327621 QTV327621 RDR327621 RNN327621 RXJ327621 SHF327621 SRB327621 TAX327621 TKT327621 TUP327621 UEL327621 UOH327621 UYD327621 VHZ327621 VRV327621 WBR327621 WLN327621 WVJ327621 IX393157 ST393157 ACP393157 AML393157 AWH393157 BGD393157 BPZ393157 BZV393157 CJR393157 CTN393157 DDJ393157 DNF393157 DXB393157 EGX393157 EQT393157 FAP393157 FKL393157 FUH393157 GED393157 GNZ393157 GXV393157 HHR393157 HRN393157 IBJ393157 ILF393157 IVB393157 JEX393157 JOT393157 JYP393157 KIL393157 KSH393157 LCD393157 LLZ393157 LVV393157 MFR393157 MPN393157 MZJ393157 NJF393157 NTB393157 OCX393157 OMT393157 OWP393157 PGL393157 PQH393157 QAD393157 QJZ393157 QTV393157 RDR393157 RNN393157 RXJ393157 SHF393157 SRB393157 TAX393157 TKT393157 TUP393157 UEL393157 UOH393157 UYD393157 VHZ393157 VRV393157 WBR393157 WLN393157 WVJ393157 IX458693 ST458693 ACP458693 AML458693 AWH458693 BGD458693 BPZ458693 BZV458693 CJR458693 CTN458693 DDJ458693 DNF458693 DXB458693 EGX458693 EQT458693 FAP458693 FKL458693 FUH458693 GED458693 GNZ458693 GXV458693 HHR458693 HRN458693 IBJ458693 ILF458693 IVB458693 JEX458693 JOT458693 JYP458693 KIL458693 KSH458693 LCD458693 LLZ458693 LVV458693 MFR458693 MPN458693 MZJ458693 NJF458693 NTB458693 OCX458693 OMT458693 OWP458693 PGL458693 PQH458693 QAD458693 QJZ458693 QTV458693 RDR458693 RNN458693 RXJ458693 SHF458693 SRB458693 TAX458693 TKT458693 TUP458693 UEL458693 UOH458693 UYD458693 VHZ458693 VRV458693 WBR458693 WLN458693 WVJ458693 IX524229 ST524229 ACP524229 AML524229 AWH524229 BGD524229 BPZ524229 BZV524229 CJR524229 CTN524229 DDJ524229 DNF524229 DXB524229 EGX524229 EQT524229 FAP524229 FKL524229 FUH524229 GED524229 GNZ524229 GXV524229 HHR524229 HRN524229 IBJ524229 ILF524229 IVB524229 JEX524229 JOT524229 JYP524229 KIL524229 KSH524229 LCD524229 LLZ524229 LVV524229 MFR524229 MPN524229 MZJ524229 NJF524229 NTB524229 OCX524229 OMT524229 OWP524229 PGL524229 PQH524229 QAD524229 QJZ524229 QTV524229 RDR524229 RNN524229 RXJ524229 SHF524229 SRB524229 TAX524229 TKT524229 TUP524229 UEL524229 UOH524229 UYD524229 VHZ524229 VRV524229 WBR524229 WLN524229 WVJ524229 IX589765 ST589765 ACP589765 AML589765 AWH589765 BGD589765 BPZ589765 BZV589765 CJR589765 CTN589765 DDJ589765 DNF589765 DXB589765 EGX589765 EQT589765 FAP589765 FKL589765 FUH589765 GED589765 GNZ589765 GXV589765 HHR589765 HRN589765 IBJ589765 ILF589765 IVB589765 JEX589765 JOT589765 JYP589765 KIL589765 KSH589765 LCD589765 LLZ589765 LVV589765 MFR589765 MPN589765 MZJ589765 NJF589765 NTB589765 OCX589765 OMT589765 OWP589765 PGL589765 PQH589765 QAD589765 QJZ589765 QTV589765 RDR589765 RNN589765 RXJ589765 SHF589765 SRB589765 TAX589765 TKT589765 TUP589765 UEL589765 UOH589765 UYD589765 VHZ589765 VRV589765 WBR589765 WLN589765 WVJ589765 IX655301 ST655301 ACP655301 AML655301 AWH655301 BGD655301 BPZ655301 BZV655301 CJR655301 CTN655301 DDJ655301 DNF655301 DXB655301 EGX655301 EQT655301 FAP655301 FKL655301 FUH655301 GED655301 GNZ655301 GXV655301 HHR655301 HRN655301 IBJ655301 ILF655301 IVB655301 JEX655301 JOT655301 JYP655301 KIL655301 KSH655301 LCD655301 LLZ655301 LVV655301 MFR655301 MPN655301 MZJ655301 NJF655301 NTB655301 OCX655301 OMT655301 OWP655301 PGL655301 PQH655301 QAD655301 QJZ655301 QTV655301 RDR655301 RNN655301 RXJ655301 SHF655301 SRB655301 TAX655301 TKT655301 TUP655301 UEL655301 UOH655301 UYD655301 VHZ655301 VRV655301 WBR655301 WLN655301 WVJ655301 IX720837 ST720837 ACP720837 AML720837 AWH720837 BGD720837 BPZ720837 BZV720837 CJR720837 CTN720837 DDJ720837 DNF720837 DXB720837 EGX720837 EQT720837 FAP720837 FKL720837 FUH720837 GED720837 GNZ720837 GXV720837 HHR720837 HRN720837 IBJ720837 ILF720837 IVB720837 JEX720837 JOT720837 JYP720837 KIL720837 KSH720837 LCD720837 LLZ720837 LVV720837 MFR720837 MPN720837 MZJ720837 NJF720837 NTB720837 OCX720837 OMT720837 OWP720837 PGL720837 PQH720837 QAD720837 QJZ720837 QTV720837 RDR720837 RNN720837 RXJ720837 SHF720837 SRB720837 TAX720837 TKT720837 TUP720837 UEL720837 UOH720837 UYD720837 VHZ720837 VRV720837 WBR720837 WLN720837 WVJ720837 IX786373 ST786373 ACP786373 AML786373 AWH786373 BGD786373 BPZ786373 BZV786373 CJR786373 CTN786373 DDJ786373 DNF786373 DXB786373 EGX786373 EQT786373 FAP786373 FKL786373 FUH786373 GED786373 GNZ786373 GXV786373 HHR786373 HRN786373 IBJ786373 ILF786373 IVB786373 JEX786373 JOT786373 JYP786373 KIL786373 KSH786373 LCD786373 LLZ786373 LVV786373 MFR786373 MPN786373 MZJ786373 NJF786373 NTB786373 OCX786373 OMT786373 OWP786373 PGL786373 PQH786373 QAD786373 QJZ786373 QTV786373 RDR786373 RNN786373 RXJ786373 SHF786373 SRB786373 TAX786373 TKT786373 TUP786373 UEL786373 UOH786373 UYD786373 VHZ786373 VRV786373 WBR786373 WLN786373 WVJ786373 IX851909 ST851909 ACP851909 AML851909 AWH851909 BGD851909 BPZ851909 BZV851909 CJR851909 CTN851909 DDJ851909 DNF851909 DXB851909 EGX851909 EQT851909 FAP851909 FKL851909 FUH851909 GED851909 GNZ851909 GXV851909 HHR851909 HRN851909 IBJ851909 ILF851909 IVB851909 JEX851909 JOT851909 JYP851909 KIL851909 KSH851909 LCD851909 LLZ851909 LVV851909 MFR851909 MPN851909 MZJ851909 NJF851909 NTB851909 OCX851909 OMT851909 OWP851909 PGL851909 PQH851909 QAD851909 QJZ851909 QTV851909 RDR851909 RNN851909 RXJ851909 SHF851909 SRB851909 TAX851909 TKT851909 TUP851909 UEL851909 UOH851909 UYD851909 VHZ851909 VRV851909 WBR851909 WLN851909 WVJ851909 IX917445 ST917445 ACP917445 AML917445 AWH917445 BGD917445 BPZ917445 BZV917445 CJR917445 CTN917445 DDJ917445 DNF917445 DXB917445 EGX917445 EQT917445 FAP917445 FKL917445 FUH917445 GED917445 GNZ917445 GXV917445 HHR917445 HRN917445 IBJ917445 ILF917445 IVB917445 JEX917445 JOT917445 JYP917445 KIL917445 KSH917445 LCD917445 LLZ917445 LVV917445 MFR917445 MPN917445 MZJ917445 NJF917445 NTB917445 OCX917445 OMT917445 OWP917445 PGL917445 PQH917445 QAD917445 QJZ917445 QTV917445 RDR917445 RNN917445 RXJ917445 SHF917445 SRB917445 TAX917445 TKT917445 TUP917445 UEL917445 UOH917445 UYD917445 VHZ917445 VRV917445 WBR917445 WLN917445 WVJ917445 IX982981 ST982981 ACP982981 AML982981 AWH982981 BGD982981 BPZ982981 BZV982981 CJR982981 CTN982981 DDJ982981 DNF982981 DXB982981 EGX982981 EQT982981 FAP982981 FKL982981 FUH982981 GED982981 GNZ982981 GXV982981 HHR982981 HRN982981 IBJ982981 ILF982981 IVB982981 JEX982981 JOT982981 JYP982981 KIL982981 KSH982981 LCD982981 LLZ982981 LVV982981 MFR982981 MPN982981 MZJ982981 NJF982981 NTB982981 OCX982981 OMT982981 OWP982981 PGL982981 PQH982981 QAD982981 QJZ982981 QTV982981 RDR982981 RNN982981 RXJ982981 SHF982981 SRB982981 TAX982981 TKT982981 TUP982981 UEL982981 UOH982981 UYD982981 VHZ982981 VRV982981 WBR982981 WLN982981 WVJ982981 IX65451 ST65451 ACP65451 AML65451 AWH65451 BGD65451 BPZ65451 BZV65451 CJR65451 CTN65451 DDJ65451 DNF65451 DXB65451 EGX65451 EQT65451 FAP65451 FKL65451 FUH65451 GED65451 GNZ65451 GXV65451 HHR65451 HRN65451 IBJ65451 ILF65451 IVB65451 JEX65451 JOT65451 JYP65451 KIL65451 KSH65451 LCD65451 LLZ65451 LVV65451 MFR65451 MPN65451 MZJ65451 NJF65451 NTB65451 OCX65451 OMT65451 OWP65451 PGL65451 PQH65451 QAD65451 QJZ65451 QTV65451 RDR65451 RNN65451 RXJ65451 SHF65451 SRB65451 TAX65451 TKT65451 TUP65451 UEL65451 UOH65451 UYD65451 VHZ65451 VRV65451 WBR65451 WLN65451 WVJ65451 IX130987 ST130987 ACP130987 AML130987 AWH130987 BGD130987 BPZ130987 BZV130987 CJR130987 CTN130987 DDJ130987 DNF130987 DXB130987 EGX130987 EQT130987 FAP130987 FKL130987 FUH130987 GED130987 GNZ130987 GXV130987 HHR130987 HRN130987 IBJ130987 ILF130987 IVB130987 JEX130987 JOT130987 JYP130987 KIL130987 KSH130987 LCD130987 LLZ130987 LVV130987 MFR130987 MPN130987 MZJ130987 NJF130987 NTB130987 OCX130987 OMT130987 OWP130987 PGL130987 PQH130987 QAD130987 QJZ130987 QTV130987 RDR130987 RNN130987 RXJ130987 SHF130987 SRB130987 TAX130987 TKT130987 TUP130987 UEL130987 UOH130987 UYD130987 VHZ130987 VRV130987 WBR130987 WLN130987 WVJ130987 IX196523 ST196523 ACP196523 AML196523 AWH196523 BGD196523 BPZ196523 BZV196523 CJR196523 CTN196523 DDJ196523 DNF196523 DXB196523 EGX196523 EQT196523 FAP196523 FKL196523 FUH196523 GED196523 GNZ196523 GXV196523 HHR196523 HRN196523 IBJ196523 ILF196523 IVB196523 JEX196523 JOT196523 JYP196523 KIL196523 KSH196523 LCD196523 LLZ196523 LVV196523 MFR196523 MPN196523 MZJ196523 NJF196523 NTB196523 OCX196523 OMT196523 OWP196523 PGL196523 PQH196523 QAD196523 QJZ196523 QTV196523 RDR196523 RNN196523 RXJ196523 SHF196523 SRB196523 TAX196523 TKT196523 TUP196523 UEL196523 UOH196523 UYD196523 VHZ196523 VRV196523 WBR196523 WLN196523 WVJ196523 IX262059 ST262059 ACP262059 AML262059 AWH262059 BGD262059 BPZ262059 BZV262059 CJR262059 CTN262059 DDJ262059 DNF262059 DXB262059 EGX262059 EQT262059 FAP262059 FKL262059 FUH262059 GED262059 GNZ262059 GXV262059 HHR262059 HRN262059 IBJ262059 ILF262059 IVB262059 JEX262059 JOT262059 JYP262059 KIL262059 KSH262059 LCD262059 LLZ262059 LVV262059 MFR262059 MPN262059 MZJ262059 NJF262059 NTB262059 OCX262059 OMT262059 OWP262059 PGL262059 PQH262059 QAD262059 QJZ262059 QTV262059 RDR262059 RNN262059 RXJ262059 SHF262059 SRB262059 TAX262059 TKT262059 TUP262059 UEL262059 UOH262059 UYD262059 VHZ262059 VRV262059 WBR262059 WLN262059 WVJ262059 IX327595 ST327595 ACP327595 AML327595 AWH327595 BGD327595 BPZ327595 BZV327595 CJR327595 CTN327595 DDJ327595 DNF327595 DXB327595 EGX327595 EQT327595 FAP327595 FKL327595 FUH327595 GED327595 GNZ327595 GXV327595 HHR327595 HRN327595 IBJ327595 ILF327595 IVB327595 JEX327595 JOT327595 JYP327595 KIL327595 KSH327595 LCD327595 LLZ327595 LVV327595 MFR327595 MPN327595 MZJ327595 NJF327595 NTB327595 OCX327595 OMT327595 OWP327595 PGL327595 PQH327595 QAD327595 QJZ327595 QTV327595 RDR327595 RNN327595 RXJ327595 SHF327595 SRB327595 TAX327595 TKT327595 TUP327595 UEL327595 UOH327595 UYD327595 VHZ327595 VRV327595 WBR327595 WLN327595 WVJ327595 IX393131 ST393131 ACP393131 AML393131 AWH393131 BGD393131 BPZ393131 BZV393131 CJR393131 CTN393131 DDJ393131 DNF393131 DXB393131 EGX393131 EQT393131 FAP393131 FKL393131 FUH393131 GED393131 GNZ393131 GXV393131 HHR393131 HRN393131 IBJ393131 ILF393131 IVB393131 JEX393131 JOT393131 JYP393131 KIL393131 KSH393131 LCD393131 LLZ393131 LVV393131 MFR393131 MPN393131 MZJ393131 NJF393131 NTB393131 OCX393131 OMT393131 OWP393131 PGL393131 PQH393131 QAD393131 QJZ393131 QTV393131 RDR393131 RNN393131 RXJ393131 SHF393131 SRB393131 TAX393131 TKT393131 TUP393131 UEL393131 UOH393131 UYD393131 VHZ393131 VRV393131 WBR393131 WLN393131 WVJ393131 IX458667 ST458667 ACP458667 AML458667 AWH458667 BGD458667 BPZ458667 BZV458667 CJR458667 CTN458667 DDJ458667 DNF458667 DXB458667 EGX458667 EQT458667 FAP458667 FKL458667 FUH458667 GED458667 GNZ458667 GXV458667 HHR458667 HRN458667 IBJ458667 ILF458667 IVB458667 JEX458667 JOT458667 JYP458667 KIL458667 KSH458667 LCD458667 LLZ458667 LVV458667 MFR458667 MPN458667 MZJ458667 NJF458667 NTB458667 OCX458667 OMT458667 OWP458667 PGL458667 PQH458667 QAD458667 QJZ458667 QTV458667 RDR458667 RNN458667 RXJ458667 SHF458667 SRB458667 TAX458667 TKT458667 TUP458667 UEL458667 UOH458667 UYD458667 VHZ458667 VRV458667 WBR458667 WLN458667 WVJ458667 IX524203 ST524203 ACP524203 AML524203 AWH524203 BGD524203 BPZ524203 BZV524203 CJR524203 CTN524203 DDJ524203 DNF524203 DXB524203 EGX524203 EQT524203 FAP524203 FKL524203 FUH524203 GED524203 GNZ524203 GXV524203 HHR524203 HRN524203 IBJ524203 ILF524203 IVB524203 JEX524203 JOT524203 JYP524203 KIL524203 KSH524203 LCD524203 LLZ524203 LVV524203 MFR524203 MPN524203 MZJ524203 NJF524203 NTB524203 OCX524203 OMT524203 OWP524203 PGL524203 PQH524203 QAD524203 QJZ524203 QTV524203 RDR524203 RNN524203 RXJ524203 SHF524203 SRB524203 TAX524203 TKT524203 TUP524203 UEL524203 UOH524203 UYD524203 VHZ524203 VRV524203 WBR524203 WLN524203 WVJ524203 IX589739 ST589739 ACP589739 AML589739 AWH589739 BGD589739 BPZ589739 BZV589739 CJR589739 CTN589739 DDJ589739 DNF589739 DXB589739 EGX589739 EQT589739 FAP589739 FKL589739 FUH589739 GED589739 GNZ589739 GXV589739 HHR589739 HRN589739 IBJ589739 ILF589739 IVB589739 JEX589739 JOT589739 JYP589739 KIL589739 KSH589739 LCD589739 LLZ589739 LVV589739 MFR589739 MPN589739 MZJ589739 NJF589739 NTB589739 OCX589739 OMT589739 OWP589739 PGL589739 PQH589739 QAD589739 QJZ589739 QTV589739 RDR589739 RNN589739 RXJ589739 SHF589739 SRB589739 TAX589739 TKT589739 TUP589739 UEL589739 UOH589739 UYD589739 VHZ589739 VRV589739 WBR589739 WLN589739 WVJ589739 IX655275 ST655275 ACP655275 AML655275 AWH655275 BGD655275 BPZ655275 BZV655275 CJR655275 CTN655275 DDJ655275 DNF655275 DXB655275 EGX655275 EQT655275 FAP655275 FKL655275 FUH655275 GED655275 GNZ655275 GXV655275 HHR655275 HRN655275 IBJ655275 ILF655275 IVB655275 JEX655275 JOT655275 JYP655275 KIL655275 KSH655275 LCD655275 LLZ655275 LVV655275 MFR655275 MPN655275 MZJ655275 NJF655275 NTB655275 OCX655275 OMT655275 OWP655275 PGL655275 PQH655275 QAD655275 QJZ655275 QTV655275 RDR655275 RNN655275 RXJ655275 SHF655275 SRB655275 TAX655275 TKT655275 TUP655275 UEL655275 UOH655275 UYD655275 VHZ655275 VRV655275 WBR655275 WLN655275 WVJ655275 IX720811 ST720811 ACP720811 AML720811 AWH720811 BGD720811 BPZ720811 BZV720811 CJR720811 CTN720811 DDJ720811 DNF720811 DXB720811 EGX720811 EQT720811 FAP720811 FKL720811 FUH720811 GED720811 GNZ720811 GXV720811 HHR720811 HRN720811 IBJ720811 ILF720811 IVB720811 JEX720811 JOT720811 JYP720811 KIL720811 KSH720811 LCD720811 LLZ720811 LVV720811 MFR720811 MPN720811 MZJ720811 NJF720811 NTB720811 OCX720811 OMT720811 OWP720811 PGL720811 PQH720811 QAD720811 QJZ720811 QTV720811 RDR720811 RNN720811 RXJ720811 SHF720811 SRB720811 TAX720811 TKT720811 TUP720811 UEL720811 UOH720811 UYD720811 VHZ720811 VRV720811 WBR720811 WLN720811 WVJ720811 IX786347 ST786347 ACP786347 AML786347 AWH786347 BGD786347 BPZ786347 BZV786347 CJR786347 CTN786347 DDJ786347 DNF786347 DXB786347 EGX786347 EQT786347 FAP786347 FKL786347 FUH786347 GED786347 GNZ786347 GXV786347 HHR786347 HRN786347 IBJ786347 ILF786347 IVB786347 JEX786347 JOT786347 JYP786347 KIL786347 KSH786347 LCD786347 LLZ786347 LVV786347 MFR786347 MPN786347 MZJ786347 NJF786347 NTB786347 OCX786347 OMT786347 OWP786347 PGL786347 PQH786347 QAD786347 QJZ786347 QTV786347 RDR786347 RNN786347 RXJ786347 SHF786347 SRB786347 TAX786347 TKT786347 TUP786347 UEL786347 UOH786347 UYD786347 VHZ786347 VRV786347 WBR786347 WLN786347 WVJ786347 IX851883 ST851883 ACP851883 AML851883 AWH851883 BGD851883 BPZ851883 BZV851883 CJR851883 CTN851883 DDJ851883 DNF851883 DXB851883 EGX851883 EQT851883 FAP851883 FKL851883 FUH851883 GED851883 GNZ851883 GXV851883 HHR851883 HRN851883 IBJ851883 ILF851883 IVB851883 JEX851883 JOT851883 JYP851883 KIL851883 KSH851883 LCD851883 LLZ851883 LVV851883 MFR851883 MPN851883 MZJ851883 NJF851883 NTB851883 OCX851883 OMT851883 OWP851883 PGL851883 PQH851883 QAD851883 QJZ851883 QTV851883 RDR851883 RNN851883 RXJ851883 SHF851883 SRB851883 TAX851883 TKT851883 TUP851883 UEL851883 UOH851883 UYD851883 VHZ851883 VRV851883 WBR851883 WLN851883 WVJ851883 IX917419 ST917419 ACP917419 AML917419 AWH917419 BGD917419 BPZ917419 BZV917419 CJR917419 CTN917419 DDJ917419 DNF917419 DXB917419 EGX917419 EQT917419 FAP917419 FKL917419 FUH917419 GED917419 GNZ917419 GXV917419 HHR917419 HRN917419 IBJ917419 ILF917419 IVB917419 JEX917419 JOT917419 JYP917419 KIL917419 KSH917419 LCD917419 LLZ917419 LVV917419 MFR917419 MPN917419 MZJ917419 NJF917419 NTB917419 OCX917419 OMT917419 OWP917419 PGL917419 PQH917419 QAD917419 QJZ917419 QTV917419 RDR917419 RNN917419 RXJ917419 SHF917419 SRB917419 TAX917419 TKT917419 TUP917419 UEL917419 UOH917419 UYD917419 VHZ917419 VRV917419 WBR917419 WLN917419 WVJ917419 IX982955 ST982955 ACP982955 AML982955 AWH982955 BGD982955 BPZ982955 BZV982955 CJR982955 CTN982955 DDJ982955 DNF982955 DXB982955 EGX982955 EQT982955 FAP982955 FKL982955 FUH982955 GED982955 GNZ982955 GXV982955 HHR982955 HRN982955 IBJ982955 ILF982955 IVB982955 JEX982955 JOT982955 JYP982955 KIL982955 KSH982955 LCD982955 LLZ982955 LVV982955 MFR982955 MPN982955 MZJ982955 NJF982955 NTB982955 OCX982955 OMT982955 OWP982955 PGL982955 PQH982955 QAD982955 QJZ982955 QTV982955 RDR982955 RNN982955 RXJ982955 SHF982955 SRB982955 TAX982955 TKT982955 TUP982955 UEL982955 UOH982955 UYD982955 VHZ982955 VRV982955 WBR982955 WLN982955 WVJ982955 IX65435 ST65435 ACP65435 AML65435 AWH65435 BGD65435 BPZ65435 BZV65435 CJR65435 CTN65435 DDJ65435 DNF65435 DXB65435 EGX65435 EQT65435 FAP65435 FKL65435 FUH65435 GED65435 GNZ65435 GXV65435 HHR65435 HRN65435 IBJ65435 ILF65435 IVB65435 JEX65435 JOT65435 JYP65435 KIL65435 KSH65435 LCD65435 LLZ65435 LVV65435 MFR65435 MPN65435 MZJ65435 NJF65435 NTB65435 OCX65435 OMT65435 OWP65435 PGL65435 PQH65435 QAD65435 QJZ65435 QTV65435 RDR65435 RNN65435 RXJ65435 SHF65435 SRB65435 TAX65435 TKT65435 TUP65435 UEL65435 UOH65435 UYD65435 VHZ65435 VRV65435 WBR65435 WLN65435 WVJ65435 IX130971 ST130971 ACP130971 AML130971 AWH130971 BGD130971 BPZ130971 BZV130971 CJR130971 CTN130971 DDJ130971 DNF130971 DXB130971 EGX130971 EQT130971 FAP130971 FKL130971 FUH130971 GED130971 GNZ130971 GXV130971 HHR130971 HRN130971 IBJ130971 ILF130971 IVB130971 JEX130971 JOT130971 JYP130971 KIL130971 KSH130971 LCD130971 LLZ130971 LVV130971 MFR130971 MPN130971 MZJ130971 NJF130971 NTB130971 OCX130971 OMT130971 OWP130971 PGL130971 PQH130971 QAD130971 QJZ130971 QTV130971 RDR130971 RNN130971 RXJ130971 SHF130971 SRB130971 TAX130971 TKT130971 TUP130971 UEL130971 UOH130971 UYD130971 VHZ130971 VRV130971 WBR130971 WLN130971 WVJ130971 IX196507 ST196507 ACP196507 AML196507 AWH196507 BGD196507 BPZ196507 BZV196507 CJR196507 CTN196507 DDJ196507 DNF196507 DXB196507 EGX196507 EQT196507 FAP196507 FKL196507 FUH196507 GED196507 GNZ196507 GXV196507 HHR196507 HRN196507 IBJ196507 ILF196507 IVB196507 JEX196507 JOT196507 JYP196507 KIL196507 KSH196507 LCD196507 LLZ196507 LVV196507 MFR196507 MPN196507 MZJ196507 NJF196507 NTB196507 OCX196507 OMT196507 OWP196507 PGL196507 PQH196507 QAD196507 QJZ196507 QTV196507 RDR196507 RNN196507 RXJ196507 SHF196507 SRB196507 TAX196507 TKT196507 TUP196507 UEL196507 UOH196507 UYD196507 VHZ196507 VRV196507 WBR196507 WLN196507 WVJ196507 IX262043 ST262043 ACP262043 AML262043 AWH262043 BGD262043 BPZ262043 BZV262043 CJR262043 CTN262043 DDJ262043 DNF262043 DXB262043 EGX262043 EQT262043 FAP262043 FKL262043 FUH262043 GED262043 GNZ262043 GXV262043 HHR262043 HRN262043 IBJ262043 ILF262043 IVB262043 JEX262043 JOT262043 JYP262043 KIL262043 KSH262043 LCD262043 LLZ262043 LVV262043 MFR262043 MPN262043 MZJ262043 NJF262043 NTB262043 OCX262043 OMT262043 OWP262043 PGL262043 PQH262043 QAD262043 QJZ262043 QTV262043 RDR262043 RNN262043 RXJ262043 SHF262043 SRB262043 TAX262043 TKT262043 TUP262043 UEL262043 UOH262043 UYD262043 VHZ262043 VRV262043 WBR262043 WLN262043 WVJ262043 IX327579 ST327579 ACP327579 AML327579 AWH327579 BGD327579 BPZ327579 BZV327579 CJR327579 CTN327579 DDJ327579 DNF327579 DXB327579 EGX327579 EQT327579 FAP327579 FKL327579 FUH327579 GED327579 GNZ327579 GXV327579 HHR327579 HRN327579 IBJ327579 ILF327579 IVB327579 JEX327579 JOT327579 JYP327579 KIL327579 KSH327579 LCD327579 LLZ327579 LVV327579 MFR327579 MPN327579 MZJ327579 NJF327579 NTB327579 OCX327579 OMT327579 OWP327579 PGL327579 PQH327579 QAD327579 QJZ327579 QTV327579 RDR327579 RNN327579 RXJ327579 SHF327579 SRB327579 TAX327579 TKT327579 TUP327579 UEL327579 UOH327579 UYD327579 VHZ327579 VRV327579 WBR327579 WLN327579 WVJ327579 IX393115 ST393115 ACP393115 AML393115 AWH393115 BGD393115 BPZ393115 BZV393115 CJR393115 CTN393115 DDJ393115 DNF393115 DXB393115 EGX393115 EQT393115 FAP393115 FKL393115 FUH393115 GED393115 GNZ393115 GXV393115 HHR393115 HRN393115 IBJ393115 ILF393115 IVB393115 JEX393115 JOT393115 JYP393115 KIL393115 KSH393115 LCD393115 LLZ393115 LVV393115 MFR393115 MPN393115 MZJ393115 NJF393115 NTB393115 OCX393115 OMT393115 OWP393115 PGL393115 PQH393115 QAD393115 QJZ393115 QTV393115 RDR393115 RNN393115 RXJ393115 SHF393115 SRB393115 TAX393115 TKT393115 TUP393115 UEL393115 UOH393115 UYD393115 VHZ393115 VRV393115 WBR393115 WLN393115 WVJ393115 IX458651 ST458651 ACP458651 AML458651 AWH458651 BGD458651 BPZ458651 BZV458651 CJR458651 CTN458651 DDJ458651 DNF458651 DXB458651 EGX458651 EQT458651 FAP458651 FKL458651 FUH458651 GED458651 GNZ458651 GXV458651 HHR458651 HRN458651 IBJ458651 ILF458651 IVB458651 JEX458651 JOT458651 JYP458651 KIL458651 KSH458651 LCD458651 LLZ458651 LVV458651 MFR458651 MPN458651 MZJ458651 NJF458651 NTB458651 OCX458651 OMT458651 OWP458651 PGL458651 PQH458651 QAD458651 QJZ458651 QTV458651 RDR458651 RNN458651 RXJ458651 SHF458651 SRB458651 TAX458651 TKT458651 TUP458651 UEL458651 UOH458651 UYD458651 VHZ458651 VRV458651 WBR458651 WLN458651 WVJ458651 IX524187 ST524187 ACP524187 AML524187 AWH524187 BGD524187 BPZ524187 BZV524187 CJR524187 CTN524187 DDJ524187 DNF524187 DXB524187 EGX524187 EQT524187 FAP524187 FKL524187 FUH524187 GED524187 GNZ524187 GXV524187 HHR524187 HRN524187 IBJ524187 ILF524187 IVB524187 JEX524187 JOT524187 JYP524187 KIL524187 KSH524187 LCD524187 LLZ524187 LVV524187 MFR524187 MPN524187 MZJ524187 NJF524187 NTB524187 OCX524187 OMT524187 OWP524187 PGL524187 PQH524187 QAD524187 QJZ524187 QTV524187 RDR524187 RNN524187 RXJ524187 SHF524187 SRB524187 TAX524187 TKT524187 TUP524187 UEL524187 UOH524187 UYD524187 VHZ524187 VRV524187 WBR524187 WLN524187 WVJ524187 IX589723 ST589723 ACP589723 AML589723 AWH589723 BGD589723 BPZ589723 BZV589723 CJR589723 CTN589723 DDJ589723 DNF589723 DXB589723 EGX589723 EQT589723 FAP589723 FKL589723 FUH589723 GED589723 GNZ589723 GXV589723 HHR589723 HRN589723 IBJ589723 ILF589723 IVB589723 JEX589723 JOT589723 JYP589723 KIL589723 KSH589723 LCD589723 LLZ589723 LVV589723 MFR589723 MPN589723 MZJ589723 NJF589723 NTB589723 OCX589723 OMT589723 OWP589723 PGL589723 PQH589723 QAD589723 QJZ589723 QTV589723 RDR589723 RNN589723 RXJ589723 SHF589723 SRB589723 TAX589723 TKT589723 TUP589723 UEL589723 UOH589723 UYD589723 VHZ589723 VRV589723 WBR589723 WLN589723 WVJ589723 IX655259 ST655259 ACP655259 AML655259 AWH655259 BGD655259 BPZ655259 BZV655259 CJR655259 CTN655259 DDJ655259 DNF655259 DXB655259 EGX655259 EQT655259 FAP655259 FKL655259 FUH655259 GED655259 GNZ655259 GXV655259 HHR655259 HRN655259 IBJ655259 ILF655259 IVB655259 JEX655259 JOT655259 JYP655259 KIL655259 KSH655259 LCD655259 LLZ655259 LVV655259 MFR655259 MPN655259 MZJ655259 NJF655259 NTB655259 OCX655259 OMT655259 OWP655259 PGL655259 PQH655259 QAD655259 QJZ655259 QTV655259 RDR655259 RNN655259 RXJ655259 SHF655259 SRB655259 TAX655259 TKT655259 TUP655259 UEL655259 UOH655259 UYD655259 VHZ655259 VRV655259 WBR655259 WLN655259 WVJ655259 IX720795 ST720795 ACP720795 AML720795 AWH720795 BGD720795 BPZ720795 BZV720795 CJR720795 CTN720795 DDJ720795 DNF720795 DXB720795 EGX720795 EQT720795 FAP720795 FKL720795 FUH720795 GED720795 GNZ720795 GXV720795 HHR720795 HRN720795 IBJ720795 ILF720795 IVB720795 JEX720795 JOT720795 JYP720795 KIL720795 KSH720795 LCD720795 LLZ720795 LVV720795 MFR720795 MPN720795 MZJ720795 NJF720795 NTB720795 OCX720795 OMT720795 OWP720795 PGL720795 PQH720795 QAD720795 QJZ720795 QTV720795 RDR720795 RNN720795 RXJ720795 SHF720795 SRB720795 TAX720795 TKT720795 TUP720795 UEL720795 UOH720795 UYD720795 VHZ720795 VRV720795 WBR720795 WLN720795 WVJ720795 IX786331 ST786331 ACP786331 AML786331 AWH786331 BGD786331 BPZ786331 BZV786331 CJR786331 CTN786331 DDJ786331 DNF786331 DXB786331 EGX786331 EQT786331 FAP786331 FKL786331 FUH786331 GED786331 GNZ786331 GXV786331 HHR786331 HRN786331 IBJ786331 ILF786331 IVB786331 JEX786331 JOT786331 JYP786331 KIL786331 KSH786331 LCD786331 LLZ786331 LVV786331 MFR786331 MPN786331 MZJ786331 NJF786331 NTB786331 OCX786331 OMT786331 OWP786331 PGL786331 PQH786331 QAD786331 QJZ786331 QTV786331 RDR786331 RNN786331 RXJ786331 SHF786331 SRB786331 TAX786331 TKT786331 TUP786331 UEL786331 UOH786331 UYD786331 VHZ786331 VRV786331 WBR786331 WLN786331 WVJ786331 IX851867 ST851867 ACP851867 AML851867 AWH851867 BGD851867 BPZ851867 BZV851867 CJR851867 CTN851867 DDJ851867 DNF851867 DXB851867 EGX851867 EQT851867 FAP851867 FKL851867 FUH851867 GED851867 GNZ851867 GXV851867 HHR851867 HRN851867 IBJ851867 ILF851867 IVB851867 JEX851867 JOT851867 JYP851867 KIL851867 KSH851867 LCD851867 LLZ851867 LVV851867 MFR851867 MPN851867 MZJ851867 NJF851867 NTB851867 OCX851867 OMT851867 OWP851867 PGL851867 PQH851867 QAD851867 QJZ851867 QTV851867 RDR851867 RNN851867 RXJ851867 SHF851867 SRB851867 TAX851867 TKT851867 TUP851867 UEL851867 UOH851867 UYD851867 VHZ851867 VRV851867 WBR851867 WLN851867 WVJ851867 IX917403 ST917403 ACP917403 AML917403 AWH917403 BGD917403 BPZ917403 BZV917403 CJR917403 CTN917403 DDJ917403 DNF917403 DXB917403 EGX917403 EQT917403 FAP917403 FKL917403 FUH917403 GED917403 GNZ917403 GXV917403 HHR917403 HRN917403 IBJ917403 ILF917403 IVB917403 JEX917403 JOT917403 JYP917403 KIL917403 KSH917403 LCD917403 LLZ917403 LVV917403 MFR917403 MPN917403 MZJ917403 NJF917403 NTB917403 OCX917403 OMT917403 OWP917403 PGL917403 PQH917403 QAD917403 QJZ917403 QTV917403 RDR917403 RNN917403 RXJ917403 SHF917403 SRB917403 TAX917403 TKT917403 TUP917403 UEL917403 UOH917403 UYD917403 VHZ917403 VRV917403 WBR917403 WLN917403 WVJ917403 IX982939 ST982939 ACP982939 AML982939 AWH982939 BGD982939 BPZ982939 BZV982939 CJR982939 CTN982939 DDJ982939 DNF982939 DXB982939 EGX982939 EQT982939 FAP982939 FKL982939 FUH982939 GED982939 GNZ982939 GXV982939 HHR982939 HRN982939 IBJ982939 ILF982939 IVB982939 JEX982939 JOT982939 JYP982939 KIL982939 KSH982939 LCD982939 LLZ982939 LVV982939 MFR982939 MPN982939 MZJ982939 NJF982939 NTB982939 OCX982939 OMT982939 OWP982939 PGL982939 PQH982939 QAD982939 QJZ982939 QTV982939 RDR982939 RNN982939 RXJ982939 SHF982939 SRB982939 TAX982939 TKT982939 TUP982939 UEL982939 UOH982939 UYD982939 VHZ982939 VRV982939 WBR982939 WLN982939 WVJ982939 IX65427:IX65429 ST65427:ST65429 ACP65427:ACP65429 AML65427:AML65429 AWH65427:AWH65429 BGD65427:BGD65429 BPZ65427:BPZ65429 BZV65427:BZV65429 CJR65427:CJR65429 CTN65427:CTN65429 DDJ65427:DDJ65429 DNF65427:DNF65429 DXB65427:DXB65429 EGX65427:EGX65429 EQT65427:EQT65429 FAP65427:FAP65429 FKL65427:FKL65429 FUH65427:FUH65429 GED65427:GED65429 GNZ65427:GNZ65429 GXV65427:GXV65429 HHR65427:HHR65429 HRN65427:HRN65429 IBJ65427:IBJ65429 ILF65427:ILF65429 IVB65427:IVB65429 JEX65427:JEX65429 JOT65427:JOT65429 JYP65427:JYP65429 KIL65427:KIL65429 KSH65427:KSH65429 LCD65427:LCD65429 LLZ65427:LLZ65429 LVV65427:LVV65429 MFR65427:MFR65429 MPN65427:MPN65429 MZJ65427:MZJ65429 NJF65427:NJF65429 NTB65427:NTB65429 OCX65427:OCX65429 OMT65427:OMT65429 OWP65427:OWP65429 PGL65427:PGL65429 PQH65427:PQH65429 QAD65427:QAD65429 QJZ65427:QJZ65429 QTV65427:QTV65429 RDR65427:RDR65429 RNN65427:RNN65429 RXJ65427:RXJ65429 SHF65427:SHF65429 SRB65427:SRB65429 TAX65427:TAX65429 TKT65427:TKT65429 TUP65427:TUP65429 UEL65427:UEL65429 UOH65427:UOH65429 UYD65427:UYD65429 VHZ65427:VHZ65429 VRV65427:VRV65429 WBR65427:WBR65429 WLN65427:WLN65429 WVJ65427:WVJ65429 IX130963:IX130965 ST130963:ST130965 ACP130963:ACP130965 AML130963:AML130965 AWH130963:AWH130965 BGD130963:BGD130965 BPZ130963:BPZ130965 BZV130963:BZV130965 CJR130963:CJR130965 CTN130963:CTN130965 DDJ130963:DDJ130965 DNF130963:DNF130965 DXB130963:DXB130965 EGX130963:EGX130965 EQT130963:EQT130965 FAP130963:FAP130965 FKL130963:FKL130965 FUH130963:FUH130965 GED130963:GED130965 GNZ130963:GNZ130965 GXV130963:GXV130965 HHR130963:HHR130965 HRN130963:HRN130965 IBJ130963:IBJ130965 ILF130963:ILF130965 IVB130963:IVB130965 JEX130963:JEX130965 JOT130963:JOT130965 JYP130963:JYP130965 KIL130963:KIL130965 KSH130963:KSH130965 LCD130963:LCD130965 LLZ130963:LLZ130965 LVV130963:LVV130965 MFR130963:MFR130965 MPN130963:MPN130965 MZJ130963:MZJ130965 NJF130963:NJF130965 NTB130963:NTB130965 OCX130963:OCX130965 OMT130963:OMT130965 OWP130963:OWP130965 PGL130963:PGL130965 PQH130963:PQH130965 QAD130963:QAD130965 QJZ130963:QJZ130965 QTV130963:QTV130965 RDR130963:RDR130965 RNN130963:RNN130965 RXJ130963:RXJ130965 SHF130963:SHF130965 SRB130963:SRB130965 TAX130963:TAX130965 TKT130963:TKT130965 TUP130963:TUP130965 UEL130963:UEL130965 UOH130963:UOH130965 UYD130963:UYD130965 VHZ130963:VHZ130965 VRV130963:VRV130965 WBR130963:WBR130965 WLN130963:WLN130965 WVJ130963:WVJ130965 IX196499:IX196501 ST196499:ST196501 ACP196499:ACP196501 AML196499:AML196501 AWH196499:AWH196501 BGD196499:BGD196501 BPZ196499:BPZ196501 BZV196499:BZV196501 CJR196499:CJR196501 CTN196499:CTN196501 DDJ196499:DDJ196501 DNF196499:DNF196501 DXB196499:DXB196501 EGX196499:EGX196501 EQT196499:EQT196501 FAP196499:FAP196501 FKL196499:FKL196501 FUH196499:FUH196501 GED196499:GED196501 GNZ196499:GNZ196501 GXV196499:GXV196501 HHR196499:HHR196501 HRN196499:HRN196501 IBJ196499:IBJ196501 ILF196499:ILF196501 IVB196499:IVB196501 JEX196499:JEX196501 JOT196499:JOT196501 JYP196499:JYP196501 KIL196499:KIL196501 KSH196499:KSH196501 LCD196499:LCD196501 LLZ196499:LLZ196501 LVV196499:LVV196501 MFR196499:MFR196501 MPN196499:MPN196501 MZJ196499:MZJ196501 NJF196499:NJF196501 NTB196499:NTB196501 OCX196499:OCX196501 OMT196499:OMT196501 OWP196499:OWP196501 PGL196499:PGL196501 PQH196499:PQH196501 QAD196499:QAD196501 QJZ196499:QJZ196501 QTV196499:QTV196501 RDR196499:RDR196501 RNN196499:RNN196501 RXJ196499:RXJ196501 SHF196499:SHF196501 SRB196499:SRB196501 TAX196499:TAX196501 TKT196499:TKT196501 TUP196499:TUP196501 UEL196499:UEL196501 UOH196499:UOH196501 UYD196499:UYD196501 VHZ196499:VHZ196501 VRV196499:VRV196501 WBR196499:WBR196501 WLN196499:WLN196501 WVJ196499:WVJ196501 IX262035:IX262037 ST262035:ST262037 ACP262035:ACP262037 AML262035:AML262037 AWH262035:AWH262037 BGD262035:BGD262037 BPZ262035:BPZ262037 BZV262035:BZV262037 CJR262035:CJR262037 CTN262035:CTN262037 DDJ262035:DDJ262037 DNF262035:DNF262037 DXB262035:DXB262037 EGX262035:EGX262037 EQT262035:EQT262037 FAP262035:FAP262037 FKL262035:FKL262037 FUH262035:FUH262037 GED262035:GED262037 GNZ262035:GNZ262037 GXV262035:GXV262037 HHR262035:HHR262037 HRN262035:HRN262037 IBJ262035:IBJ262037 ILF262035:ILF262037 IVB262035:IVB262037 JEX262035:JEX262037 JOT262035:JOT262037 JYP262035:JYP262037 KIL262035:KIL262037 KSH262035:KSH262037 LCD262035:LCD262037 LLZ262035:LLZ262037 LVV262035:LVV262037 MFR262035:MFR262037 MPN262035:MPN262037 MZJ262035:MZJ262037 NJF262035:NJF262037 NTB262035:NTB262037 OCX262035:OCX262037 OMT262035:OMT262037 OWP262035:OWP262037 PGL262035:PGL262037 PQH262035:PQH262037 QAD262035:QAD262037 QJZ262035:QJZ262037 QTV262035:QTV262037 RDR262035:RDR262037 RNN262035:RNN262037 RXJ262035:RXJ262037 SHF262035:SHF262037 SRB262035:SRB262037 TAX262035:TAX262037 TKT262035:TKT262037 TUP262035:TUP262037 UEL262035:UEL262037 UOH262035:UOH262037 UYD262035:UYD262037 VHZ262035:VHZ262037 VRV262035:VRV262037 WBR262035:WBR262037 WLN262035:WLN262037 WVJ262035:WVJ262037 IX327571:IX327573 ST327571:ST327573 ACP327571:ACP327573 AML327571:AML327573 AWH327571:AWH327573 BGD327571:BGD327573 BPZ327571:BPZ327573 BZV327571:BZV327573 CJR327571:CJR327573 CTN327571:CTN327573 DDJ327571:DDJ327573 DNF327571:DNF327573 DXB327571:DXB327573 EGX327571:EGX327573 EQT327571:EQT327573 FAP327571:FAP327573 FKL327571:FKL327573 FUH327571:FUH327573 GED327571:GED327573 GNZ327571:GNZ327573 GXV327571:GXV327573 HHR327571:HHR327573 HRN327571:HRN327573 IBJ327571:IBJ327573 ILF327571:ILF327573 IVB327571:IVB327573 JEX327571:JEX327573 JOT327571:JOT327573 JYP327571:JYP327573 KIL327571:KIL327573 KSH327571:KSH327573 LCD327571:LCD327573 LLZ327571:LLZ327573 LVV327571:LVV327573 MFR327571:MFR327573 MPN327571:MPN327573 MZJ327571:MZJ327573 NJF327571:NJF327573 NTB327571:NTB327573 OCX327571:OCX327573 OMT327571:OMT327573 OWP327571:OWP327573 PGL327571:PGL327573 PQH327571:PQH327573 QAD327571:QAD327573 QJZ327571:QJZ327573 QTV327571:QTV327573 RDR327571:RDR327573 RNN327571:RNN327573 RXJ327571:RXJ327573 SHF327571:SHF327573 SRB327571:SRB327573 TAX327571:TAX327573 TKT327571:TKT327573 TUP327571:TUP327573 UEL327571:UEL327573 UOH327571:UOH327573 UYD327571:UYD327573 VHZ327571:VHZ327573 VRV327571:VRV327573 WBR327571:WBR327573 WLN327571:WLN327573 WVJ327571:WVJ327573 IX393107:IX393109 ST393107:ST393109 ACP393107:ACP393109 AML393107:AML393109 AWH393107:AWH393109 BGD393107:BGD393109 BPZ393107:BPZ393109 BZV393107:BZV393109 CJR393107:CJR393109 CTN393107:CTN393109 DDJ393107:DDJ393109 DNF393107:DNF393109 DXB393107:DXB393109 EGX393107:EGX393109 EQT393107:EQT393109 FAP393107:FAP393109 FKL393107:FKL393109 FUH393107:FUH393109 GED393107:GED393109 GNZ393107:GNZ393109 GXV393107:GXV393109 HHR393107:HHR393109 HRN393107:HRN393109 IBJ393107:IBJ393109 ILF393107:ILF393109 IVB393107:IVB393109 JEX393107:JEX393109 JOT393107:JOT393109 JYP393107:JYP393109 KIL393107:KIL393109 KSH393107:KSH393109 LCD393107:LCD393109 LLZ393107:LLZ393109 LVV393107:LVV393109 MFR393107:MFR393109 MPN393107:MPN393109 MZJ393107:MZJ393109 NJF393107:NJF393109 NTB393107:NTB393109 OCX393107:OCX393109 OMT393107:OMT393109 OWP393107:OWP393109 PGL393107:PGL393109 PQH393107:PQH393109 QAD393107:QAD393109 QJZ393107:QJZ393109 QTV393107:QTV393109 RDR393107:RDR393109 RNN393107:RNN393109 RXJ393107:RXJ393109 SHF393107:SHF393109 SRB393107:SRB393109 TAX393107:TAX393109 TKT393107:TKT393109 TUP393107:TUP393109 UEL393107:UEL393109 UOH393107:UOH393109 UYD393107:UYD393109 VHZ393107:VHZ393109 VRV393107:VRV393109 WBR393107:WBR393109 WLN393107:WLN393109 WVJ393107:WVJ393109 IX458643:IX458645 ST458643:ST458645 ACP458643:ACP458645 AML458643:AML458645 AWH458643:AWH458645 BGD458643:BGD458645 BPZ458643:BPZ458645 BZV458643:BZV458645 CJR458643:CJR458645 CTN458643:CTN458645 DDJ458643:DDJ458645 DNF458643:DNF458645 DXB458643:DXB458645 EGX458643:EGX458645 EQT458643:EQT458645 FAP458643:FAP458645 FKL458643:FKL458645 FUH458643:FUH458645 GED458643:GED458645 GNZ458643:GNZ458645 GXV458643:GXV458645 HHR458643:HHR458645 HRN458643:HRN458645 IBJ458643:IBJ458645 ILF458643:ILF458645 IVB458643:IVB458645 JEX458643:JEX458645 JOT458643:JOT458645 JYP458643:JYP458645 KIL458643:KIL458645 KSH458643:KSH458645 LCD458643:LCD458645 LLZ458643:LLZ458645 LVV458643:LVV458645 MFR458643:MFR458645 MPN458643:MPN458645 MZJ458643:MZJ458645 NJF458643:NJF458645 NTB458643:NTB458645 OCX458643:OCX458645 OMT458643:OMT458645 OWP458643:OWP458645 PGL458643:PGL458645 PQH458643:PQH458645 QAD458643:QAD458645 QJZ458643:QJZ458645 QTV458643:QTV458645 RDR458643:RDR458645 RNN458643:RNN458645 RXJ458643:RXJ458645 SHF458643:SHF458645 SRB458643:SRB458645 TAX458643:TAX458645 TKT458643:TKT458645 TUP458643:TUP458645 UEL458643:UEL458645 UOH458643:UOH458645 UYD458643:UYD458645 VHZ458643:VHZ458645 VRV458643:VRV458645 WBR458643:WBR458645 WLN458643:WLN458645 WVJ458643:WVJ458645 IX524179:IX524181 ST524179:ST524181 ACP524179:ACP524181 AML524179:AML524181 AWH524179:AWH524181 BGD524179:BGD524181 BPZ524179:BPZ524181 BZV524179:BZV524181 CJR524179:CJR524181 CTN524179:CTN524181 DDJ524179:DDJ524181 DNF524179:DNF524181 DXB524179:DXB524181 EGX524179:EGX524181 EQT524179:EQT524181 FAP524179:FAP524181 FKL524179:FKL524181 FUH524179:FUH524181 GED524179:GED524181 GNZ524179:GNZ524181 GXV524179:GXV524181 HHR524179:HHR524181 HRN524179:HRN524181 IBJ524179:IBJ524181 ILF524179:ILF524181 IVB524179:IVB524181 JEX524179:JEX524181 JOT524179:JOT524181 JYP524179:JYP524181 KIL524179:KIL524181 KSH524179:KSH524181 LCD524179:LCD524181 LLZ524179:LLZ524181 LVV524179:LVV524181 MFR524179:MFR524181 MPN524179:MPN524181 MZJ524179:MZJ524181 NJF524179:NJF524181 NTB524179:NTB524181 OCX524179:OCX524181 OMT524179:OMT524181 OWP524179:OWP524181 PGL524179:PGL524181 PQH524179:PQH524181 QAD524179:QAD524181 QJZ524179:QJZ524181 QTV524179:QTV524181 RDR524179:RDR524181 RNN524179:RNN524181 RXJ524179:RXJ524181 SHF524179:SHF524181 SRB524179:SRB524181 TAX524179:TAX524181 TKT524179:TKT524181 TUP524179:TUP524181 UEL524179:UEL524181 UOH524179:UOH524181 UYD524179:UYD524181 VHZ524179:VHZ524181 VRV524179:VRV524181 WBR524179:WBR524181 WLN524179:WLN524181 WVJ524179:WVJ524181 IX589715:IX589717 ST589715:ST589717 ACP589715:ACP589717 AML589715:AML589717 AWH589715:AWH589717 BGD589715:BGD589717 BPZ589715:BPZ589717 BZV589715:BZV589717 CJR589715:CJR589717 CTN589715:CTN589717 DDJ589715:DDJ589717 DNF589715:DNF589717 DXB589715:DXB589717 EGX589715:EGX589717 EQT589715:EQT589717 FAP589715:FAP589717 FKL589715:FKL589717 FUH589715:FUH589717 GED589715:GED589717 GNZ589715:GNZ589717 GXV589715:GXV589717 HHR589715:HHR589717 HRN589715:HRN589717 IBJ589715:IBJ589717 ILF589715:ILF589717 IVB589715:IVB589717 JEX589715:JEX589717 JOT589715:JOT589717 JYP589715:JYP589717 KIL589715:KIL589717 KSH589715:KSH589717 LCD589715:LCD589717 LLZ589715:LLZ589717 LVV589715:LVV589717 MFR589715:MFR589717 MPN589715:MPN589717 MZJ589715:MZJ589717 NJF589715:NJF589717 NTB589715:NTB589717 OCX589715:OCX589717 OMT589715:OMT589717 OWP589715:OWP589717 PGL589715:PGL589717 PQH589715:PQH589717 QAD589715:QAD589717 QJZ589715:QJZ589717 QTV589715:QTV589717 RDR589715:RDR589717 RNN589715:RNN589717 RXJ589715:RXJ589717 SHF589715:SHF589717 SRB589715:SRB589717 TAX589715:TAX589717 TKT589715:TKT589717 TUP589715:TUP589717 UEL589715:UEL589717 UOH589715:UOH589717 UYD589715:UYD589717 VHZ589715:VHZ589717 VRV589715:VRV589717 WBR589715:WBR589717 WLN589715:WLN589717 WVJ589715:WVJ589717 IX655251:IX655253 ST655251:ST655253 ACP655251:ACP655253 AML655251:AML655253 AWH655251:AWH655253 BGD655251:BGD655253 BPZ655251:BPZ655253 BZV655251:BZV655253 CJR655251:CJR655253 CTN655251:CTN655253 DDJ655251:DDJ655253 DNF655251:DNF655253 DXB655251:DXB655253 EGX655251:EGX655253 EQT655251:EQT655253 FAP655251:FAP655253 FKL655251:FKL655253 FUH655251:FUH655253 GED655251:GED655253 GNZ655251:GNZ655253 GXV655251:GXV655253 HHR655251:HHR655253 HRN655251:HRN655253 IBJ655251:IBJ655253 ILF655251:ILF655253 IVB655251:IVB655253 JEX655251:JEX655253 JOT655251:JOT655253 JYP655251:JYP655253 KIL655251:KIL655253 KSH655251:KSH655253 LCD655251:LCD655253 LLZ655251:LLZ655253 LVV655251:LVV655253 MFR655251:MFR655253 MPN655251:MPN655253 MZJ655251:MZJ655253 NJF655251:NJF655253 NTB655251:NTB655253 OCX655251:OCX655253 OMT655251:OMT655253 OWP655251:OWP655253 PGL655251:PGL655253 PQH655251:PQH655253 QAD655251:QAD655253 QJZ655251:QJZ655253 QTV655251:QTV655253 RDR655251:RDR655253 RNN655251:RNN655253 RXJ655251:RXJ655253 SHF655251:SHF655253 SRB655251:SRB655253 TAX655251:TAX655253 TKT655251:TKT655253 TUP655251:TUP655253 UEL655251:UEL655253 UOH655251:UOH655253 UYD655251:UYD655253 VHZ655251:VHZ655253 VRV655251:VRV655253 WBR655251:WBR655253 WLN655251:WLN655253 WVJ655251:WVJ655253 IX720787:IX720789 ST720787:ST720789 ACP720787:ACP720789 AML720787:AML720789 AWH720787:AWH720789 BGD720787:BGD720789 BPZ720787:BPZ720789 BZV720787:BZV720789 CJR720787:CJR720789 CTN720787:CTN720789 DDJ720787:DDJ720789 DNF720787:DNF720789 DXB720787:DXB720789 EGX720787:EGX720789 EQT720787:EQT720789 FAP720787:FAP720789 FKL720787:FKL720789 FUH720787:FUH720789 GED720787:GED720789 GNZ720787:GNZ720789 GXV720787:GXV720789 HHR720787:HHR720789 HRN720787:HRN720789 IBJ720787:IBJ720789 ILF720787:ILF720789 IVB720787:IVB720789 JEX720787:JEX720789 JOT720787:JOT720789 JYP720787:JYP720789 KIL720787:KIL720789 KSH720787:KSH720789 LCD720787:LCD720789 LLZ720787:LLZ720789 LVV720787:LVV720789 MFR720787:MFR720789 MPN720787:MPN720789 MZJ720787:MZJ720789 NJF720787:NJF720789 NTB720787:NTB720789 OCX720787:OCX720789 OMT720787:OMT720789 OWP720787:OWP720789 PGL720787:PGL720789 PQH720787:PQH720789 QAD720787:QAD720789 QJZ720787:QJZ720789 QTV720787:QTV720789 RDR720787:RDR720789 RNN720787:RNN720789 RXJ720787:RXJ720789 SHF720787:SHF720789 SRB720787:SRB720789 TAX720787:TAX720789 TKT720787:TKT720789 TUP720787:TUP720789 UEL720787:UEL720789 UOH720787:UOH720789 UYD720787:UYD720789 VHZ720787:VHZ720789 VRV720787:VRV720789 WBR720787:WBR720789 WLN720787:WLN720789 WVJ720787:WVJ720789 IX786323:IX786325 ST786323:ST786325 ACP786323:ACP786325 AML786323:AML786325 AWH786323:AWH786325 BGD786323:BGD786325 BPZ786323:BPZ786325 BZV786323:BZV786325 CJR786323:CJR786325 CTN786323:CTN786325 DDJ786323:DDJ786325 DNF786323:DNF786325 DXB786323:DXB786325 EGX786323:EGX786325 EQT786323:EQT786325 FAP786323:FAP786325 FKL786323:FKL786325 FUH786323:FUH786325 GED786323:GED786325 GNZ786323:GNZ786325 GXV786323:GXV786325 HHR786323:HHR786325 HRN786323:HRN786325 IBJ786323:IBJ786325 ILF786323:ILF786325 IVB786323:IVB786325 JEX786323:JEX786325 JOT786323:JOT786325 JYP786323:JYP786325 KIL786323:KIL786325 KSH786323:KSH786325 LCD786323:LCD786325 LLZ786323:LLZ786325 LVV786323:LVV786325 MFR786323:MFR786325 MPN786323:MPN786325 MZJ786323:MZJ786325 NJF786323:NJF786325 NTB786323:NTB786325 OCX786323:OCX786325 OMT786323:OMT786325 OWP786323:OWP786325 PGL786323:PGL786325 PQH786323:PQH786325 QAD786323:QAD786325 QJZ786323:QJZ786325 QTV786323:QTV786325 RDR786323:RDR786325 RNN786323:RNN786325 RXJ786323:RXJ786325 SHF786323:SHF786325 SRB786323:SRB786325 TAX786323:TAX786325 TKT786323:TKT786325 TUP786323:TUP786325 UEL786323:UEL786325 UOH786323:UOH786325 UYD786323:UYD786325 VHZ786323:VHZ786325 VRV786323:VRV786325 WBR786323:WBR786325 WLN786323:WLN786325 WVJ786323:WVJ786325 IX851859:IX851861 ST851859:ST851861 ACP851859:ACP851861 AML851859:AML851861 AWH851859:AWH851861 BGD851859:BGD851861 BPZ851859:BPZ851861 BZV851859:BZV851861 CJR851859:CJR851861 CTN851859:CTN851861 DDJ851859:DDJ851861 DNF851859:DNF851861 DXB851859:DXB851861 EGX851859:EGX851861 EQT851859:EQT851861 FAP851859:FAP851861 FKL851859:FKL851861 FUH851859:FUH851861 GED851859:GED851861 GNZ851859:GNZ851861 GXV851859:GXV851861 HHR851859:HHR851861 HRN851859:HRN851861 IBJ851859:IBJ851861 ILF851859:ILF851861 IVB851859:IVB851861 JEX851859:JEX851861 JOT851859:JOT851861 JYP851859:JYP851861 KIL851859:KIL851861 KSH851859:KSH851861 LCD851859:LCD851861 LLZ851859:LLZ851861 LVV851859:LVV851861 MFR851859:MFR851861 MPN851859:MPN851861 MZJ851859:MZJ851861 NJF851859:NJF851861 NTB851859:NTB851861 OCX851859:OCX851861 OMT851859:OMT851861 OWP851859:OWP851861 PGL851859:PGL851861 PQH851859:PQH851861 QAD851859:QAD851861 QJZ851859:QJZ851861 QTV851859:QTV851861 RDR851859:RDR851861 RNN851859:RNN851861 RXJ851859:RXJ851861 SHF851859:SHF851861 SRB851859:SRB851861 TAX851859:TAX851861 TKT851859:TKT851861 TUP851859:TUP851861 UEL851859:UEL851861 UOH851859:UOH851861 UYD851859:UYD851861 VHZ851859:VHZ851861 VRV851859:VRV851861 WBR851859:WBR851861 WLN851859:WLN851861 WVJ851859:WVJ851861 IX917395:IX917397 ST917395:ST917397 ACP917395:ACP917397 AML917395:AML917397 AWH917395:AWH917397 BGD917395:BGD917397 BPZ917395:BPZ917397 BZV917395:BZV917397 CJR917395:CJR917397 CTN917395:CTN917397 DDJ917395:DDJ917397 DNF917395:DNF917397 DXB917395:DXB917397 EGX917395:EGX917397 EQT917395:EQT917397 FAP917395:FAP917397 FKL917395:FKL917397 FUH917395:FUH917397 GED917395:GED917397 GNZ917395:GNZ917397 GXV917395:GXV917397 HHR917395:HHR917397 HRN917395:HRN917397 IBJ917395:IBJ917397 ILF917395:ILF917397 IVB917395:IVB917397 JEX917395:JEX917397 JOT917395:JOT917397 JYP917395:JYP917397 KIL917395:KIL917397 KSH917395:KSH917397 LCD917395:LCD917397 LLZ917395:LLZ917397 LVV917395:LVV917397 MFR917395:MFR917397 MPN917395:MPN917397 MZJ917395:MZJ917397 NJF917395:NJF917397 NTB917395:NTB917397 OCX917395:OCX917397 OMT917395:OMT917397 OWP917395:OWP917397 PGL917395:PGL917397 PQH917395:PQH917397 QAD917395:QAD917397 QJZ917395:QJZ917397 QTV917395:QTV917397 RDR917395:RDR917397 RNN917395:RNN917397 RXJ917395:RXJ917397 SHF917395:SHF917397 SRB917395:SRB917397 TAX917395:TAX917397 TKT917395:TKT917397 TUP917395:TUP917397 UEL917395:UEL917397 UOH917395:UOH917397 UYD917395:UYD917397 VHZ917395:VHZ917397 VRV917395:VRV917397 WBR917395:WBR917397 WLN917395:WLN917397 WVJ917395:WVJ917397 IX982931:IX982933 ST982931:ST982933 ACP982931:ACP982933 AML982931:AML982933 AWH982931:AWH982933 BGD982931:BGD982933 BPZ982931:BPZ982933 BZV982931:BZV982933 CJR982931:CJR982933 CTN982931:CTN982933 DDJ982931:DDJ982933 DNF982931:DNF982933 DXB982931:DXB982933 EGX982931:EGX982933 EQT982931:EQT982933 FAP982931:FAP982933 FKL982931:FKL982933 FUH982931:FUH982933 GED982931:GED982933 GNZ982931:GNZ982933 GXV982931:GXV982933 HHR982931:HHR982933 HRN982931:HRN982933 IBJ982931:IBJ982933 ILF982931:ILF982933 IVB982931:IVB982933 JEX982931:JEX982933 JOT982931:JOT982933 JYP982931:JYP982933 KIL982931:KIL982933 KSH982931:KSH982933 LCD982931:LCD982933 LLZ982931:LLZ982933 LVV982931:LVV982933 MFR982931:MFR982933 MPN982931:MPN982933 MZJ982931:MZJ982933 NJF982931:NJF982933 NTB982931:NTB982933 OCX982931:OCX982933 OMT982931:OMT982933 OWP982931:OWP982933 PGL982931:PGL982933 PQH982931:PQH982933 QAD982931:QAD982933 QJZ982931:QJZ982933 QTV982931:QTV982933 RDR982931:RDR982933 RNN982931:RNN982933 RXJ982931:RXJ982933 SHF982931:SHF982933 SRB982931:SRB982933 TAX982931:TAX982933 TKT982931:TKT982933 TUP982931:TUP982933 UEL982931:UEL982933 UOH982931:UOH982933 UYD982931:UYD982933 VHZ982931:VHZ982933 VRV982931:VRV982933 WBR982931:WBR982933 WLN982931:WLN982933 WVJ982931:WVJ982933 IX65408 ST65408 ACP65408 AML65408 AWH65408 BGD65408 BPZ65408 BZV65408 CJR65408 CTN65408 DDJ65408 DNF65408 DXB65408 EGX65408 EQT65408 FAP65408 FKL65408 FUH65408 GED65408 GNZ65408 GXV65408 HHR65408 HRN65408 IBJ65408 ILF65408 IVB65408 JEX65408 JOT65408 JYP65408 KIL65408 KSH65408 LCD65408 LLZ65408 LVV65408 MFR65408 MPN65408 MZJ65408 NJF65408 NTB65408 OCX65408 OMT65408 OWP65408 PGL65408 PQH65408 QAD65408 QJZ65408 QTV65408 RDR65408 RNN65408 RXJ65408 SHF65408 SRB65408 TAX65408 TKT65408 TUP65408 UEL65408 UOH65408 UYD65408 VHZ65408 VRV65408 WBR65408 WLN65408 WVJ65408 IX130944 ST130944 ACP130944 AML130944 AWH130944 BGD130944 BPZ130944 BZV130944 CJR130944 CTN130944 DDJ130944 DNF130944 DXB130944 EGX130944 EQT130944 FAP130944 FKL130944 FUH130944 GED130944 GNZ130944 GXV130944 HHR130944 HRN130944 IBJ130944 ILF130944 IVB130944 JEX130944 JOT130944 JYP130944 KIL130944 KSH130944 LCD130944 LLZ130944 LVV130944 MFR130944 MPN130944 MZJ130944 NJF130944 NTB130944 OCX130944 OMT130944 OWP130944 PGL130944 PQH130944 QAD130944 QJZ130944 QTV130944 RDR130944 RNN130944 RXJ130944 SHF130944 SRB130944 TAX130944 TKT130944 TUP130944 UEL130944 UOH130944 UYD130944 VHZ130944 VRV130944 WBR130944 WLN130944 WVJ130944 IX196480 ST196480 ACP196480 AML196480 AWH196480 BGD196480 BPZ196480 BZV196480 CJR196480 CTN196480 DDJ196480 DNF196480 DXB196480 EGX196480 EQT196480 FAP196480 FKL196480 FUH196480 GED196480 GNZ196480 GXV196480 HHR196480 HRN196480 IBJ196480 ILF196480 IVB196480 JEX196480 JOT196480 JYP196480 KIL196480 KSH196480 LCD196480 LLZ196480 LVV196480 MFR196480 MPN196480 MZJ196480 NJF196480 NTB196480 OCX196480 OMT196480 OWP196480 PGL196480 PQH196480 QAD196480 QJZ196480 QTV196480 RDR196480 RNN196480 RXJ196480 SHF196480 SRB196480 TAX196480 TKT196480 TUP196480 UEL196480 UOH196480 UYD196480 VHZ196480 VRV196480 WBR196480 WLN196480 WVJ196480 IX262016 ST262016 ACP262016 AML262016 AWH262016 BGD262016 BPZ262016 BZV262016 CJR262016 CTN262016 DDJ262016 DNF262016 DXB262016 EGX262016 EQT262016 FAP262016 FKL262016 FUH262016 GED262016 GNZ262016 GXV262016 HHR262016 HRN262016 IBJ262016 ILF262016 IVB262016 JEX262016 JOT262016 JYP262016 KIL262016 KSH262016 LCD262016 LLZ262016 LVV262016 MFR262016 MPN262016 MZJ262016 NJF262016 NTB262016 OCX262016 OMT262016 OWP262016 PGL262016 PQH262016 QAD262016 QJZ262016 QTV262016 RDR262016 RNN262016 RXJ262016 SHF262016 SRB262016 TAX262016 TKT262016 TUP262016 UEL262016 UOH262016 UYD262016 VHZ262016 VRV262016 WBR262016 WLN262016 WVJ262016 IX327552 ST327552 ACP327552 AML327552 AWH327552 BGD327552 BPZ327552 BZV327552 CJR327552 CTN327552 DDJ327552 DNF327552 DXB327552 EGX327552 EQT327552 FAP327552 FKL327552 FUH327552 GED327552 GNZ327552 GXV327552 HHR327552 HRN327552 IBJ327552 ILF327552 IVB327552 JEX327552 JOT327552 JYP327552 KIL327552 KSH327552 LCD327552 LLZ327552 LVV327552 MFR327552 MPN327552 MZJ327552 NJF327552 NTB327552 OCX327552 OMT327552 OWP327552 PGL327552 PQH327552 QAD327552 QJZ327552 QTV327552 RDR327552 RNN327552 RXJ327552 SHF327552 SRB327552 TAX327552 TKT327552 TUP327552 UEL327552 UOH327552 UYD327552 VHZ327552 VRV327552 WBR327552 WLN327552 WVJ327552 IX393088 ST393088 ACP393088 AML393088 AWH393088 BGD393088 BPZ393088 BZV393088 CJR393088 CTN393088 DDJ393088 DNF393088 DXB393088 EGX393088 EQT393088 FAP393088 FKL393088 FUH393088 GED393088 GNZ393088 GXV393088 HHR393088 HRN393088 IBJ393088 ILF393088 IVB393088 JEX393088 JOT393088 JYP393088 KIL393088 KSH393088 LCD393088 LLZ393088 LVV393088 MFR393088 MPN393088 MZJ393088 NJF393088 NTB393088 OCX393088 OMT393088 OWP393088 PGL393088 PQH393088 QAD393088 QJZ393088 QTV393088 RDR393088 RNN393088 RXJ393088 SHF393088 SRB393088 TAX393088 TKT393088 TUP393088 UEL393088 UOH393088 UYD393088 VHZ393088 VRV393088 WBR393088 WLN393088 WVJ393088 IX458624 ST458624 ACP458624 AML458624 AWH458624 BGD458624 BPZ458624 BZV458624 CJR458624 CTN458624 DDJ458624 DNF458624 DXB458624 EGX458624 EQT458624 FAP458624 FKL458624 FUH458624 GED458624 GNZ458624 GXV458624 HHR458624 HRN458624 IBJ458624 ILF458624 IVB458624 JEX458624 JOT458624 JYP458624 KIL458624 KSH458624 LCD458624 LLZ458624 LVV458624 MFR458624 MPN458624 MZJ458624 NJF458624 NTB458624 OCX458624 OMT458624 OWP458624 PGL458624 PQH458624 QAD458624 QJZ458624 QTV458624 RDR458624 RNN458624 RXJ458624 SHF458624 SRB458624 TAX458624 TKT458624 TUP458624 UEL458624 UOH458624 UYD458624 VHZ458624 VRV458624 WBR458624 WLN458624 WVJ458624 IX524160 ST524160 ACP524160 AML524160 AWH524160 BGD524160 BPZ524160 BZV524160 CJR524160 CTN524160 DDJ524160 DNF524160 DXB524160 EGX524160 EQT524160 FAP524160 FKL524160 FUH524160 GED524160 GNZ524160 GXV524160 HHR524160 HRN524160 IBJ524160 ILF524160 IVB524160 JEX524160 JOT524160 JYP524160 KIL524160 KSH524160 LCD524160 LLZ524160 LVV524160 MFR524160 MPN524160 MZJ524160 NJF524160 NTB524160 OCX524160 OMT524160 OWP524160 PGL524160 PQH524160 QAD524160 QJZ524160 QTV524160 RDR524160 RNN524160 RXJ524160 SHF524160 SRB524160 TAX524160 TKT524160 TUP524160 UEL524160 UOH524160 UYD524160 VHZ524160 VRV524160 WBR524160 WLN524160 WVJ524160 IX589696 ST589696 ACP589696 AML589696 AWH589696 BGD589696 BPZ589696 BZV589696 CJR589696 CTN589696 DDJ589696 DNF589696 DXB589696 EGX589696 EQT589696 FAP589696 FKL589696 FUH589696 GED589696 GNZ589696 GXV589696 HHR589696 HRN589696 IBJ589696 ILF589696 IVB589696 JEX589696 JOT589696 JYP589696 KIL589696 KSH589696 LCD589696 LLZ589696 LVV589696 MFR589696 MPN589696 MZJ589696 NJF589696 NTB589696 OCX589696 OMT589696 OWP589696 PGL589696 PQH589696 QAD589696 QJZ589696 QTV589696 RDR589696 RNN589696 RXJ589696 SHF589696 SRB589696 TAX589696 TKT589696 TUP589696 UEL589696 UOH589696 UYD589696 VHZ589696 VRV589696 WBR589696 WLN589696 WVJ589696 IX655232 ST655232 ACP655232 AML655232 AWH655232 BGD655232 BPZ655232 BZV655232 CJR655232 CTN655232 DDJ655232 DNF655232 DXB655232 EGX655232 EQT655232 FAP655232 FKL655232 FUH655232 GED655232 GNZ655232 GXV655232 HHR655232 HRN655232 IBJ655232 ILF655232 IVB655232 JEX655232 JOT655232 JYP655232 KIL655232 KSH655232 LCD655232 LLZ655232 LVV655232 MFR655232 MPN655232 MZJ655232 NJF655232 NTB655232 OCX655232 OMT655232 OWP655232 PGL655232 PQH655232 QAD655232 QJZ655232 QTV655232 RDR655232 RNN655232 RXJ655232 SHF655232 SRB655232 TAX655232 TKT655232 TUP655232 UEL655232 UOH655232 UYD655232 VHZ655232 VRV655232 WBR655232 WLN655232 WVJ655232 IX720768 ST720768 ACP720768 AML720768 AWH720768 BGD720768 BPZ720768 BZV720768 CJR720768 CTN720768 DDJ720768 DNF720768 DXB720768 EGX720768 EQT720768 FAP720768 FKL720768 FUH720768 GED720768 GNZ720768 GXV720768 HHR720768 HRN720768 IBJ720768 ILF720768 IVB720768 JEX720768 JOT720768 JYP720768 KIL720768 KSH720768 LCD720768 LLZ720768 LVV720768 MFR720768 MPN720768 MZJ720768 NJF720768 NTB720768 OCX720768 OMT720768 OWP720768 PGL720768 PQH720768 QAD720768 QJZ720768 QTV720768 RDR720768 RNN720768 RXJ720768 SHF720768 SRB720768 TAX720768 TKT720768 TUP720768 UEL720768 UOH720768 UYD720768 VHZ720768 VRV720768 WBR720768 WLN720768 WVJ720768 IX786304 ST786304 ACP786304 AML786304 AWH786304 BGD786304 BPZ786304 BZV786304 CJR786304 CTN786304 DDJ786304 DNF786304 DXB786304 EGX786304 EQT786304 FAP786304 FKL786304 FUH786304 GED786304 GNZ786304 GXV786304 HHR786304 HRN786304 IBJ786304 ILF786304 IVB786304 JEX786304 JOT786304 JYP786304 KIL786304 KSH786304 LCD786304 LLZ786304 LVV786304 MFR786304 MPN786304 MZJ786304 NJF786304 NTB786304 OCX786304 OMT786304 OWP786304 PGL786304 PQH786304 QAD786304 QJZ786304 QTV786304 RDR786304 RNN786304 RXJ786304 SHF786304 SRB786304 TAX786304 TKT786304 TUP786304 UEL786304 UOH786304 UYD786304 VHZ786304 VRV786304 WBR786304 WLN786304 WVJ786304 IX851840 ST851840 ACP851840 AML851840 AWH851840 BGD851840 BPZ851840 BZV851840 CJR851840 CTN851840 DDJ851840 DNF851840 DXB851840 EGX851840 EQT851840 FAP851840 FKL851840 FUH851840 GED851840 GNZ851840 GXV851840 HHR851840 HRN851840 IBJ851840 ILF851840 IVB851840 JEX851840 JOT851840 JYP851840 KIL851840 KSH851840 LCD851840 LLZ851840 LVV851840 MFR851840 MPN851840 MZJ851840 NJF851840 NTB851840 OCX851840 OMT851840 OWP851840 PGL851840 PQH851840 QAD851840 QJZ851840 QTV851840 RDR851840 RNN851840 RXJ851840 SHF851840 SRB851840 TAX851840 TKT851840 TUP851840 UEL851840 UOH851840 UYD851840 VHZ851840 VRV851840 WBR851840 WLN851840 WVJ851840 IX917376 ST917376 ACP917376 AML917376 AWH917376 BGD917376 BPZ917376 BZV917376 CJR917376 CTN917376 DDJ917376 DNF917376 DXB917376 EGX917376 EQT917376 FAP917376 FKL917376 FUH917376 GED917376 GNZ917376 GXV917376 HHR917376 HRN917376 IBJ917376 ILF917376 IVB917376 JEX917376 JOT917376 JYP917376 KIL917376 KSH917376 LCD917376 LLZ917376 LVV917376 MFR917376 MPN917376 MZJ917376 NJF917376 NTB917376 OCX917376 OMT917376 OWP917376 PGL917376 PQH917376 QAD917376 QJZ917376 QTV917376 RDR917376 RNN917376 RXJ917376 SHF917376 SRB917376 TAX917376 TKT917376 TUP917376 UEL917376 UOH917376 UYD917376 VHZ917376 VRV917376 WBR917376 WLN917376 WVJ917376 IX982912 ST982912 ACP982912 AML982912 AWH982912 BGD982912 BPZ982912 BZV982912 CJR982912 CTN982912 DDJ982912 DNF982912 DXB982912 EGX982912 EQT982912 FAP982912 FKL982912 FUH982912 GED982912 GNZ982912 GXV982912 HHR982912 HRN982912 IBJ982912 ILF982912 IVB982912 JEX982912 JOT982912 JYP982912 KIL982912 KSH982912 LCD982912 LLZ982912 LVV982912 MFR982912 MPN982912 MZJ982912 NJF982912 NTB982912 OCX982912 OMT982912 OWP982912 PGL982912 PQH982912 QAD982912 QJZ982912 QTV982912 RDR982912 RNN982912 RXJ982912 SHF982912 SRB982912 TAX982912 TKT982912 TUP982912 UEL982912 UOH982912 UYD982912 VHZ982912 VRV982912 WBR982912 WLN982912 WVJ982912 IX65455:IX65456 ST65455:ST65456 ACP65455:ACP65456 AML65455:AML65456 AWH65455:AWH65456 BGD65455:BGD65456 BPZ65455:BPZ65456 BZV65455:BZV65456 CJR65455:CJR65456 CTN65455:CTN65456 DDJ65455:DDJ65456 DNF65455:DNF65456 DXB65455:DXB65456 EGX65455:EGX65456 EQT65455:EQT65456 FAP65455:FAP65456 FKL65455:FKL65456 FUH65455:FUH65456 GED65455:GED65456 GNZ65455:GNZ65456 GXV65455:GXV65456 HHR65455:HHR65456 HRN65455:HRN65456 IBJ65455:IBJ65456 ILF65455:ILF65456 IVB65455:IVB65456 JEX65455:JEX65456 JOT65455:JOT65456 JYP65455:JYP65456 KIL65455:KIL65456 KSH65455:KSH65456 LCD65455:LCD65456 LLZ65455:LLZ65456 LVV65455:LVV65456 MFR65455:MFR65456 MPN65455:MPN65456 MZJ65455:MZJ65456 NJF65455:NJF65456 NTB65455:NTB65456 OCX65455:OCX65456 OMT65455:OMT65456 OWP65455:OWP65456 PGL65455:PGL65456 PQH65455:PQH65456 QAD65455:QAD65456 QJZ65455:QJZ65456 QTV65455:QTV65456 RDR65455:RDR65456 RNN65455:RNN65456 RXJ65455:RXJ65456 SHF65455:SHF65456 SRB65455:SRB65456 TAX65455:TAX65456 TKT65455:TKT65456 TUP65455:TUP65456 UEL65455:UEL65456 UOH65455:UOH65456 UYD65455:UYD65456 VHZ65455:VHZ65456 VRV65455:VRV65456 WBR65455:WBR65456 WLN65455:WLN65456 WVJ65455:WVJ65456 IX130991:IX130992 ST130991:ST130992 ACP130991:ACP130992 AML130991:AML130992 AWH130991:AWH130992 BGD130991:BGD130992 BPZ130991:BPZ130992 BZV130991:BZV130992 CJR130991:CJR130992 CTN130991:CTN130992 DDJ130991:DDJ130992 DNF130991:DNF130992 DXB130991:DXB130992 EGX130991:EGX130992 EQT130991:EQT130992 FAP130991:FAP130992 FKL130991:FKL130992 FUH130991:FUH130992 GED130991:GED130992 GNZ130991:GNZ130992 GXV130991:GXV130992 HHR130991:HHR130992 HRN130991:HRN130992 IBJ130991:IBJ130992 ILF130991:ILF130992 IVB130991:IVB130992 JEX130991:JEX130992 JOT130991:JOT130992 JYP130991:JYP130992 KIL130991:KIL130992 KSH130991:KSH130992 LCD130991:LCD130992 LLZ130991:LLZ130992 LVV130991:LVV130992 MFR130991:MFR130992 MPN130991:MPN130992 MZJ130991:MZJ130992 NJF130991:NJF130992 NTB130991:NTB130992 OCX130991:OCX130992 OMT130991:OMT130992 OWP130991:OWP130992 PGL130991:PGL130992 PQH130991:PQH130992 QAD130991:QAD130992 QJZ130991:QJZ130992 QTV130991:QTV130992 RDR130991:RDR130992 RNN130991:RNN130992 RXJ130991:RXJ130992 SHF130991:SHF130992 SRB130991:SRB130992 TAX130991:TAX130992 TKT130991:TKT130992 TUP130991:TUP130992 UEL130991:UEL130992 UOH130991:UOH130992 UYD130991:UYD130992 VHZ130991:VHZ130992 VRV130991:VRV130992 WBR130991:WBR130992 WLN130991:WLN130992 WVJ130991:WVJ130992 IX196527:IX196528 ST196527:ST196528 ACP196527:ACP196528 AML196527:AML196528 AWH196527:AWH196528 BGD196527:BGD196528 BPZ196527:BPZ196528 BZV196527:BZV196528 CJR196527:CJR196528 CTN196527:CTN196528 DDJ196527:DDJ196528 DNF196527:DNF196528 DXB196527:DXB196528 EGX196527:EGX196528 EQT196527:EQT196528 FAP196527:FAP196528 FKL196527:FKL196528 FUH196527:FUH196528 GED196527:GED196528 GNZ196527:GNZ196528 GXV196527:GXV196528 HHR196527:HHR196528 HRN196527:HRN196528 IBJ196527:IBJ196528 ILF196527:ILF196528 IVB196527:IVB196528 JEX196527:JEX196528 JOT196527:JOT196528 JYP196527:JYP196528 KIL196527:KIL196528 KSH196527:KSH196528 LCD196527:LCD196528 LLZ196527:LLZ196528 LVV196527:LVV196528 MFR196527:MFR196528 MPN196527:MPN196528 MZJ196527:MZJ196528 NJF196527:NJF196528 NTB196527:NTB196528 OCX196527:OCX196528 OMT196527:OMT196528 OWP196527:OWP196528 PGL196527:PGL196528 PQH196527:PQH196528 QAD196527:QAD196528 QJZ196527:QJZ196528 QTV196527:QTV196528 RDR196527:RDR196528 RNN196527:RNN196528 RXJ196527:RXJ196528 SHF196527:SHF196528 SRB196527:SRB196528 TAX196527:TAX196528 TKT196527:TKT196528 TUP196527:TUP196528 UEL196527:UEL196528 UOH196527:UOH196528 UYD196527:UYD196528 VHZ196527:VHZ196528 VRV196527:VRV196528 WBR196527:WBR196528 WLN196527:WLN196528 WVJ196527:WVJ196528 IX262063:IX262064 ST262063:ST262064 ACP262063:ACP262064 AML262063:AML262064 AWH262063:AWH262064 BGD262063:BGD262064 BPZ262063:BPZ262064 BZV262063:BZV262064 CJR262063:CJR262064 CTN262063:CTN262064 DDJ262063:DDJ262064 DNF262063:DNF262064 DXB262063:DXB262064 EGX262063:EGX262064 EQT262063:EQT262064 FAP262063:FAP262064 FKL262063:FKL262064 FUH262063:FUH262064 GED262063:GED262064 GNZ262063:GNZ262064 GXV262063:GXV262064 HHR262063:HHR262064 HRN262063:HRN262064 IBJ262063:IBJ262064 ILF262063:ILF262064 IVB262063:IVB262064 JEX262063:JEX262064 JOT262063:JOT262064 JYP262063:JYP262064 KIL262063:KIL262064 KSH262063:KSH262064 LCD262063:LCD262064 LLZ262063:LLZ262064 LVV262063:LVV262064 MFR262063:MFR262064 MPN262063:MPN262064 MZJ262063:MZJ262064 NJF262063:NJF262064 NTB262063:NTB262064 OCX262063:OCX262064 OMT262063:OMT262064 OWP262063:OWP262064 PGL262063:PGL262064 PQH262063:PQH262064 QAD262063:QAD262064 QJZ262063:QJZ262064 QTV262063:QTV262064 RDR262063:RDR262064 RNN262063:RNN262064 RXJ262063:RXJ262064 SHF262063:SHF262064 SRB262063:SRB262064 TAX262063:TAX262064 TKT262063:TKT262064 TUP262063:TUP262064 UEL262063:UEL262064 UOH262063:UOH262064 UYD262063:UYD262064 VHZ262063:VHZ262064 VRV262063:VRV262064 WBR262063:WBR262064 WLN262063:WLN262064 WVJ262063:WVJ262064 IX327599:IX327600 ST327599:ST327600 ACP327599:ACP327600 AML327599:AML327600 AWH327599:AWH327600 BGD327599:BGD327600 BPZ327599:BPZ327600 BZV327599:BZV327600 CJR327599:CJR327600 CTN327599:CTN327600 DDJ327599:DDJ327600 DNF327599:DNF327600 DXB327599:DXB327600 EGX327599:EGX327600 EQT327599:EQT327600 FAP327599:FAP327600 FKL327599:FKL327600 FUH327599:FUH327600 GED327599:GED327600 GNZ327599:GNZ327600 GXV327599:GXV327600 HHR327599:HHR327600 HRN327599:HRN327600 IBJ327599:IBJ327600 ILF327599:ILF327600 IVB327599:IVB327600 JEX327599:JEX327600 JOT327599:JOT327600 JYP327599:JYP327600 KIL327599:KIL327600 KSH327599:KSH327600 LCD327599:LCD327600 LLZ327599:LLZ327600 LVV327599:LVV327600 MFR327599:MFR327600 MPN327599:MPN327600 MZJ327599:MZJ327600 NJF327599:NJF327600 NTB327599:NTB327600 OCX327599:OCX327600 OMT327599:OMT327600 OWP327599:OWP327600 PGL327599:PGL327600 PQH327599:PQH327600 QAD327599:QAD327600 QJZ327599:QJZ327600 QTV327599:QTV327600 RDR327599:RDR327600 RNN327599:RNN327600 RXJ327599:RXJ327600 SHF327599:SHF327600 SRB327599:SRB327600 TAX327599:TAX327600 TKT327599:TKT327600 TUP327599:TUP327600 UEL327599:UEL327600 UOH327599:UOH327600 UYD327599:UYD327600 VHZ327599:VHZ327600 VRV327599:VRV327600 WBR327599:WBR327600 WLN327599:WLN327600 WVJ327599:WVJ327600 IX393135:IX393136 ST393135:ST393136 ACP393135:ACP393136 AML393135:AML393136 AWH393135:AWH393136 BGD393135:BGD393136 BPZ393135:BPZ393136 BZV393135:BZV393136 CJR393135:CJR393136 CTN393135:CTN393136 DDJ393135:DDJ393136 DNF393135:DNF393136 DXB393135:DXB393136 EGX393135:EGX393136 EQT393135:EQT393136 FAP393135:FAP393136 FKL393135:FKL393136 FUH393135:FUH393136 GED393135:GED393136 GNZ393135:GNZ393136 GXV393135:GXV393136 HHR393135:HHR393136 HRN393135:HRN393136 IBJ393135:IBJ393136 ILF393135:ILF393136 IVB393135:IVB393136 JEX393135:JEX393136 JOT393135:JOT393136 JYP393135:JYP393136 KIL393135:KIL393136 KSH393135:KSH393136 LCD393135:LCD393136 LLZ393135:LLZ393136 LVV393135:LVV393136 MFR393135:MFR393136 MPN393135:MPN393136 MZJ393135:MZJ393136 NJF393135:NJF393136 NTB393135:NTB393136 OCX393135:OCX393136 OMT393135:OMT393136 OWP393135:OWP393136 PGL393135:PGL393136 PQH393135:PQH393136 QAD393135:QAD393136 QJZ393135:QJZ393136 QTV393135:QTV393136 RDR393135:RDR393136 RNN393135:RNN393136 RXJ393135:RXJ393136 SHF393135:SHF393136 SRB393135:SRB393136 TAX393135:TAX393136 TKT393135:TKT393136 TUP393135:TUP393136 UEL393135:UEL393136 UOH393135:UOH393136 UYD393135:UYD393136 VHZ393135:VHZ393136 VRV393135:VRV393136 WBR393135:WBR393136 WLN393135:WLN393136 WVJ393135:WVJ393136 IX458671:IX458672 ST458671:ST458672 ACP458671:ACP458672 AML458671:AML458672 AWH458671:AWH458672 BGD458671:BGD458672 BPZ458671:BPZ458672 BZV458671:BZV458672 CJR458671:CJR458672 CTN458671:CTN458672 DDJ458671:DDJ458672 DNF458671:DNF458672 DXB458671:DXB458672 EGX458671:EGX458672 EQT458671:EQT458672 FAP458671:FAP458672 FKL458671:FKL458672 FUH458671:FUH458672 GED458671:GED458672 GNZ458671:GNZ458672 GXV458671:GXV458672 HHR458671:HHR458672 HRN458671:HRN458672 IBJ458671:IBJ458672 ILF458671:ILF458672 IVB458671:IVB458672 JEX458671:JEX458672 JOT458671:JOT458672 JYP458671:JYP458672 KIL458671:KIL458672 KSH458671:KSH458672 LCD458671:LCD458672 LLZ458671:LLZ458672 LVV458671:LVV458672 MFR458671:MFR458672 MPN458671:MPN458672 MZJ458671:MZJ458672 NJF458671:NJF458672 NTB458671:NTB458672 OCX458671:OCX458672 OMT458671:OMT458672 OWP458671:OWP458672 PGL458671:PGL458672 PQH458671:PQH458672 QAD458671:QAD458672 QJZ458671:QJZ458672 QTV458671:QTV458672 RDR458671:RDR458672 RNN458671:RNN458672 RXJ458671:RXJ458672 SHF458671:SHF458672 SRB458671:SRB458672 TAX458671:TAX458672 TKT458671:TKT458672 TUP458671:TUP458672 UEL458671:UEL458672 UOH458671:UOH458672 UYD458671:UYD458672 VHZ458671:VHZ458672 VRV458671:VRV458672 WBR458671:WBR458672 WLN458671:WLN458672 WVJ458671:WVJ458672 IX524207:IX524208 ST524207:ST524208 ACP524207:ACP524208 AML524207:AML524208 AWH524207:AWH524208 BGD524207:BGD524208 BPZ524207:BPZ524208 BZV524207:BZV524208 CJR524207:CJR524208 CTN524207:CTN524208 DDJ524207:DDJ524208 DNF524207:DNF524208 DXB524207:DXB524208 EGX524207:EGX524208 EQT524207:EQT524208 FAP524207:FAP524208 FKL524207:FKL524208 FUH524207:FUH524208 GED524207:GED524208 GNZ524207:GNZ524208 GXV524207:GXV524208 HHR524207:HHR524208 HRN524207:HRN524208 IBJ524207:IBJ524208 ILF524207:ILF524208 IVB524207:IVB524208 JEX524207:JEX524208 JOT524207:JOT524208 JYP524207:JYP524208 KIL524207:KIL524208 KSH524207:KSH524208 LCD524207:LCD524208 LLZ524207:LLZ524208 LVV524207:LVV524208 MFR524207:MFR524208 MPN524207:MPN524208 MZJ524207:MZJ524208 NJF524207:NJF524208 NTB524207:NTB524208 OCX524207:OCX524208 OMT524207:OMT524208 OWP524207:OWP524208 PGL524207:PGL524208 PQH524207:PQH524208 QAD524207:QAD524208 QJZ524207:QJZ524208 QTV524207:QTV524208 RDR524207:RDR524208 RNN524207:RNN524208 RXJ524207:RXJ524208 SHF524207:SHF524208 SRB524207:SRB524208 TAX524207:TAX524208 TKT524207:TKT524208 TUP524207:TUP524208 UEL524207:UEL524208 UOH524207:UOH524208 UYD524207:UYD524208 VHZ524207:VHZ524208 VRV524207:VRV524208 WBR524207:WBR524208 WLN524207:WLN524208 WVJ524207:WVJ524208 IX589743:IX589744 ST589743:ST589744 ACP589743:ACP589744 AML589743:AML589744 AWH589743:AWH589744 BGD589743:BGD589744 BPZ589743:BPZ589744 BZV589743:BZV589744 CJR589743:CJR589744 CTN589743:CTN589744 DDJ589743:DDJ589744 DNF589743:DNF589744 DXB589743:DXB589744 EGX589743:EGX589744 EQT589743:EQT589744 FAP589743:FAP589744 FKL589743:FKL589744 FUH589743:FUH589744 GED589743:GED589744 GNZ589743:GNZ589744 GXV589743:GXV589744 HHR589743:HHR589744 HRN589743:HRN589744 IBJ589743:IBJ589744 ILF589743:ILF589744 IVB589743:IVB589744 JEX589743:JEX589744 JOT589743:JOT589744 JYP589743:JYP589744 KIL589743:KIL589744 KSH589743:KSH589744 LCD589743:LCD589744 LLZ589743:LLZ589744 LVV589743:LVV589744 MFR589743:MFR589744 MPN589743:MPN589744 MZJ589743:MZJ589744 NJF589743:NJF589744 NTB589743:NTB589744 OCX589743:OCX589744 OMT589743:OMT589744 OWP589743:OWP589744 PGL589743:PGL589744 PQH589743:PQH589744 QAD589743:QAD589744 QJZ589743:QJZ589744 QTV589743:QTV589744 RDR589743:RDR589744 RNN589743:RNN589744 RXJ589743:RXJ589744 SHF589743:SHF589744 SRB589743:SRB589744 TAX589743:TAX589744 TKT589743:TKT589744 TUP589743:TUP589744 UEL589743:UEL589744 UOH589743:UOH589744 UYD589743:UYD589744 VHZ589743:VHZ589744 VRV589743:VRV589744 WBR589743:WBR589744 WLN589743:WLN589744 WVJ589743:WVJ589744 IX655279:IX655280 ST655279:ST655280 ACP655279:ACP655280 AML655279:AML655280 AWH655279:AWH655280 BGD655279:BGD655280 BPZ655279:BPZ655280 BZV655279:BZV655280 CJR655279:CJR655280 CTN655279:CTN655280 DDJ655279:DDJ655280 DNF655279:DNF655280 DXB655279:DXB655280 EGX655279:EGX655280 EQT655279:EQT655280 FAP655279:FAP655280 FKL655279:FKL655280 FUH655279:FUH655280 GED655279:GED655280 GNZ655279:GNZ655280 GXV655279:GXV655280 HHR655279:HHR655280 HRN655279:HRN655280 IBJ655279:IBJ655280 ILF655279:ILF655280 IVB655279:IVB655280 JEX655279:JEX655280 JOT655279:JOT655280 JYP655279:JYP655280 KIL655279:KIL655280 KSH655279:KSH655280 LCD655279:LCD655280 LLZ655279:LLZ655280 LVV655279:LVV655280 MFR655279:MFR655280 MPN655279:MPN655280 MZJ655279:MZJ655280 NJF655279:NJF655280 NTB655279:NTB655280 OCX655279:OCX655280 OMT655279:OMT655280 OWP655279:OWP655280 PGL655279:PGL655280 PQH655279:PQH655280 QAD655279:QAD655280 QJZ655279:QJZ655280 QTV655279:QTV655280 RDR655279:RDR655280 RNN655279:RNN655280 RXJ655279:RXJ655280 SHF655279:SHF655280 SRB655279:SRB655280 TAX655279:TAX655280 TKT655279:TKT655280 TUP655279:TUP655280 UEL655279:UEL655280 UOH655279:UOH655280 UYD655279:UYD655280 VHZ655279:VHZ655280 VRV655279:VRV655280 WBR655279:WBR655280 WLN655279:WLN655280 WVJ655279:WVJ655280 IX720815:IX720816 ST720815:ST720816 ACP720815:ACP720816 AML720815:AML720816 AWH720815:AWH720816 BGD720815:BGD720816 BPZ720815:BPZ720816 BZV720815:BZV720816 CJR720815:CJR720816 CTN720815:CTN720816 DDJ720815:DDJ720816 DNF720815:DNF720816 DXB720815:DXB720816 EGX720815:EGX720816 EQT720815:EQT720816 FAP720815:FAP720816 FKL720815:FKL720816 FUH720815:FUH720816 GED720815:GED720816 GNZ720815:GNZ720816 GXV720815:GXV720816 HHR720815:HHR720816 HRN720815:HRN720816 IBJ720815:IBJ720816 ILF720815:ILF720816 IVB720815:IVB720816 JEX720815:JEX720816 JOT720815:JOT720816 JYP720815:JYP720816 KIL720815:KIL720816 KSH720815:KSH720816 LCD720815:LCD720816 LLZ720815:LLZ720816 LVV720815:LVV720816 MFR720815:MFR720816 MPN720815:MPN720816 MZJ720815:MZJ720816 NJF720815:NJF720816 NTB720815:NTB720816 OCX720815:OCX720816 OMT720815:OMT720816 OWP720815:OWP720816 PGL720815:PGL720816 PQH720815:PQH720816 QAD720815:QAD720816 QJZ720815:QJZ720816 QTV720815:QTV720816 RDR720815:RDR720816 RNN720815:RNN720816 RXJ720815:RXJ720816 SHF720815:SHF720816 SRB720815:SRB720816 TAX720815:TAX720816 TKT720815:TKT720816 TUP720815:TUP720816 UEL720815:UEL720816 UOH720815:UOH720816 UYD720815:UYD720816 VHZ720815:VHZ720816 VRV720815:VRV720816 WBR720815:WBR720816 WLN720815:WLN720816 WVJ720815:WVJ720816 IX786351:IX786352 ST786351:ST786352 ACP786351:ACP786352 AML786351:AML786352 AWH786351:AWH786352 BGD786351:BGD786352 BPZ786351:BPZ786352 BZV786351:BZV786352 CJR786351:CJR786352 CTN786351:CTN786352 DDJ786351:DDJ786352 DNF786351:DNF786352 DXB786351:DXB786352 EGX786351:EGX786352 EQT786351:EQT786352 FAP786351:FAP786352 FKL786351:FKL786352 FUH786351:FUH786352 GED786351:GED786352 GNZ786351:GNZ786352 GXV786351:GXV786352 HHR786351:HHR786352 HRN786351:HRN786352 IBJ786351:IBJ786352 ILF786351:ILF786352 IVB786351:IVB786352 JEX786351:JEX786352 JOT786351:JOT786352 JYP786351:JYP786352 KIL786351:KIL786352 KSH786351:KSH786352 LCD786351:LCD786352 LLZ786351:LLZ786352 LVV786351:LVV786352 MFR786351:MFR786352 MPN786351:MPN786352 MZJ786351:MZJ786352 NJF786351:NJF786352 NTB786351:NTB786352 OCX786351:OCX786352 OMT786351:OMT786352 OWP786351:OWP786352 PGL786351:PGL786352 PQH786351:PQH786352 QAD786351:QAD786352 QJZ786351:QJZ786352 QTV786351:QTV786352 RDR786351:RDR786352 RNN786351:RNN786352 RXJ786351:RXJ786352 SHF786351:SHF786352 SRB786351:SRB786352 TAX786351:TAX786352 TKT786351:TKT786352 TUP786351:TUP786352 UEL786351:UEL786352 UOH786351:UOH786352 UYD786351:UYD786352 VHZ786351:VHZ786352 VRV786351:VRV786352 WBR786351:WBR786352 WLN786351:WLN786352 WVJ786351:WVJ786352 IX851887:IX851888 ST851887:ST851888 ACP851887:ACP851888 AML851887:AML851888 AWH851887:AWH851888 BGD851887:BGD851888 BPZ851887:BPZ851888 BZV851887:BZV851888 CJR851887:CJR851888 CTN851887:CTN851888 DDJ851887:DDJ851888 DNF851887:DNF851888 DXB851887:DXB851888 EGX851887:EGX851888 EQT851887:EQT851888 FAP851887:FAP851888 FKL851887:FKL851888 FUH851887:FUH851888 GED851887:GED851888 GNZ851887:GNZ851888 GXV851887:GXV851888 HHR851887:HHR851888 HRN851887:HRN851888 IBJ851887:IBJ851888 ILF851887:ILF851888 IVB851887:IVB851888 JEX851887:JEX851888 JOT851887:JOT851888 JYP851887:JYP851888 KIL851887:KIL851888 KSH851887:KSH851888 LCD851887:LCD851888 LLZ851887:LLZ851888 LVV851887:LVV851888 MFR851887:MFR851888 MPN851887:MPN851888 MZJ851887:MZJ851888 NJF851887:NJF851888 NTB851887:NTB851888 OCX851887:OCX851888 OMT851887:OMT851888 OWP851887:OWP851888 PGL851887:PGL851888 PQH851887:PQH851888 QAD851887:QAD851888 QJZ851887:QJZ851888 QTV851887:QTV851888 RDR851887:RDR851888 RNN851887:RNN851888 RXJ851887:RXJ851888 SHF851887:SHF851888 SRB851887:SRB851888 TAX851887:TAX851888 TKT851887:TKT851888 TUP851887:TUP851888 UEL851887:UEL851888 UOH851887:UOH851888 UYD851887:UYD851888 VHZ851887:VHZ851888 VRV851887:VRV851888 WBR851887:WBR851888 WLN851887:WLN851888 WVJ851887:WVJ851888 IX917423:IX917424 ST917423:ST917424 ACP917423:ACP917424 AML917423:AML917424 AWH917423:AWH917424 BGD917423:BGD917424 BPZ917423:BPZ917424 BZV917423:BZV917424 CJR917423:CJR917424 CTN917423:CTN917424 DDJ917423:DDJ917424 DNF917423:DNF917424 DXB917423:DXB917424 EGX917423:EGX917424 EQT917423:EQT917424 FAP917423:FAP917424 FKL917423:FKL917424 FUH917423:FUH917424 GED917423:GED917424 GNZ917423:GNZ917424 GXV917423:GXV917424 HHR917423:HHR917424 HRN917423:HRN917424 IBJ917423:IBJ917424 ILF917423:ILF917424 IVB917423:IVB917424 JEX917423:JEX917424 JOT917423:JOT917424 JYP917423:JYP917424 KIL917423:KIL917424 KSH917423:KSH917424 LCD917423:LCD917424 LLZ917423:LLZ917424 LVV917423:LVV917424 MFR917423:MFR917424 MPN917423:MPN917424 MZJ917423:MZJ917424 NJF917423:NJF917424 NTB917423:NTB917424 OCX917423:OCX917424 OMT917423:OMT917424 OWP917423:OWP917424 PGL917423:PGL917424 PQH917423:PQH917424 QAD917423:QAD917424 QJZ917423:QJZ917424 QTV917423:QTV917424 RDR917423:RDR917424 RNN917423:RNN917424 RXJ917423:RXJ917424 SHF917423:SHF917424 SRB917423:SRB917424 TAX917423:TAX917424 TKT917423:TKT917424 TUP917423:TUP917424 UEL917423:UEL917424 UOH917423:UOH917424 UYD917423:UYD917424 VHZ917423:VHZ917424 VRV917423:VRV917424 WBR917423:WBR917424 WLN917423:WLN917424 WVJ917423:WVJ917424 IX982959:IX982960 ST982959:ST982960 ACP982959:ACP982960 AML982959:AML982960 AWH982959:AWH982960 BGD982959:BGD982960 BPZ982959:BPZ982960 BZV982959:BZV982960 CJR982959:CJR982960 CTN982959:CTN982960 DDJ982959:DDJ982960 DNF982959:DNF982960 DXB982959:DXB982960 EGX982959:EGX982960 EQT982959:EQT982960 FAP982959:FAP982960 FKL982959:FKL982960 FUH982959:FUH982960 GED982959:GED982960 GNZ982959:GNZ982960 GXV982959:GXV982960 HHR982959:HHR982960 HRN982959:HRN982960 IBJ982959:IBJ982960 ILF982959:ILF982960 IVB982959:IVB982960 JEX982959:JEX982960 JOT982959:JOT982960 JYP982959:JYP982960 KIL982959:KIL982960 KSH982959:KSH982960 LCD982959:LCD982960 LLZ982959:LLZ982960 LVV982959:LVV982960 MFR982959:MFR982960 MPN982959:MPN982960 MZJ982959:MZJ982960 NJF982959:NJF982960 NTB982959:NTB982960 OCX982959:OCX982960 OMT982959:OMT982960 OWP982959:OWP982960 PGL982959:PGL982960 PQH982959:PQH982960 QAD982959:QAD982960 QJZ982959:QJZ982960 QTV982959:QTV982960 RDR982959:RDR982960 RNN982959:RNN982960 RXJ982959:RXJ982960 SHF982959:SHF982960 SRB982959:SRB982960 TAX982959:TAX982960 TKT982959:TKT982960 TUP982959:TUP982960 UEL982959:UEL982960 UOH982959:UOH982960 UYD982959:UYD982960 VHZ982959:VHZ982960 VRV982959:VRV982960 WBR982959:WBR982960 WLN982959:WLN982960 WVJ982959:WVJ982960 IX65487:IX65523 ST65487:ST65523 ACP65487:ACP65523 AML65487:AML65523 AWH65487:AWH65523 BGD65487:BGD65523 BPZ65487:BPZ65523 BZV65487:BZV65523 CJR65487:CJR65523 CTN65487:CTN65523 DDJ65487:DDJ65523 DNF65487:DNF65523 DXB65487:DXB65523 EGX65487:EGX65523 EQT65487:EQT65523 FAP65487:FAP65523 FKL65487:FKL65523 FUH65487:FUH65523 GED65487:GED65523 GNZ65487:GNZ65523 GXV65487:GXV65523 HHR65487:HHR65523 HRN65487:HRN65523 IBJ65487:IBJ65523 ILF65487:ILF65523 IVB65487:IVB65523 JEX65487:JEX65523 JOT65487:JOT65523 JYP65487:JYP65523 KIL65487:KIL65523 KSH65487:KSH65523 LCD65487:LCD65523 LLZ65487:LLZ65523 LVV65487:LVV65523 MFR65487:MFR65523 MPN65487:MPN65523 MZJ65487:MZJ65523 NJF65487:NJF65523 NTB65487:NTB65523 OCX65487:OCX65523 OMT65487:OMT65523 OWP65487:OWP65523 PGL65487:PGL65523 PQH65487:PQH65523 QAD65487:QAD65523 QJZ65487:QJZ65523 QTV65487:QTV65523 RDR65487:RDR65523 RNN65487:RNN65523 RXJ65487:RXJ65523 SHF65487:SHF65523 SRB65487:SRB65523 TAX65487:TAX65523 TKT65487:TKT65523 TUP65487:TUP65523 UEL65487:UEL65523 UOH65487:UOH65523 UYD65487:UYD65523 VHZ65487:VHZ65523 VRV65487:VRV65523 WBR65487:WBR65523 WLN65487:WLN65523 WVJ65487:WVJ65523 IX131023:IX131059 ST131023:ST131059 ACP131023:ACP131059 AML131023:AML131059 AWH131023:AWH131059 BGD131023:BGD131059 BPZ131023:BPZ131059 BZV131023:BZV131059 CJR131023:CJR131059 CTN131023:CTN131059 DDJ131023:DDJ131059 DNF131023:DNF131059 DXB131023:DXB131059 EGX131023:EGX131059 EQT131023:EQT131059 FAP131023:FAP131059 FKL131023:FKL131059 FUH131023:FUH131059 GED131023:GED131059 GNZ131023:GNZ131059 GXV131023:GXV131059 HHR131023:HHR131059 HRN131023:HRN131059 IBJ131023:IBJ131059 ILF131023:ILF131059 IVB131023:IVB131059 JEX131023:JEX131059 JOT131023:JOT131059 JYP131023:JYP131059 KIL131023:KIL131059 KSH131023:KSH131059 LCD131023:LCD131059 LLZ131023:LLZ131059 LVV131023:LVV131059 MFR131023:MFR131059 MPN131023:MPN131059 MZJ131023:MZJ131059 NJF131023:NJF131059 NTB131023:NTB131059 OCX131023:OCX131059 OMT131023:OMT131059 OWP131023:OWP131059 PGL131023:PGL131059 PQH131023:PQH131059 QAD131023:QAD131059 QJZ131023:QJZ131059 QTV131023:QTV131059 RDR131023:RDR131059 RNN131023:RNN131059 RXJ131023:RXJ131059 SHF131023:SHF131059 SRB131023:SRB131059 TAX131023:TAX131059 TKT131023:TKT131059 TUP131023:TUP131059 UEL131023:UEL131059 UOH131023:UOH131059 UYD131023:UYD131059 VHZ131023:VHZ131059 VRV131023:VRV131059 WBR131023:WBR131059 WLN131023:WLN131059 WVJ131023:WVJ131059 IX196559:IX196595 ST196559:ST196595 ACP196559:ACP196595 AML196559:AML196595 AWH196559:AWH196595 BGD196559:BGD196595 BPZ196559:BPZ196595 BZV196559:BZV196595 CJR196559:CJR196595 CTN196559:CTN196595 DDJ196559:DDJ196595 DNF196559:DNF196595 DXB196559:DXB196595 EGX196559:EGX196595 EQT196559:EQT196595 FAP196559:FAP196595 FKL196559:FKL196595 FUH196559:FUH196595 GED196559:GED196595 GNZ196559:GNZ196595 GXV196559:GXV196595 HHR196559:HHR196595 HRN196559:HRN196595 IBJ196559:IBJ196595 ILF196559:ILF196595 IVB196559:IVB196595 JEX196559:JEX196595 JOT196559:JOT196595 JYP196559:JYP196595 KIL196559:KIL196595 KSH196559:KSH196595 LCD196559:LCD196595 LLZ196559:LLZ196595 LVV196559:LVV196595 MFR196559:MFR196595 MPN196559:MPN196595 MZJ196559:MZJ196595 NJF196559:NJF196595 NTB196559:NTB196595 OCX196559:OCX196595 OMT196559:OMT196595 OWP196559:OWP196595 PGL196559:PGL196595 PQH196559:PQH196595 QAD196559:QAD196595 QJZ196559:QJZ196595 QTV196559:QTV196595 RDR196559:RDR196595 RNN196559:RNN196595 RXJ196559:RXJ196595 SHF196559:SHF196595 SRB196559:SRB196595 TAX196559:TAX196595 TKT196559:TKT196595 TUP196559:TUP196595 UEL196559:UEL196595 UOH196559:UOH196595 UYD196559:UYD196595 VHZ196559:VHZ196595 VRV196559:VRV196595 WBR196559:WBR196595 WLN196559:WLN196595 WVJ196559:WVJ196595 IX262095:IX262131 ST262095:ST262131 ACP262095:ACP262131 AML262095:AML262131 AWH262095:AWH262131 BGD262095:BGD262131 BPZ262095:BPZ262131 BZV262095:BZV262131 CJR262095:CJR262131 CTN262095:CTN262131 DDJ262095:DDJ262131 DNF262095:DNF262131 DXB262095:DXB262131 EGX262095:EGX262131 EQT262095:EQT262131 FAP262095:FAP262131 FKL262095:FKL262131 FUH262095:FUH262131 GED262095:GED262131 GNZ262095:GNZ262131 GXV262095:GXV262131 HHR262095:HHR262131 HRN262095:HRN262131 IBJ262095:IBJ262131 ILF262095:ILF262131 IVB262095:IVB262131 JEX262095:JEX262131 JOT262095:JOT262131 JYP262095:JYP262131 KIL262095:KIL262131 KSH262095:KSH262131 LCD262095:LCD262131 LLZ262095:LLZ262131 LVV262095:LVV262131 MFR262095:MFR262131 MPN262095:MPN262131 MZJ262095:MZJ262131 NJF262095:NJF262131 NTB262095:NTB262131 OCX262095:OCX262131 OMT262095:OMT262131 OWP262095:OWP262131 PGL262095:PGL262131 PQH262095:PQH262131 QAD262095:QAD262131 QJZ262095:QJZ262131 QTV262095:QTV262131 RDR262095:RDR262131 RNN262095:RNN262131 RXJ262095:RXJ262131 SHF262095:SHF262131 SRB262095:SRB262131 TAX262095:TAX262131 TKT262095:TKT262131 TUP262095:TUP262131 UEL262095:UEL262131 UOH262095:UOH262131 UYD262095:UYD262131 VHZ262095:VHZ262131 VRV262095:VRV262131 WBR262095:WBR262131 WLN262095:WLN262131 WVJ262095:WVJ262131 IX327631:IX327667 ST327631:ST327667 ACP327631:ACP327667 AML327631:AML327667 AWH327631:AWH327667 BGD327631:BGD327667 BPZ327631:BPZ327667 BZV327631:BZV327667 CJR327631:CJR327667 CTN327631:CTN327667 DDJ327631:DDJ327667 DNF327631:DNF327667 DXB327631:DXB327667 EGX327631:EGX327667 EQT327631:EQT327667 FAP327631:FAP327667 FKL327631:FKL327667 FUH327631:FUH327667 GED327631:GED327667 GNZ327631:GNZ327667 GXV327631:GXV327667 HHR327631:HHR327667 HRN327631:HRN327667 IBJ327631:IBJ327667 ILF327631:ILF327667 IVB327631:IVB327667 JEX327631:JEX327667 JOT327631:JOT327667 JYP327631:JYP327667 KIL327631:KIL327667 KSH327631:KSH327667 LCD327631:LCD327667 LLZ327631:LLZ327667 LVV327631:LVV327667 MFR327631:MFR327667 MPN327631:MPN327667 MZJ327631:MZJ327667 NJF327631:NJF327667 NTB327631:NTB327667 OCX327631:OCX327667 OMT327631:OMT327667 OWP327631:OWP327667 PGL327631:PGL327667 PQH327631:PQH327667 QAD327631:QAD327667 QJZ327631:QJZ327667 QTV327631:QTV327667 RDR327631:RDR327667 RNN327631:RNN327667 RXJ327631:RXJ327667 SHF327631:SHF327667 SRB327631:SRB327667 TAX327631:TAX327667 TKT327631:TKT327667 TUP327631:TUP327667 UEL327631:UEL327667 UOH327631:UOH327667 UYD327631:UYD327667 VHZ327631:VHZ327667 VRV327631:VRV327667 WBR327631:WBR327667 WLN327631:WLN327667 WVJ327631:WVJ327667 IX393167:IX393203 ST393167:ST393203 ACP393167:ACP393203 AML393167:AML393203 AWH393167:AWH393203 BGD393167:BGD393203 BPZ393167:BPZ393203 BZV393167:BZV393203 CJR393167:CJR393203 CTN393167:CTN393203 DDJ393167:DDJ393203 DNF393167:DNF393203 DXB393167:DXB393203 EGX393167:EGX393203 EQT393167:EQT393203 FAP393167:FAP393203 FKL393167:FKL393203 FUH393167:FUH393203 GED393167:GED393203 GNZ393167:GNZ393203 GXV393167:GXV393203 HHR393167:HHR393203 HRN393167:HRN393203 IBJ393167:IBJ393203 ILF393167:ILF393203 IVB393167:IVB393203 JEX393167:JEX393203 JOT393167:JOT393203 JYP393167:JYP393203 KIL393167:KIL393203 KSH393167:KSH393203 LCD393167:LCD393203 LLZ393167:LLZ393203 LVV393167:LVV393203 MFR393167:MFR393203 MPN393167:MPN393203 MZJ393167:MZJ393203 NJF393167:NJF393203 NTB393167:NTB393203 OCX393167:OCX393203 OMT393167:OMT393203 OWP393167:OWP393203 PGL393167:PGL393203 PQH393167:PQH393203 QAD393167:QAD393203 QJZ393167:QJZ393203 QTV393167:QTV393203 RDR393167:RDR393203 RNN393167:RNN393203 RXJ393167:RXJ393203 SHF393167:SHF393203 SRB393167:SRB393203 TAX393167:TAX393203 TKT393167:TKT393203 TUP393167:TUP393203 UEL393167:UEL393203 UOH393167:UOH393203 UYD393167:UYD393203 VHZ393167:VHZ393203 VRV393167:VRV393203 WBR393167:WBR393203 WLN393167:WLN393203 WVJ393167:WVJ393203 IX458703:IX458739 ST458703:ST458739 ACP458703:ACP458739 AML458703:AML458739 AWH458703:AWH458739 BGD458703:BGD458739 BPZ458703:BPZ458739 BZV458703:BZV458739 CJR458703:CJR458739 CTN458703:CTN458739 DDJ458703:DDJ458739 DNF458703:DNF458739 DXB458703:DXB458739 EGX458703:EGX458739 EQT458703:EQT458739 FAP458703:FAP458739 FKL458703:FKL458739 FUH458703:FUH458739 GED458703:GED458739 GNZ458703:GNZ458739 GXV458703:GXV458739 HHR458703:HHR458739 HRN458703:HRN458739 IBJ458703:IBJ458739 ILF458703:ILF458739 IVB458703:IVB458739 JEX458703:JEX458739 JOT458703:JOT458739 JYP458703:JYP458739 KIL458703:KIL458739 KSH458703:KSH458739 LCD458703:LCD458739 LLZ458703:LLZ458739 LVV458703:LVV458739 MFR458703:MFR458739 MPN458703:MPN458739 MZJ458703:MZJ458739 NJF458703:NJF458739 NTB458703:NTB458739 OCX458703:OCX458739 OMT458703:OMT458739 OWP458703:OWP458739 PGL458703:PGL458739 PQH458703:PQH458739 QAD458703:QAD458739 QJZ458703:QJZ458739 QTV458703:QTV458739 RDR458703:RDR458739 RNN458703:RNN458739 RXJ458703:RXJ458739 SHF458703:SHF458739 SRB458703:SRB458739 TAX458703:TAX458739 TKT458703:TKT458739 TUP458703:TUP458739 UEL458703:UEL458739 UOH458703:UOH458739 UYD458703:UYD458739 VHZ458703:VHZ458739 VRV458703:VRV458739 WBR458703:WBR458739 WLN458703:WLN458739 WVJ458703:WVJ458739 IX524239:IX524275 ST524239:ST524275 ACP524239:ACP524275 AML524239:AML524275 AWH524239:AWH524275 BGD524239:BGD524275 BPZ524239:BPZ524275 BZV524239:BZV524275 CJR524239:CJR524275 CTN524239:CTN524275 DDJ524239:DDJ524275 DNF524239:DNF524275 DXB524239:DXB524275 EGX524239:EGX524275 EQT524239:EQT524275 FAP524239:FAP524275 FKL524239:FKL524275 FUH524239:FUH524275 GED524239:GED524275 GNZ524239:GNZ524275 GXV524239:GXV524275 HHR524239:HHR524275 HRN524239:HRN524275 IBJ524239:IBJ524275 ILF524239:ILF524275 IVB524239:IVB524275 JEX524239:JEX524275 JOT524239:JOT524275 JYP524239:JYP524275 KIL524239:KIL524275 KSH524239:KSH524275 LCD524239:LCD524275 LLZ524239:LLZ524275 LVV524239:LVV524275 MFR524239:MFR524275 MPN524239:MPN524275 MZJ524239:MZJ524275 NJF524239:NJF524275 NTB524239:NTB524275 OCX524239:OCX524275 OMT524239:OMT524275 OWP524239:OWP524275 PGL524239:PGL524275 PQH524239:PQH524275 QAD524239:QAD524275 QJZ524239:QJZ524275 QTV524239:QTV524275 RDR524239:RDR524275 RNN524239:RNN524275 RXJ524239:RXJ524275 SHF524239:SHF524275 SRB524239:SRB524275 TAX524239:TAX524275 TKT524239:TKT524275 TUP524239:TUP524275 UEL524239:UEL524275 UOH524239:UOH524275 UYD524239:UYD524275 VHZ524239:VHZ524275 VRV524239:VRV524275 WBR524239:WBR524275 WLN524239:WLN524275 WVJ524239:WVJ524275 IX589775:IX589811 ST589775:ST589811 ACP589775:ACP589811 AML589775:AML589811 AWH589775:AWH589811 BGD589775:BGD589811 BPZ589775:BPZ589811 BZV589775:BZV589811 CJR589775:CJR589811 CTN589775:CTN589811 DDJ589775:DDJ589811 DNF589775:DNF589811 DXB589775:DXB589811 EGX589775:EGX589811 EQT589775:EQT589811 FAP589775:FAP589811 FKL589775:FKL589811 FUH589775:FUH589811 GED589775:GED589811 GNZ589775:GNZ589811 GXV589775:GXV589811 HHR589775:HHR589811 HRN589775:HRN589811 IBJ589775:IBJ589811 ILF589775:ILF589811 IVB589775:IVB589811 JEX589775:JEX589811 JOT589775:JOT589811 JYP589775:JYP589811 KIL589775:KIL589811 KSH589775:KSH589811 LCD589775:LCD589811 LLZ589775:LLZ589811 LVV589775:LVV589811 MFR589775:MFR589811 MPN589775:MPN589811 MZJ589775:MZJ589811 NJF589775:NJF589811 NTB589775:NTB589811 OCX589775:OCX589811 OMT589775:OMT589811 OWP589775:OWP589811 PGL589775:PGL589811 PQH589775:PQH589811 QAD589775:QAD589811 QJZ589775:QJZ589811 QTV589775:QTV589811 RDR589775:RDR589811 RNN589775:RNN589811 RXJ589775:RXJ589811 SHF589775:SHF589811 SRB589775:SRB589811 TAX589775:TAX589811 TKT589775:TKT589811 TUP589775:TUP589811 UEL589775:UEL589811 UOH589775:UOH589811 UYD589775:UYD589811 VHZ589775:VHZ589811 VRV589775:VRV589811 WBR589775:WBR589811 WLN589775:WLN589811 WVJ589775:WVJ589811 IX655311:IX655347 ST655311:ST655347 ACP655311:ACP655347 AML655311:AML655347 AWH655311:AWH655347 BGD655311:BGD655347 BPZ655311:BPZ655347 BZV655311:BZV655347 CJR655311:CJR655347 CTN655311:CTN655347 DDJ655311:DDJ655347 DNF655311:DNF655347 DXB655311:DXB655347 EGX655311:EGX655347 EQT655311:EQT655347 FAP655311:FAP655347 FKL655311:FKL655347 FUH655311:FUH655347 GED655311:GED655347 GNZ655311:GNZ655347 GXV655311:GXV655347 HHR655311:HHR655347 HRN655311:HRN655347 IBJ655311:IBJ655347 ILF655311:ILF655347 IVB655311:IVB655347 JEX655311:JEX655347 JOT655311:JOT655347 JYP655311:JYP655347 KIL655311:KIL655347 KSH655311:KSH655347 LCD655311:LCD655347 LLZ655311:LLZ655347 LVV655311:LVV655347 MFR655311:MFR655347 MPN655311:MPN655347 MZJ655311:MZJ655347 NJF655311:NJF655347 NTB655311:NTB655347 OCX655311:OCX655347 OMT655311:OMT655347 OWP655311:OWP655347 PGL655311:PGL655347 PQH655311:PQH655347 QAD655311:QAD655347 QJZ655311:QJZ655347 QTV655311:QTV655347 RDR655311:RDR655347 RNN655311:RNN655347 RXJ655311:RXJ655347 SHF655311:SHF655347 SRB655311:SRB655347 TAX655311:TAX655347 TKT655311:TKT655347 TUP655311:TUP655347 UEL655311:UEL655347 UOH655311:UOH655347 UYD655311:UYD655347 VHZ655311:VHZ655347 VRV655311:VRV655347 WBR655311:WBR655347 WLN655311:WLN655347 WVJ655311:WVJ655347 IX720847:IX720883 ST720847:ST720883 ACP720847:ACP720883 AML720847:AML720883 AWH720847:AWH720883 BGD720847:BGD720883 BPZ720847:BPZ720883 BZV720847:BZV720883 CJR720847:CJR720883 CTN720847:CTN720883 DDJ720847:DDJ720883 DNF720847:DNF720883 DXB720847:DXB720883 EGX720847:EGX720883 EQT720847:EQT720883 FAP720847:FAP720883 FKL720847:FKL720883 FUH720847:FUH720883 GED720847:GED720883 GNZ720847:GNZ720883 GXV720847:GXV720883 HHR720847:HHR720883 HRN720847:HRN720883 IBJ720847:IBJ720883 ILF720847:ILF720883 IVB720847:IVB720883 JEX720847:JEX720883 JOT720847:JOT720883 JYP720847:JYP720883 KIL720847:KIL720883 KSH720847:KSH720883 LCD720847:LCD720883 LLZ720847:LLZ720883 LVV720847:LVV720883 MFR720847:MFR720883 MPN720847:MPN720883 MZJ720847:MZJ720883 NJF720847:NJF720883 NTB720847:NTB720883 OCX720847:OCX720883 OMT720847:OMT720883 OWP720847:OWP720883 PGL720847:PGL720883 PQH720847:PQH720883 QAD720847:QAD720883 QJZ720847:QJZ720883 QTV720847:QTV720883 RDR720847:RDR720883 RNN720847:RNN720883 RXJ720847:RXJ720883 SHF720847:SHF720883 SRB720847:SRB720883 TAX720847:TAX720883 TKT720847:TKT720883 TUP720847:TUP720883 UEL720847:UEL720883 UOH720847:UOH720883 UYD720847:UYD720883 VHZ720847:VHZ720883 VRV720847:VRV720883 WBR720847:WBR720883 WLN720847:WLN720883 WVJ720847:WVJ720883 IX786383:IX786419 ST786383:ST786419 ACP786383:ACP786419 AML786383:AML786419 AWH786383:AWH786419 BGD786383:BGD786419 BPZ786383:BPZ786419 BZV786383:BZV786419 CJR786383:CJR786419 CTN786383:CTN786419 DDJ786383:DDJ786419 DNF786383:DNF786419 DXB786383:DXB786419 EGX786383:EGX786419 EQT786383:EQT786419 FAP786383:FAP786419 FKL786383:FKL786419 FUH786383:FUH786419 GED786383:GED786419 GNZ786383:GNZ786419 GXV786383:GXV786419 HHR786383:HHR786419 HRN786383:HRN786419 IBJ786383:IBJ786419 ILF786383:ILF786419 IVB786383:IVB786419 JEX786383:JEX786419 JOT786383:JOT786419 JYP786383:JYP786419 KIL786383:KIL786419 KSH786383:KSH786419 LCD786383:LCD786419 LLZ786383:LLZ786419 LVV786383:LVV786419 MFR786383:MFR786419 MPN786383:MPN786419 MZJ786383:MZJ786419 NJF786383:NJF786419 NTB786383:NTB786419 OCX786383:OCX786419 OMT786383:OMT786419 OWP786383:OWP786419 PGL786383:PGL786419 PQH786383:PQH786419 QAD786383:QAD786419 QJZ786383:QJZ786419 QTV786383:QTV786419 RDR786383:RDR786419 RNN786383:RNN786419 RXJ786383:RXJ786419 SHF786383:SHF786419 SRB786383:SRB786419 TAX786383:TAX786419 TKT786383:TKT786419 TUP786383:TUP786419 UEL786383:UEL786419 UOH786383:UOH786419 UYD786383:UYD786419 VHZ786383:VHZ786419 VRV786383:VRV786419 WBR786383:WBR786419 WLN786383:WLN786419 WVJ786383:WVJ786419 IX851919:IX851955 ST851919:ST851955 ACP851919:ACP851955 AML851919:AML851955 AWH851919:AWH851955 BGD851919:BGD851955 BPZ851919:BPZ851955 BZV851919:BZV851955 CJR851919:CJR851955 CTN851919:CTN851955 DDJ851919:DDJ851955 DNF851919:DNF851955 DXB851919:DXB851955 EGX851919:EGX851955 EQT851919:EQT851955 FAP851919:FAP851955 FKL851919:FKL851955 FUH851919:FUH851955 GED851919:GED851955 GNZ851919:GNZ851955 GXV851919:GXV851955 HHR851919:HHR851955 HRN851919:HRN851955 IBJ851919:IBJ851955 ILF851919:ILF851955 IVB851919:IVB851955 JEX851919:JEX851955 JOT851919:JOT851955 JYP851919:JYP851955 KIL851919:KIL851955 KSH851919:KSH851955 LCD851919:LCD851955 LLZ851919:LLZ851955 LVV851919:LVV851955 MFR851919:MFR851955 MPN851919:MPN851955 MZJ851919:MZJ851955 NJF851919:NJF851955 NTB851919:NTB851955 OCX851919:OCX851955 OMT851919:OMT851955 OWP851919:OWP851955 PGL851919:PGL851955 PQH851919:PQH851955 QAD851919:QAD851955 QJZ851919:QJZ851955 QTV851919:QTV851955 RDR851919:RDR851955 RNN851919:RNN851955 RXJ851919:RXJ851955 SHF851919:SHF851955 SRB851919:SRB851955 TAX851919:TAX851955 TKT851919:TKT851955 TUP851919:TUP851955 UEL851919:UEL851955 UOH851919:UOH851955 UYD851919:UYD851955 VHZ851919:VHZ851955 VRV851919:VRV851955 WBR851919:WBR851955 WLN851919:WLN851955 WVJ851919:WVJ851955 IX917455:IX917491 ST917455:ST917491 ACP917455:ACP917491 AML917455:AML917491 AWH917455:AWH917491 BGD917455:BGD917491 BPZ917455:BPZ917491 BZV917455:BZV917491 CJR917455:CJR917491 CTN917455:CTN917491 DDJ917455:DDJ917491 DNF917455:DNF917491 DXB917455:DXB917491 EGX917455:EGX917491 EQT917455:EQT917491 FAP917455:FAP917491 FKL917455:FKL917491 FUH917455:FUH917491 GED917455:GED917491 GNZ917455:GNZ917491 GXV917455:GXV917491 HHR917455:HHR917491 HRN917455:HRN917491 IBJ917455:IBJ917491 ILF917455:ILF917491 IVB917455:IVB917491 JEX917455:JEX917491 JOT917455:JOT917491 JYP917455:JYP917491 KIL917455:KIL917491 KSH917455:KSH917491 LCD917455:LCD917491 LLZ917455:LLZ917491 LVV917455:LVV917491 MFR917455:MFR917491 MPN917455:MPN917491 MZJ917455:MZJ917491 NJF917455:NJF917491 NTB917455:NTB917491 OCX917455:OCX917491 OMT917455:OMT917491 OWP917455:OWP917491 PGL917455:PGL917491 PQH917455:PQH917491 QAD917455:QAD917491 QJZ917455:QJZ917491 QTV917455:QTV917491 RDR917455:RDR917491 RNN917455:RNN917491 RXJ917455:RXJ917491 SHF917455:SHF917491 SRB917455:SRB917491 TAX917455:TAX917491 TKT917455:TKT917491 TUP917455:TUP917491 UEL917455:UEL917491 UOH917455:UOH917491 UYD917455:UYD917491 VHZ917455:VHZ917491 VRV917455:VRV917491 WBR917455:WBR917491 WLN917455:WLN917491 WVJ917455:WVJ917491 IX982991:IX983027 ST982991:ST983027 ACP982991:ACP983027 AML982991:AML983027 AWH982991:AWH983027 BGD982991:BGD983027 BPZ982991:BPZ983027 BZV982991:BZV983027 CJR982991:CJR983027 CTN982991:CTN983027 DDJ982991:DDJ983027 DNF982991:DNF983027 DXB982991:DXB983027 EGX982991:EGX983027 EQT982991:EQT983027 FAP982991:FAP983027 FKL982991:FKL983027 FUH982991:FUH983027 GED982991:GED983027 GNZ982991:GNZ983027 GXV982991:GXV983027 HHR982991:HHR983027 HRN982991:HRN983027 IBJ982991:IBJ983027 ILF982991:ILF983027 IVB982991:IVB983027 JEX982991:JEX983027 JOT982991:JOT983027 JYP982991:JYP983027 KIL982991:KIL983027 KSH982991:KSH983027 LCD982991:LCD983027 LLZ982991:LLZ983027 LVV982991:LVV983027 MFR982991:MFR983027 MPN982991:MPN983027 MZJ982991:MZJ983027 NJF982991:NJF983027 NTB982991:NTB983027 OCX982991:OCX983027 OMT982991:OMT983027 OWP982991:OWP983027 PGL982991:PGL983027 PQH982991:PQH983027 QAD982991:QAD983027 QJZ982991:QJZ983027 QTV982991:QTV983027 RDR982991:RDR983027 RNN982991:RNN983027 RXJ982991:RXJ983027 SHF982991:SHF983027 SRB982991:SRB983027 TAX982991:TAX983027 TKT982991:TKT983027 TUP982991:TUP983027 UEL982991:UEL983027 UOH982991:UOH983027 UYD982991:UYD983027 VHZ982991:VHZ983027 VRV982991:VRV983027 WBR982991:WBR983027 WLN982991:WLN983027 WVJ982991:WVJ983027 E131008 E196544 E262080 E327616 E393152 E458688 E524224 E589760 E655296 E720832 E786368 E851904 E917440 E982976 E65477 E131013 E196549 E262085 E327621 E393157 E458693 E524229 E589765 E655301 E720837 E786373 E851909 E917445 E982981 E65451 E130987 E196523 E262059 E327595 E393131 E458667 E524203 E589739 E655275 E720811 E786347 E851883 E917419 E982955 E65435 E130971 E196507 E262043 E327579 E393115 E458651 E524187 E589723 E655259 E720795 E786331 E851867 E917403 E982939 E65427:E65429 E130963:E130965 E196499:E196501 E262035:E262037 E327571:E327573 E393107:E393109 E458643:E458645 E524179:E524181 E589715:E589717 E655251:E655253 E720787:E720789 E786323:E786325 E851859:E851861 E917395:E917397 E982931:E982933 E65408 E130944 E196480 E262016 E327552 E393088 E458624 E524160 E589696 E655232 E720768 E786304 E851840 E917376 E982912 E65455:E65456 E130991:E130992 E196527:E196528 E262063:E262064 E327599:E327600 E393135:E393136 E458671:E458672 E524207:E524208 E589743:E589744 E655279:E655280 E720815:E720816 E786351:E786352 E851887:E851888 E917423:E917424 E982959:E982960 E65487:E65523 E131023:E131059 E196559:E196595 E262095:E262131 E327631:E327667 E393167:E393203 E458703:E458739 E524239:E524275 E589775:E589811 E655311:E655347 E720847:E720883 E786383:E786419 E851919:E851955 E917455:E917491 E982991:E983027 E65472 E6:E10 IX6:IX10 WVJ6:WVJ10 WLN6:WLN10 WBR6:WBR10 VRV6:VRV10 VHZ6:VHZ10 UYD6:UYD10 UOH6:UOH10 UEL6:UEL10 TUP6:TUP10 TKT6:TKT10 TAX6:TAX10 SRB6:SRB10 SHF6:SHF10 RXJ6:RXJ10 RNN6:RNN10 RDR6:RDR10 QTV6:QTV10 QJZ6:QJZ10 QAD6:QAD10 PQH6:PQH10 PGL6:PGL10 OWP6:OWP10 OMT6:OMT10 OCX6:OCX10 NTB6:NTB10 NJF6:NJF10 MZJ6:MZJ10 MPN6:MPN10 MFR6:MFR10 LVV6:LVV10 LLZ6:LLZ10 LCD6:LCD10 KSH6:KSH10 KIL6:KIL10 JYP6:JYP10 JOT6:JOT10 JEX6:JEX10 IVB6:IVB10 ILF6:ILF10 IBJ6:IBJ10 HRN6:HRN10 HHR6:HHR10 GXV6:GXV10 GNZ6:GNZ10 GED6:GED10 FUH6:FUH10 FKL6:FKL10 FAP6:FAP10 EQT6:EQT10 EGX6:EGX10 DXB6:DXB10 DNF6:DNF10 DDJ6:DDJ10 CTN6:CTN10 CJR6:CJR10 BZV6:BZV10 BPZ6:BPZ10 BGD6:BGD10 AWH6:AWH10 AML6:AML10 ACP6:ACP10 ST6:ST10">
      <formula1>"建档立卡贫困家庭学生,低保家庭学生,特困供养学生,烈士子女,孤儿,残疾学生,低收入困难家庭学生,困境儿童"</formula1>
    </dataValidation>
    <dataValidation type="list" allowBlank="1" showInputMessage="1" showErrorMessage="1" sqref="IX65430:IX65434 ST65430:ST65434 ACP65430:ACP65434 AML65430:AML65434 AWH65430:AWH65434 BGD65430:BGD65434 BPZ65430:BPZ65434 BZV65430:BZV65434 CJR65430:CJR65434 CTN65430:CTN65434 DDJ65430:DDJ65434 DNF65430:DNF65434 DXB65430:DXB65434 EGX65430:EGX65434 EQT65430:EQT65434 FAP65430:FAP65434 FKL65430:FKL65434 FUH65430:FUH65434 GED65430:GED65434 GNZ65430:GNZ65434 GXV65430:GXV65434 HHR65430:HHR65434 HRN65430:HRN65434 IBJ65430:IBJ65434 ILF65430:ILF65434 IVB65430:IVB65434 JEX65430:JEX65434 JOT65430:JOT65434 JYP65430:JYP65434 KIL65430:KIL65434 KSH65430:KSH65434 LCD65430:LCD65434 LLZ65430:LLZ65434 LVV65430:LVV65434 MFR65430:MFR65434 MPN65430:MPN65434 MZJ65430:MZJ65434 NJF65430:NJF65434 NTB65430:NTB65434 OCX65430:OCX65434 OMT65430:OMT65434 OWP65430:OWP65434 PGL65430:PGL65434 PQH65430:PQH65434 QAD65430:QAD65434 QJZ65430:QJZ65434 QTV65430:QTV65434 RDR65430:RDR65434 RNN65430:RNN65434 RXJ65430:RXJ65434 SHF65430:SHF65434 SRB65430:SRB65434 TAX65430:TAX65434 TKT65430:TKT65434 TUP65430:TUP65434 UEL65430:UEL65434 UOH65430:UOH65434 UYD65430:UYD65434 VHZ65430:VHZ65434 VRV65430:VRV65434 WBR65430:WBR65434 WLN65430:WLN65434 WVJ65430:WVJ65434 IX130966:IX130970 ST130966:ST130970 ACP130966:ACP130970 AML130966:AML130970 AWH130966:AWH130970 BGD130966:BGD130970 BPZ130966:BPZ130970 BZV130966:BZV130970 CJR130966:CJR130970 CTN130966:CTN130970 DDJ130966:DDJ130970 DNF130966:DNF130970 DXB130966:DXB130970 EGX130966:EGX130970 EQT130966:EQT130970 FAP130966:FAP130970 FKL130966:FKL130970 FUH130966:FUH130970 GED130966:GED130970 GNZ130966:GNZ130970 GXV130966:GXV130970 HHR130966:HHR130970 HRN130966:HRN130970 IBJ130966:IBJ130970 ILF130966:ILF130970 IVB130966:IVB130970 JEX130966:JEX130970 JOT130966:JOT130970 JYP130966:JYP130970 KIL130966:KIL130970 KSH130966:KSH130970 LCD130966:LCD130970 LLZ130966:LLZ130970 LVV130966:LVV130970 MFR130966:MFR130970 MPN130966:MPN130970 MZJ130966:MZJ130970 NJF130966:NJF130970 NTB130966:NTB130970 OCX130966:OCX130970 OMT130966:OMT130970 OWP130966:OWP130970 PGL130966:PGL130970 PQH130966:PQH130970 QAD130966:QAD130970 QJZ130966:QJZ130970 QTV130966:QTV130970 RDR130966:RDR130970 RNN130966:RNN130970 RXJ130966:RXJ130970 SHF130966:SHF130970 SRB130966:SRB130970 TAX130966:TAX130970 TKT130966:TKT130970 TUP130966:TUP130970 UEL130966:UEL130970 UOH130966:UOH130970 UYD130966:UYD130970 VHZ130966:VHZ130970 VRV130966:VRV130970 WBR130966:WBR130970 WLN130966:WLN130970 WVJ130966:WVJ130970 IX196502:IX196506 ST196502:ST196506 ACP196502:ACP196506 AML196502:AML196506 AWH196502:AWH196506 BGD196502:BGD196506 BPZ196502:BPZ196506 BZV196502:BZV196506 CJR196502:CJR196506 CTN196502:CTN196506 DDJ196502:DDJ196506 DNF196502:DNF196506 DXB196502:DXB196506 EGX196502:EGX196506 EQT196502:EQT196506 FAP196502:FAP196506 FKL196502:FKL196506 FUH196502:FUH196506 GED196502:GED196506 GNZ196502:GNZ196506 GXV196502:GXV196506 HHR196502:HHR196506 HRN196502:HRN196506 IBJ196502:IBJ196506 ILF196502:ILF196506 IVB196502:IVB196506 JEX196502:JEX196506 JOT196502:JOT196506 JYP196502:JYP196506 KIL196502:KIL196506 KSH196502:KSH196506 LCD196502:LCD196506 LLZ196502:LLZ196506 LVV196502:LVV196506 MFR196502:MFR196506 MPN196502:MPN196506 MZJ196502:MZJ196506 NJF196502:NJF196506 NTB196502:NTB196506 OCX196502:OCX196506 OMT196502:OMT196506 OWP196502:OWP196506 PGL196502:PGL196506 PQH196502:PQH196506 QAD196502:QAD196506 QJZ196502:QJZ196506 QTV196502:QTV196506 RDR196502:RDR196506 RNN196502:RNN196506 RXJ196502:RXJ196506 SHF196502:SHF196506 SRB196502:SRB196506 TAX196502:TAX196506 TKT196502:TKT196506 TUP196502:TUP196506 UEL196502:UEL196506 UOH196502:UOH196506 UYD196502:UYD196506 VHZ196502:VHZ196506 VRV196502:VRV196506 WBR196502:WBR196506 WLN196502:WLN196506 WVJ196502:WVJ196506 IX262038:IX262042 ST262038:ST262042 ACP262038:ACP262042 AML262038:AML262042 AWH262038:AWH262042 BGD262038:BGD262042 BPZ262038:BPZ262042 BZV262038:BZV262042 CJR262038:CJR262042 CTN262038:CTN262042 DDJ262038:DDJ262042 DNF262038:DNF262042 DXB262038:DXB262042 EGX262038:EGX262042 EQT262038:EQT262042 FAP262038:FAP262042 FKL262038:FKL262042 FUH262038:FUH262042 GED262038:GED262042 GNZ262038:GNZ262042 GXV262038:GXV262042 HHR262038:HHR262042 HRN262038:HRN262042 IBJ262038:IBJ262042 ILF262038:ILF262042 IVB262038:IVB262042 JEX262038:JEX262042 JOT262038:JOT262042 JYP262038:JYP262042 KIL262038:KIL262042 KSH262038:KSH262042 LCD262038:LCD262042 LLZ262038:LLZ262042 LVV262038:LVV262042 MFR262038:MFR262042 MPN262038:MPN262042 MZJ262038:MZJ262042 NJF262038:NJF262042 NTB262038:NTB262042 OCX262038:OCX262042 OMT262038:OMT262042 OWP262038:OWP262042 PGL262038:PGL262042 PQH262038:PQH262042 QAD262038:QAD262042 QJZ262038:QJZ262042 QTV262038:QTV262042 RDR262038:RDR262042 RNN262038:RNN262042 RXJ262038:RXJ262042 SHF262038:SHF262042 SRB262038:SRB262042 TAX262038:TAX262042 TKT262038:TKT262042 TUP262038:TUP262042 UEL262038:UEL262042 UOH262038:UOH262042 UYD262038:UYD262042 VHZ262038:VHZ262042 VRV262038:VRV262042 WBR262038:WBR262042 WLN262038:WLN262042 WVJ262038:WVJ262042 IX327574:IX327578 ST327574:ST327578 ACP327574:ACP327578 AML327574:AML327578 AWH327574:AWH327578 BGD327574:BGD327578 BPZ327574:BPZ327578 BZV327574:BZV327578 CJR327574:CJR327578 CTN327574:CTN327578 DDJ327574:DDJ327578 DNF327574:DNF327578 DXB327574:DXB327578 EGX327574:EGX327578 EQT327574:EQT327578 FAP327574:FAP327578 FKL327574:FKL327578 FUH327574:FUH327578 GED327574:GED327578 GNZ327574:GNZ327578 GXV327574:GXV327578 HHR327574:HHR327578 HRN327574:HRN327578 IBJ327574:IBJ327578 ILF327574:ILF327578 IVB327574:IVB327578 JEX327574:JEX327578 JOT327574:JOT327578 JYP327574:JYP327578 KIL327574:KIL327578 KSH327574:KSH327578 LCD327574:LCD327578 LLZ327574:LLZ327578 LVV327574:LVV327578 MFR327574:MFR327578 MPN327574:MPN327578 MZJ327574:MZJ327578 NJF327574:NJF327578 NTB327574:NTB327578 OCX327574:OCX327578 OMT327574:OMT327578 OWP327574:OWP327578 PGL327574:PGL327578 PQH327574:PQH327578 QAD327574:QAD327578 QJZ327574:QJZ327578 QTV327574:QTV327578 RDR327574:RDR327578 RNN327574:RNN327578 RXJ327574:RXJ327578 SHF327574:SHF327578 SRB327574:SRB327578 TAX327574:TAX327578 TKT327574:TKT327578 TUP327574:TUP327578 UEL327574:UEL327578 UOH327574:UOH327578 UYD327574:UYD327578 VHZ327574:VHZ327578 VRV327574:VRV327578 WBR327574:WBR327578 WLN327574:WLN327578 WVJ327574:WVJ327578 IX393110:IX393114 ST393110:ST393114 ACP393110:ACP393114 AML393110:AML393114 AWH393110:AWH393114 BGD393110:BGD393114 BPZ393110:BPZ393114 BZV393110:BZV393114 CJR393110:CJR393114 CTN393110:CTN393114 DDJ393110:DDJ393114 DNF393110:DNF393114 DXB393110:DXB393114 EGX393110:EGX393114 EQT393110:EQT393114 FAP393110:FAP393114 FKL393110:FKL393114 FUH393110:FUH393114 GED393110:GED393114 GNZ393110:GNZ393114 GXV393110:GXV393114 HHR393110:HHR393114 HRN393110:HRN393114 IBJ393110:IBJ393114 ILF393110:ILF393114 IVB393110:IVB393114 JEX393110:JEX393114 JOT393110:JOT393114 JYP393110:JYP393114 KIL393110:KIL393114 KSH393110:KSH393114 LCD393110:LCD393114 LLZ393110:LLZ393114 LVV393110:LVV393114 MFR393110:MFR393114 MPN393110:MPN393114 MZJ393110:MZJ393114 NJF393110:NJF393114 NTB393110:NTB393114 OCX393110:OCX393114 OMT393110:OMT393114 OWP393110:OWP393114 PGL393110:PGL393114 PQH393110:PQH393114 QAD393110:QAD393114 QJZ393110:QJZ393114 QTV393110:QTV393114 RDR393110:RDR393114 RNN393110:RNN393114 RXJ393110:RXJ393114 SHF393110:SHF393114 SRB393110:SRB393114 TAX393110:TAX393114 TKT393110:TKT393114 TUP393110:TUP393114 UEL393110:UEL393114 UOH393110:UOH393114 UYD393110:UYD393114 VHZ393110:VHZ393114 VRV393110:VRV393114 WBR393110:WBR393114 WLN393110:WLN393114 WVJ393110:WVJ393114 IX458646:IX458650 ST458646:ST458650 ACP458646:ACP458650 AML458646:AML458650 AWH458646:AWH458650 BGD458646:BGD458650 BPZ458646:BPZ458650 BZV458646:BZV458650 CJR458646:CJR458650 CTN458646:CTN458650 DDJ458646:DDJ458650 DNF458646:DNF458650 DXB458646:DXB458650 EGX458646:EGX458650 EQT458646:EQT458650 FAP458646:FAP458650 FKL458646:FKL458650 FUH458646:FUH458650 GED458646:GED458650 GNZ458646:GNZ458650 GXV458646:GXV458650 HHR458646:HHR458650 HRN458646:HRN458650 IBJ458646:IBJ458650 ILF458646:ILF458650 IVB458646:IVB458650 JEX458646:JEX458650 JOT458646:JOT458650 JYP458646:JYP458650 KIL458646:KIL458650 KSH458646:KSH458650 LCD458646:LCD458650 LLZ458646:LLZ458650 LVV458646:LVV458650 MFR458646:MFR458650 MPN458646:MPN458650 MZJ458646:MZJ458650 NJF458646:NJF458650 NTB458646:NTB458650 OCX458646:OCX458650 OMT458646:OMT458650 OWP458646:OWP458650 PGL458646:PGL458650 PQH458646:PQH458650 QAD458646:QAD458650 QJZ458646:QJZ458650 QTV458646:QTV458650 RDR458646:RDR458650 RNN458646:RNN458650 RXJ458646:RXJ458650 SHF458646:SHF458650 SRB458646:SRB458650 TAX458646:TAX458650 TKT458646:TKT458650 TUP458646:TUP458650 UEL458646:UEL458650 UOH458646:UOH458650 UYD458646:UYD458650 VHZ458646:VHZ458650 VRV458646:VRV458650 WBR458646:WBR458650 WLN458646:WLN458650 WVJ458646:WVJ458650 IX524182:IX524186 ST524182:ST524186 ACP524182:ACP524186 AML524182:AML524186 AWH524182:AWH524186 BGD524182:BGD524186 BPZ524182:BPZ524186 BZV524182:BZV524186 CJR524182:CJR524186 CTN524182:CTN524186 DDJ524182:DDJ524186 DNF524182:DNF524186 DXB524182:DXB524186 EGX524182:EGX524186 EQT524182:EQT524186 FAP524182:FAP524186 FKL524182:FKL524186 FUH524182:FUH524186 GED524182:GED524186 GNZ524182:GNZ524186 GXV524182:GXV524186 HHR524182:HHR524186 HRN524182:HRN524186 IBJ524182:IBJ524186 ILF524182:ILF524186 IVB524182:IVB524186 JEX524182:JEX524186 JOT524182:JOT524186 JYP524182:JYP524186 KIL524182:KIL524186 KSH524182:KSH524186 LCD524182:LCD524186 LLZ524182:LLZ524186 LVV524182:LVV524186 MFR524182:MFR524186 MPN524182:MPN524186 MZJ524182:MZJ524186 NJF524182:NJF524186 NTB524182:NTB524186 OCX524182:OCX524186 OMT524182:OMT524186 OWP524182:OWP524186 PGL524182:PGL524186 PQH524182:PQH524186 QAD524182:QAD524186 QJZ524182:QJZ524186 QTV524182:QTV524186 RDR524182:RDR524186 RNN524182:RNN524186 RXJ524182:RXJ524186 SHF524182:SHF524186 SRB524182:SRB524186 TAX524182:TAX524186 TKT524182:TKT524186 TUP524182:TUP524186 UEL524182:UEL524186 UOH524182:UOH524186 UYD524182:UYD524186 VHZ524182:VHZ524186 VRV524182:VRV524186 WBR524182:WBR524186 WLN524182:WLN524186 WVJ524182:WVJ524186 IX589718:IX589722 ST589718:ST589722 ACP589718:ACP589722 AML589718:AML589722 AWH589718:AWH589722 BGD589718:BGD589722 BPZ589718:BPZ589722 BZV589718:BZV589722 CJR589718:CJR589722 CTN589718:CTN589722 DDJ589718:DDJ589722 DNF589718:DNF589722 DXB589718:DXB589722 EGX589718:EGX589722 EQT589718:EQT589722 FAP589718:FAP589722 FKL589718:FKL589722 FUH589718:FUH589722 GED589718:GED589722 GNZ589718:GNZ589722 GXV589718:GXV589722 HHR589718:HHR589722 HRN589718:HRN589722 IBJ589718:IBJ589722 ILF589718:ILF589722 IVB589718:IVB589722 JEX589718:JEX589722 JOT589718:JOT589722 JYP589718:JYP589722 KIL589718:KIL589722 KSH589718:KSH589722 LCD589718:LCD589722 LLZ589718:LLZ589722 LVV589718:LVV589722 MFR589718:MFR589722 MPN589718:MPN589722 MZJ589718:MZJ589722 NJF589718:NJF589722 NTB589718:NTB589722 OCX589718:OCX589722 OMT589718:OMT589722 OWP589718:OWP589722 PGL589718:PGL589722 PQH589718:PQH589722 QAD589718:QAD589722 QJZ589718:QJZ589722 QTV589718:QTV589722 RDR589718:RDR589722 RNN589718:RNN589722 RXJ589718:RXJ589722 SHF589718:SHF589722 SRB589718:SRB589722 TAX589718:TAX589722 TKT589718:TKT589722 TUP589718:TUP589722 UEL589718:UEL589722 UOH589718:UOH589722 UYD589718:UYD589722 VHZ589718:VHZ589722 VRV589718:VRV589722 WBR589718:WBR589722 WLN589718:WLN589722 WVJ589718:WVJ589722 IX655254:IX655258 ST655254:ST655258 ACP655254:ACP655258 AML655254:AML655258 AWH655254:AWH655258 BGD655254:BGD655258 BPZ655254:BPZ655258 BZV655254:BZV655258 CJR655254:CJR655258 CTN655254:CTN655258 DDJ655254:DDJ655258 DNF655254:DNF655258 DXB655254:DXB655258 EGX655254:EGX655258 EQT655254:EQT655258 FAP655254:FAP655258 FKL655254:FKL655258 FUH655254:FUH655258 GED655254:GED655258 GNZ655254:GNZ655258 GXV655254:GXV655258 HHR655254:HHR655258 HRN655254:HRN655258 IBJ655254:IBJ655258 ILF655254:ILF655258 IVB655254:IVB655258 JEX655254:JEX655258 JOT655254:JOT655258 JYP655254:JYP655258 KIL655254:KIL655258 KSH655254:KSH655258 LCD655254:LCD655258 LLZ655254:LLZ655258 LVV655254:LVV655258 MFR655254:MFR655258 MPN655254:MPN655258 MZJ655254:MZJ655258 NJF655254:NJF655258 NTB655254:NTB655258 OCX655254:OCX655258 OMT655254:OMT655258 OWP655254:OWP655258 PGL655254:PGL655258 PQH655254:PQH655258 QAD655254:QAD655258 QJZ655254:QJZ655258 QTV655254:QTV655258 RDR655254:RDR655258 RNN655254:RNN655258 RXJ655254:RXJ655258 SHF655254:SHF655258 SRB655254:SRB655258 TAX655254:TAX655258 TKT655254:TKT655258 TUP655254:TUP655258 UEL655254:UEL655258 UOH655254:UOH655258 UYD655254:UYD655258 VHZ655254:VHZ655258 VRV655254:VRV655258 WBR655254:WBR655258 WLN655254:WLN655258 WVJ655254:WVJ655258 IX720790:IX720794 ST720790:ST720794 ACP720790:ACP720794 AML720790:AML720794 AWH720790:AWH720794 BGD720790:BGD720794 BPZ720790:BPZ720794 BZV720790:BZV720794 CJR720790:CJR720794 CTN720790:CTN720794 DDJ720790:DDJ720794 DNF720790:DNF720794 DXB720790:DXB720794 EGX720790:EGX720794 EQT720790:EQT720794 FAP720790:FAP720794 FKL720790:FKL720794 FUH720790:FUH720794 GED720790:GED720794 GNZ720790:GNZ720794 GXV720790:GXV720794 HHR720790:HHR720794 HRN720790:HRN720794 IBJ720790:IBJ720794 ILF720790:ILF720794 IVB720790:IVB720794 JEX720790:JEX720794 JOT720790:JOT720794 JYP720790:JYP720794 KIL720790:KIL720794 KSH720790:KSH720794 LCD720790:LCD720794 LLZ720790:LLZ720794 LVV720790:LVV720794 MFR720790:MFR720794 MPN720790:MPN720794 MZJ720790:MZJ720794 NJF720790:NJF720794 NTB720790:NTB720794 OCX720790:OCX720794 OMT720790:OMT720794 OWP720790:OWP720794 PGL720790:PGL720794 PQH720790:PQH720794 QAD720790:QAD720794 QJZ720790:QJZ720794 QTV720790:QTV720794 RDR720790:RDR720794 RNN720790:RNN720794 RXJ720790:RXJ720794 SHF720790:SHF720794 SRB720790:SRB720794 TAX720790:TAX720794 TKT720790:TKT720794 TUP720790:TUP720794 UEL720790:UEL720794 UOH720790:UOH720794 UYD720790:UYD720794 VHZ720790:VHZ720794 VRV720790:VRV720794 WBR720790:WBR720794 WLN720790:WLN720794 WVJ720790:WVJ720794 IX786326:IX786330 ST786326:ST786330 ACP786326:ACP786330 AML786326:AML786330 AWH786326:AWH786330 BGD786326:BGD786330 BPZ786326:BPZ786330 BZV786326:BZV786330 CJR786326:CJR786330 CTN786326:CTN786330 DDJ786326:DDJ786330 DNF786326:DNF786330 DXB786326:DXB786330 EGX786326:EGX786330 EQT786326:EQT786330 FAP786326:FAP786330 FKL786326:FKL786330 FUH786326:FUH786330 GED786326:GED786330 GNZ786326:GNZ786330 GXV786326:GXV786330 HHR786326:HHR786330 HRN786326:HRN786330 IBJ786326:IBJ786330 ILF786326:ILF786330 IVB786326:IVB786330 JEX786326:JEX786330 JOT786326:JOT786330 JYP786326:JYP786330 KIL786326:KIL786330 KSH786326:KSH786330 LCD786326:LCD786330 LLZ786326:LLZ786330 LVV786326:LVV786330 MFR786326:MFR786330 MPN786326:MPN786330 MZJ786326:MZJ786330 NJF786326:NJF786330 NTB786326:NTB786330 OCX786326:OCX786330 OMT786326:OMT786330 OWP786326:OWP786330 PGL786326:PGL786330 PQH786326:PQH786330 QAD786326:QAD786330 QJZ786326:QJZ786330 QTV786326:QTV786330 RDR786326:RDR786330 RNN786326:RNN786330 RXJ786326:RXJ786330 SHF786326:SHF786330 SRB786326:SRB786330 TAX786326:TAX786330 TKT786326:TKT786330 TUP786326:TUP786330 UEL786326:UEL786330 UOH786326:UOH786330 UYD786326:UYD786330 VHZ786326:VHZ786330 VRV786326:VRV786330 WBR786326:WBR786330 WLN786326:WLN786330 WVJ786326:WVJ786330 IX851862:IX851866 ST851862:ST851866 ACP851862:ACP851866 AML851862:AML851866 AWH851862:AWH851866 BGD851862:BGD851866 BPZ851862:BPZ851866 BZV851862:BZV851866 CJR851862:CJR851866 CTN851862:CTN851866 DDJ851862:DDJ851866 DNF851862:DNF851866 DXB851862:DXB851866 EGX851862:EGX851866 EQT851862:EQT851866 FAP851862:FAP851866 FKL851862:FKL851866 FUH851862:FUH851866 GED851862:GED851866 GNZ851862:GNZ851866 GXV851862:GXV851866 HHR851862:HHR851866 HRN851862:HRN851866 IBJ851862:IBJ851866 ILF851862:ILF851866 IVB851862:IVB851866 JEX851862:JEX851866 JOT851862:JOT851866 JYP851862:JYP851866 KIL851862:KIL851866 KSH851862:KSH851866 LCD851862:LCD851866 LLZ851862:LLZ851866 LVV851862:LVV851866 MFR851862:MFR851866 MPN851862:MPN851866 MZJ851862:MZJ851866 NJF851862:NJF851866 NTB851862:NTB851866 OCX851862:OCX851866 OMT851862:OMT851866 OWP851862:OWP851866 PGL851862:PGL851866 PQH851862:PQH851866 QAD851862:QAD851866 QJZ851862:QJZ851866 QTV851862:QTV851866 RDR851862:RDR851866 RNN851862:RNN851866 RXJ851862:RXJ851866 SHF851862:SHF851866 SRB851862:SRB851866 TAX851862:TAX851866 TKT851862:TKT851866 TUP851862:TUP851866 UEL851862:UEL851866 UOH851862:UOH851866 UYD851862:UYD851866 VHZ851862:VHZ851866 VRV851862:VRV851866 WBR851862:WBR851866 WLN851862:WLN851866 WVJ851862:WVJ851866 IX917398:IX917402 ST917398:ST917402 ACP917398:ACP917402 AML917398:AML917402 AWH917398:AWH917402 BGD917398:BGD917402 BPZ917398:BPZ917402 BZV917398:BZV917402 CJR917398:CJR917402 CTN917398:CTN917402 DDJ917398:DDJ917402 DNF917398:DNF917402 DXB917398:DXB917402 EGX917398:EGX917402 EQT917398:EQT917402 FAP917398:FAP917402 FKL917398:FKL917402 FUH917398:FUH917402 GED917398:GED917402 GNZ917398:GNZ917402 GXV917398:GXV917402 HHR917398:HHR917402 HRN917398:HRN917402 IBJ917398:IBJ917402 ILF917398:ILF917402 IVB917398:IVB917402 JEX917398:JEX917402 JOT917398:JOT917402 JYP917398:JYP917402 KIL917398:KIL917402 KSH917398:KSH917402 LCD917398:LCD917402 LLZ917398:LLZ917402 LVV917398:LVV917402 MFR917398:MFR917402 MPN917398:MPN917402 MZJ917398:MZJ917402 NJF917398:NJF917402 NTB917398:NTB917402 OCX917398:OCX917402 OMT917398:OMT917402 OWP917398:OWP917402 PGL917398:PGL917402 PQH917398:PQH917402 QAD917398:QAD917402 QJZ917398:QJZ917402 QTV917398:QTV917402 RDR917398:RDR917402 RNN917398:RNN917402 RXJ917398:RXJ917402 SHF917398:SHF917402 SRB917398:SRB917402 TAX917398:TAX917402 TKT917398:TKT917402 TUP917398:TUP917402 UEL917398:UEL917402 UOH917398:UOH917402 UYD917398:UYD917402 VHZ917398:VHZ917402 VRV917398:VRV917402 WBR917398:WBR917402 WLN917398:WLN917402 WVJ917398:WVJ917402 IX982934:IX982938 ST982934:ST982938 ACP982934:ACP982938 AML982934:AML982938 AWH982934:AWH982938 BGD982934:BGD982938 BPZ982934:BPZ982938 BZV982934:BZV982938 CJR982934:CJR982938 CTN982934:CTN982938 DDJ982934:DDJ982938 DNF982934:DNF982938 DXB982934:DXB982938 EGX982934:EGX982938 EQT982934:EQT982938 FAP982934:FAP982938 FKL982934:FKL982938 FUH982934:FUH982938 GED982934:GED982938 GNZ982934:GNZ982938 GXV982934:GXV982938 HHR982934:HHR982938 HRN982934:HRN982938 IBJ982934:IBJ982938 ILF982934:ILF982938 IVB982934:IVB982938 JEX982934:JEX982938 JOT982934:JOT982938 JYP982934:JYP982938 KIL982934:KIL982938 KSH982934:KSH982938 LCD982934:LCD982938 LLZ982934:LLZ982938 LVV982934:LVV982938 MFR982934:MFR982938 MPN982934:MPN982938 MZJ982934:MZJ982938 NJF982934:NJF982938 NTB982934:NTB982938 OCX982934:OCX982938 OMT982934:OMT982938 OWP982934:OWP982938 PGL982934:PGL982938 PQH982934:PQH982938 QAD982934:QAD982938 QJZ982934:QJZ982938 QTV982934:QTV982938 RDR982934:RDR982938 RNN982934:RNN982938 RXJ982934:RXJ982938 SHF982934:SHF982938 SRB982934:SRB982938 TAX982934:TAX982938 TKT982934:TKT982938 TUP982934:TUP982938 UEL982934:UEL982938 UOH982934:UOH982938 UYD982934:UYD982938 VHZ982934:VHZ982938 VRV982934:VRV982938 WBR982934:WBR982938 WLN982934:WLN982938 WVJ982934:WVJ982938 IX65457:IX65471 ST65457:ST65471 ACP65457:ACP65471 AML65457:AML65471 AWH65457:AWH65471 BGD65457:BGD65471 BPZ65457:BPZ65471 BZV65457:BZV65471 CJR65457:CJR65471 CTN65457:CTN65471 DDJ65457:DDJ65471 DNF65457:DNF65471 DXB65457:DXB65471 EGX65457:EGX65471 EQT65457:EQT65471 FAP65457:FAP65471 FKL65457:FKL65471 FUH65457:FUH65471 GED65457:GED65471 GNZ65457:GNZ65471 GXV65457:GXV65471 HHR65457:HHR65471 HRN65457:HRN65471 IBJ65457:IBJ65471 ILF65457:ILF65471 IVB65457:IVB65471 JEX65457:JEX65471 JOT65457:JOT65471 JYP65457:JYP65471 KIL65457:KIL65471 KSH65457:KSH65471 LCD65457:LCD65471 LLZ65457:LLZ65471 LVV65457:LVV65471 MFR65457:MFR65471 MPN65457:MPN65471 MZJ65457:MZJ65471 NJF65457:NJF65471 NTB65457:NTB65471 OCX65457:OCX65471 OMT65457:OMT65471 OWP65457:OWP65471 PGL65457:PGL65471 PQH65457:PQH65471 QAD65457:QAD65471 QJZ65457:QJZ65471 QTV65457:QTV65471 RDR65457:RDR65471 RNN65457:RNN65471 RXJ65457:RXJ65471 SHF65457:SHF65471 SRB65457:SRB65471 TAX65457:TAX65471 TKT65457:TKT65471 TUP65457:TUP65471 UEL65457:UEL65471 UOH65457:UOH65471 UYD65457:UYD65471 VHZ65457:VHZ65471 VRV65457:VRV65471 WBR65457:WBR65471 WLN65457:WLN65471 WVJ65457:WVJ65471 IX130993:IX131007 ST130993:ST131007 ACP130993:ACP131007 AML130993:AML131007 AWH130993:AWH131007 BGD130993:BGD131007 BPZ130993:BPZ131007 BZV130993:BZV131007 CJR130993:CJR131007 CTN130993:CTN131007 DDJ130993:DDJ131007 DNF130993:DNF131007 DXB130993:DXB131007 EGX130993:EGX131007 EQT130993:EQT131007 FAP130993:FAP131007 FKL130993:FKL131007 FUH130993:FUH131007 GED130993:GED131007 GNZ130993:GNZ131007 GXV130993:GXV131007 HHR130993:HHR131007 HRN130993:HRN131007 IBJ130993:IBJ131007 ILF130993:ILF131007 IVB130993:IVB131007 JEX130993:JEX131007 JOT130993:JOT131007 JYP130993:JYP131007 KIL130993:KIL131007 KSH130993:KSH131007 LCD130993:LCD131007 LLZ130993:LLZ131007 LVV130993:LVV131007 MFR130993:MFR131007 MPN130993:MPN131007 MZJ130993:MZJ131007 NJF130993:NJF131007 NTB130993:NTB131007 OCX130993:OCX131007 OMT130993:OMT131007 OWP130993:OWP131007 PGL130993:PGL131007 PQH130993:PQH131007 QAD130993:QAD131007 QJZ130993:QJZ131007 QTV130993:QTV131007 RDR130993:RDR131007 RNN130993:RNN131007 RXJ130993:RXJ131007 SHF130993:SHF131007 SRB130993:SRB131007 TAX130993:TAX131007 TKT130993:TKT131007 TUP130993:TUP131007 UEL130993:UEL131007 UOH130993:UOH131007 UYD130993:UYD131007 VHZ130993:VHZ131007 VRV130993:VRV131007 WBR130993:WBR131007 WLN130993:WLN131007 WVJ130993:WVJ131007 IX196529:IX196543 ST196529:ST196543 ACP196529:ACP196543 AML196529:AML196543 AWH196529:AWH196543 BGD196529:BGD196543 BPZ196529:BPZ196543 BZV196529:BZV196543 CJR196529:CJR196543 CTN196529:CTN196543 DDJ196529:DDJ196543 DNF196529:DNF196543 DXB196529:DXB196543 EGX196529:EGX196543 EQT196529:EQT196543 FAP196529:FAP196543 FKL196529:FKL196543 FUH196529:FUH196543 GED196529:GED196543 GNZ196529:GNZ196543 GXV196529:GXV196543 HHR196529:HHR196543 HRN196529:HRN196543 IBJ196529:IBJ196543 ILF196529:ILF196543 IVB196529:IVB196543 JEX196529:JEX196543 JOT196529:JOT196543 JYP196529:JYP196543 KIL196529:KIL196543 KSH196529:KSH196543 LCD196529:LCD196543 LLZ196529:LLZ196543 LVV196529:LVV196543 MFR196529:MFR196543 MPN196529:MPN196543 MZJ196529:MZJ196543 NJF196529:NJF196543 NTB196529:NTB196543 OCX196529:OCX196543 OMT196529:OMT196543 OWP196529:OWP196543 PGL196529:PGL196543 PQH196529:PQH196543 QAD196529:QAD196543 QJZ196529:QJZ196543 QTV196529:QTV196543 RDR196529:RDR196543 RNN196529:RNN196543 RXJ196529:RXJ196543 SHF196529:SHF196543 SRB196529:SRB196543 TAX196529:TAX196543 TKT196529:TKT196543 TUP196529:TUP196543 UEL196529:UEL196543 UOH196529:UOH196543 UYD196529:UYD196543 VHZ196529:VHZ196543 VRV196529:VRV196543 WBR196529:WBR196543 WLN196529:WLN196543 WVJ196529:WVJ196543 IX262065:IX262079 ST262065:ST262079 ACP262065:ACP262079 AML262065:AML262079 AWH262065:AWH262079 BGD262065:BGD262079 BPZ262065:BPZ262079 BZV262065:BZV262079 CJR262065:CJR262079 CTN262065:CTN262079 DDJ262065:DDJ262079 DNF262065:DNF262079 DXB262065:DXB262079 EGX262065:EGX262079 EQT262065:EQT262079 FAP262065:FAP262079 FKL262065:FKL262079 FUH262065:FUH262079 GED262065:GED262079 GNZ262065:GNZ262079 GXV262065:GXV262079 HHR262065:HHR262079 HRN262065:HRN262079 IBJ262065:IBJ262079 ILF262065:ILF262079 IVB262065:IVB262079 JEX262065:JEX262079 JOT262065:JOT262079 JYP262065:JYP262079 KIL262065:KIL262079 KSH262065:KSH262079 LCD262065:LCD262079 LLZ262065:LLZ262079 LVV262065:LVV262079 MFR262065:MFR262079 MPN262065:MPN262079 MZJ262065:MZJ262079 NJF262065:NJF262079 NTB262065:NTB262079 OCX262065:OCX262079 OMT262065:OMT262079 OWP262065:OWP262079 PGL262065:PGL262079 PQH262065:PQH262079 QAD262065:QAD262079 QJZ262065:QJZ262079 QTV262065:QTV262079 RDR262065:RDR262079 RNN262065:RNN262079 RXJ262065:RXJ262079 SHF262065:SHF262079 SRB262065:SRB262079 TAX262065:TAX262079 TKT262065:TKT262079 TUP262065:TUP262079 UEL262065:UEL262079 UOH262065:UOH262079 UYD262065:UYD262079 VHZ262065:VHZ262079 VRV262065:VRV262079 WBR262065:WBR262079 WLN262065:WLN262079 WVJ262065:WVJ262079 IX327601:IX327615 ST327601:ST327615 ACP327601:ACP327615 AML327601:AML327615 AWH327601:AWH327615 BGD327601:BGD327615 BPZ327601:BPZ327615 BZV327601:BZV327615 CJR327601:CJR327615 CTN327601:CTN327615 DDJ327601:DDJ327615 DNF327601:DNF327615 DXB327601:DXB327615 EGX327601:EGX327615 EQT327601:EQT327615 FAP327601:FAP327615 FKL327601:FKL327615 FUH327601:FUH327615 GED327601:GED327615 GNZ327601:GNZ327615 GXV327601:GXV327615 HHR327601:HHR327615 HRN327601:HRN327615 IBJ327601:IBJ327615 ILF327601:ILF327615 IVB327601:IVB327615 JEX327601:JEX327615 JOT327601:JOT327615 JYP327601:JYP327615 KIL327601:KIL327615 KSH327601:KSH327615 LCD327601:LCD327615 LLZ327601:LLZ327615 LVV327601:LVV327615 MFR327601:MFR327615 MPN327601:MPN327615 MZJ327601:MZJ327615 NJF327601:NJF327615 NTB327601:NTB327615 OCX327601:OCX327615 OMT327601:OMT327615 OWP327601:OWP327615 PGL327601:PGL327615 PQH327601:PQH327615 QAD327601:QAD327615 QJZ327601:QJZ327615 QTV327601:QTV327615 RDR327601:RDR327615 RNN327601:RNN327615 RXJ327601:RXJ327615 SHF327601:SHF327615 SRB327601:SRB327615 TAX327601:TAX327615 TKT327601:TKT327615 TUP327601:TUP327615 UEL327601:UEL327615 UOH327601:UOH327615 UYD327601:UYD327615 VHZ327601:VHZ327615 VRV327601:VRV327615 WBR327601:WBR327615 WLN327601:WLN327615 WVJ327601:WVJ327615 IX393137:IX393151 ST393137:ST393151 ACP393137:ACP393151 AML393137:AML393151 AWH393137:AWH393151 BGD393137:BGD393151 BPZ393137:BPZ393151 BZV393137:BZV393151 CJR393137:CJR393151 CTN393137:CTN393151 DDJ393137:DDJ393151 DNF393137:DNF393151 DXB393137:DXB393151 EGX393137:EGX393151 EQT393137:EQT393151 FAP393137:FAP393151 FKL393137:FKL393151 FUH393137:FUH393151 GED393137:GED393151 GNZ393137:GNZ393151 GXV393137:GXV393151 HHR393137:HHR393151 HRN393137:HRN393151 IBJ393137:IBJ393151 ILF393137:ILF393151 IVB393137:IVB393151 JEX393137:JEX393151 JOT393137:JOT393151 JYP393137:JYP393151 KIL393137:KIL393151 KSH393137:KSH393151 LCD393137:LCD393151 LLZ393137:LLZ393151 LVV393137:LVV393151 MFR393137:MFR393151 MPN393137:MPN393151 MZJ393137:MZJ393151 NJF393137:NJF393151 NTB393137:NTB393151 OCX393137:OCX393151 OMT393137:OMT393151 OWP393137:OWP393151 PGL393137:PGL393151 PQH393137:PQH393151 QAD393137:QAD393151 QJZ393137:QJZ393151 QTV393137:QTV393151 RDR393137:RDR393151 RNN393137:RNN393151 RXJ393137:RXJ393151 SHF393137:SHF393151 SRB393137:SRB393151 TAX393137:TAX393151 TKT393137:TKT393151 TUP393137:TUP393151 UEL393137:UEL393151 UOH393137:UOH393151 UYD393137:UYD393151 VHZ393137:VHZ393151 VRV393137:VRV393151 WBR393137:WBR393151 WLN393137:WLN393151 WVJ393137:WVJ393151 IX458673:IX458687 ST458673:ST458687 ACP458673:ACP458687 AML458673:AML458687 AWH458673:AWH458687 BGD458673:BGD458687 BPZ458673:BPZ458687 BZV458673:BZV458687 CJR458673:CJR458687 CTN458673:CTN458687 DDJ458673:DDJ458687 DNF458673:DNF458687 DXB458673:DXB458687 EGX458673:EGX458687 EQT458673:EQT458687 FAP458673:FAP458687 FKL458673:FKL458687 FUH458673:FUH458687 GED458673:GED458687 GNZ458673:GNZ458687 GXV458673:GXV458687 HHR458673:HHR458687 HRN458673:HRN458687 IBJ458673:IBJ458687 ILF458673:ILF458687 IVB458673:IVB458687 JEX458673:JEX458687 JOT458673:JOT458687 JYP458673:JYP458687 KIL458673:KIL458687 KSH458673:KSH458687 LCD458673:LCD458687 LLZ458673:LLZ458687 LVV458673:LVV458687 MFR458673:MFR458687 MPN458673:MPN458687 MZJ458673:MZJ458687 NJF458673:NJF458687 NTB458673:NTB458687 OCX458673:OCX458687 OMT458673:OMT458687 OWP458673:OWP458687 PGL458673:PGL458687 PQH458673:PQH458687 QAD458673:QAD458687 QJZ458673:QJZ458687 QTV458673:QTV458687 RDR458673:RDR458687 RNN458673:RNN458687 RXJ458673:RXJ458687 SHF458673:SHF458687 SRB458673:SRB458687 TAX458673:TAX458687 TKT458673:TKT458687 TUP458673:TUP458687 UEL458673:UEL458687 UOH458673:UOH458687 UYD458673:UYD458687 VHZ458673:VHZ458687 VRV458673:VRV458687 WBR458673:WBR458687 WLN458673:WLN458687 WVJ458673:WVJ458687 IX524209:IX524223 ST524209:ST524223 ACP524209:ACP524223 AML524209:AML524223 AWH524209:AWH524223 BGD524209:BGD524223 BPZ524209:BPZ524223 BZV524209:BZV524223 CJR524209:CJR524223 CTN524209:CTN524223 DDJ524209:DDJ524223 DNF524209:DNF524223 DXB524209:DXB524223 EGX524209:EGX524223 EQT524209:EQT524223 FAP524209:FAP524223 FKL524209:FKL524223 FUH524209:FUH524223 GED524209:GED524223 GNZ524209:GNZ524223 GXV524209:GXV524223 HHR524209:HHR524223 HRN524209:HRN524223 IBJ524209:IBJ524223 ILF524209:ILF524223 IVB524209:IVB524223 JEX524209:JEX524223 JOT524209:JOT524223 JYP524209:JYP524223 KIL524209:KIL524223 KSH524209:KSH524223 LCD524209:LCD524223 LLZ524209:LLZ524223 LVV524209:LVV524223 MFR524209:MFR524223 MPN524209:MPN524223 MZJ524209:MZJ524223 NJF524209:NJF524223 NTB524209:NTB524223 OCX524209:OCX524223 OMT524209:OMT524223 OWP524209:OWP524223 PGL524209:PGL524223 PQH524209:PQH524223 QAD524209:QAD524223 QJZ524209:QJZ524223 QTV524209:QTV524223 RDR524209:RDR524223 RNN524209:RNN524223 RXJ524209:RXJ524223 SHF524209:SHF524223 SRB524209:SRB524223 TAX524209:TAX524223 TKT524209:TKT524223 TUP524209:TUP524223 UEL524209:UEL524223 UOH524209:UOH524223 UYD524209:UYD524223 VHZ524209:VHZ524223 VRV524209:VRV524223 WBR524209:WBR524223 WLN524209:WLN524223 WVJ524209:WVJ524223 IX589745:IX589759 ST589745:ST589759 ACP589745:ACP589759 AML589745:AML589759 AWH589745:AWH589759 BGD589745:BGD589759 BPZ589745:BPZ589759 BZV589745:BZV589759 CJR589745:CJR589759 CTN589745:CTN589759 DDJ589745:DDJ589759 DNF589745:DNF589759 DXB589745:DXB589759 EGX589745:EGX589759 EQT589745:EQT589759 FAP589745:FAP589759 FKL589745:FKL589759 FUH589745:FUH589759 GED589745:GED589759 GNZ589745:GNZ589759 GXV589745:GXV589759 HHR589745:HHR589759 HRN589745:HRN589759 IBJ589745:IBJ589759 ILF589745:ILF589759 IVB589745:IVB589759 JEX589745:JEX589759 JOT589745:JOT589759 JYP589745:JYP589759 KIL589745:KIL589759 KSH589745:KSH589759 LCD589745:LCD589759 LLZ589745:LLZ589759 LVV589745:LVV589759 MFR589745:MFR589759 MPN589745:MPN589759 MZJ589745:MZJ589759 NJF589745:NJF589759 NTB589745:NTB589759 OCX589745:OCX589759 OMT589745:OMT589759 OWP589745:OWP589759 PGL589745:PGL589759 PQH589745:PQH589759 QAD589745:QAD589759 QJZ589745:QJZ589759 QTV589745:QTV589759 RDR589745:RDR589759 RNN589745:RNN589759 RXJ589745:RXJ589759 SHF589745:SHF589759 SRB589745:SRB589759 TAX589745:TAX589759 TKT589745:TKT589759 TUP589745:TUP589759 UEL589745:UEL589759 UOH589745:UOH589759 UYD589745:UYD589759 VHZ589745:VHZ589759 VRV589745:VRV589759 WBR589745:WBR589759 WLN589745:WLN589759 WVJ589745:WVJ589759 IX655281:IX655295 ST655281:ST655295 ACP655281:ACP655295 AML655281:AML655295 AWH655281:AWH655295 BGD655281:BGD655295 BPZ655281:BPZ655295 BZV655281:BZV655295 CJR655281:CJR655295 CTN655281:CTN655295 DDJ655281:DDJ655295 DNF655281:DNF655295 DXB655281:DXB655295 EGX655281:EGX655295 EQT655281:EQT655295 FAP655281:FAP655295 FKL655281:FKL655295 FUH655281:FUH655295 GED655281:GED655295 GNZ655281:GNZ655295 GXV655281:GXV655295 HHR655281:HHR655295 HRN655281:HRN655295 IBJ655281:IBJ655295 ILF655281:ILF655295 IVB655281:IVB655295 JEX655281:JEX655295 JOT655281:JOT655295 JYP655281:JYP655295 KIL655281:KIL655295 KSH655281:KSH655295 LCD655281:LCD655295 LLZ655281:LLZ655295 LVV655281:LVV655295 MFR655281:MFR655295 MPN655281:MPN655295 MZJ655281:MZJ655295 NJF655281:NJF655295 NTB655281:NTB655295 OCX655281:OCX655295 OMT655281:OMT655295 OWP655281:OWP655295 PGL655281:PGL655295 PQH655281:PQH655295 QAD655281:QAD655295 QJZ655281:QJZ655295 QTV655281:QTV655295 RDR655281:RDR655295 RNN655281:RNN655295 RXJ655281:RXJ655295 SHF655281:SHF655295 SRB655281:SRB655295 TAX655281:TAX655295 TKT655281:TKT655295 TUP655281:TUP655295 UEL655281:UEL655295 UOH655281:UOH655295 UYD655281:UYD655295 VHZ655281:VHZ655295 VRV655281:VRV655295 WBR655281:WBR655295 WLN655281:WLN655295 WVJ655281:WVJ655295 IX720817:IX720831 ST720817:ST720831 ACP720817:ACP720831 AML720817:AML720831 AWH720817:AWH720831 BGD720817:BGD720831 BPZ720817:BPZ720831 BZV720817:BZV720831 CJR720817:CJR720831 CTN720817:CTN720831 DDJ720817:DDJ720831 DNF720817:DNF720831 DXB720817:DXB720831 EGX720817:EGX720831 EQT720817:EQT720831 FAP720817:FAP720831 FKL720817:FKL720831 FUH720817:FUH720831 GED720817:GED720831 GNZ720817:GNZ720831 GXV720817:GXV720831 HHR720817:HHR720831 HRN720817:HRN720831 IBJ720817:IBJ720831 ILF720817:ILF720831 IVB720817:IVB720831 JEX720817:JEX720831 JOT720817:JOT720831 JYP720817:JYP720831 KIL720817:KIL720831 KSH720817:KSH720831 LCD720817:LCD720831 LLZ720817:LLZ720831 LVV720817:LVV720831 MFR720817:MFR720831 MPN720817:MPN720831 MZJ720817:MZJ720831 NJF720817:NJF720831 NTB720817:NTB720831 OCX720817:OCX720831 OMT720817:OMT720831 OWP720817:OWP720831 PGL720817:PGL720831 PQH720817:PQH720831 QAD720817:QAD720831 QJZ720817:QJZ720831 QTV720817:QTV720831 RDR720817:RDR720831 RNN720817:RNN720831 RXJ720817:RXJ720831 SHF720817:SHF720831 SRB720817:SRB720831 TAX720817:TAX720831 TKT720817:TKT720831 TUP720817:TUP720831 UEL720817:UEL720831 UOH720817:UOH720831 UYD720817:UYD720831 VHZ720817:VHZ720831 VRV720817:VRV720831 WBR720817:WBR720831 WLN720817:WLN720831 WVJ720817:WVJ720831 IX786353:IX786367 ST786353:ST786367 ACP786353:ACP786367 AML786353:AML786367 AWH786353:AWH786367 BGD786353:BGD786367 BPZ786353:BPZ786367 BZV786353:BZV786367 CJR786353:CJR786367 CTN786353:CTN786367 DDJ786353:DDJ786367 DNF786353:DNF786367 DXB786353:DXB786367 EGX786353:EGX786367 EQT786353:EQT786367 FAP786353:FAP786367 FKL786353:FKL786367 FUH786353:FUH786367 GED786353:GED786367 GNZ786353:GNZ786367 GXV786353:GXV786367 HHR786353:HHR786367 HRN786353:HRN786367 IBJ786353:IBJ786367 ILF786353:ILF786367 IVB786353:IVB786367 JEX786353:JEX786367 JOT786353:JOT786367 JYP786353:JYP786367 KIL786353:KIL786367 KSH786353:KSH786367 LCD786353:LCD786367 LLZ786353:LLZ786367 LVV786353:LVV786367 MFR786353:MFR786367 MPN786353:MPN786367 MZJ786353:MZJ786367 NJF786353:NJF786367 NTB786353:NTB786367 OCX786353:OCX786367 OMT786353:OMT786367 OWP786353:OWP786367 PGL786353:PGL786367 PQH786353:PQH786367 QAD786353:QAD786367 QJZ786353:QJZ786367 QTV786353:QTV786367 RDR786353:RDR786367 RNN786353:RNN786367 RXJ786353:RXJ786367 SHF786353:SHF786367 SRB786353:SRB786367 TAX786353:TAX786367 TKT786353:TKT786367 TUP786353:TUP786367 UEL786353:UEL786367 UOH786353:UOH786367 UYD786353:UYD786367 VHZ786353:VHZ786367 VRV786353:VRV786367 WBR786353:WBR786367 WLN786353:WLN786367 WVJ786353:WVJ786367 IX851889:IX851903 ST851889:ST851903 ACP851889:ACP851903 AML851889:AML851903 AWH851889:AWH851903 BGD851889:BGD851903 BPZ851889:BPZ851903 BZV851889:BZV851903 CJR851889:CJR851903 CTN851889:CTN851903 DDJ851889:DDJ851903 DNF851889:DNF851903 DXB851889:DXB851903 EGX851889:EGX851903 EQT851889:EQT851903 FAP851889:FAP851903 FKL851889:FKL851903 FUH851889:FUH851903 GED851889:GED851903 GNZ851889:GNZ851903 GXV851889:GXV851903 HHR851889:HHR851903 HRN851889:HRN851903 IBJ851889:IBJ851903 ILF851889:ILF851903 IVB851889:IVB851903 JEX851889:JEX851903 JOT851889:JOT851903 JYP851889:JYP851903 KIL851889:KIL851903 KSH851889:KSH851903 LCD851889:LCD851903 LLZ851889:LLZ851903 LVV851889:LVV851903 MFR851889:MFR851903 MPN851889:MPN851903 MZJ851889:MZJ851903 NJF851889:NJF851903 NTB851889:NTB851903 OCX851889:OCX851903 OMT851889:OMT851903 OWP851889:OWP851903 PGL851889:PGL851903 PQH851889:PQH851903 QAD851889:QAD851903 QJZ851889:QJZ851903 QTV851889:QTV851903 RDR851889:RDR851903 RNN851889:RNN851903 RXJ851889:RXJ851903 SHF851889:SHF851903 SRB851889:SRB851903 TAX851889:TAX851903 TKT851889:TKT851903 TUP851889:TUP851903 UEL851889:UEL851903 UOH851889:UOH851903 UYD851889:UYD851903 VHZ851889:VHZ851903 VRV851889:VRV851903 WBR851889:WBR851903 WLN851889:WLN851903 WVJ851889:WVJ851903 IX917425:IX917439 ST917425:ST917439 ACP917425:ACP917439 AML917425:AML917439 AWH917425:AWH917439 BGD917425:BGD917439 BPZ917425:BPZ917439 BZV917425:BZV917439 CJR917425:CJR917439 CTN917425:CTN917439 DDJ917425:DDJ917439 DNF917425:DNF917439 DXB917425:DXB917439 EGX917425:EGX917439 EQT917425:EQT917439 FAP917425:FAP917439 FKL917425:FKL917439 FUH917425:FUH917439 GED917425:GED917439 GNZ917425:GNZ917439 GXV917425:GXV917439 HHR917425:HHR917439 HRN917425:HRN917439 IBJ917425:IBJ917439 ILF917425:ILF917439 IVB917425:IVB917439 JEX917425:JEX917439 JOT917425:JOT917439 JYP917425:JYP917439 KIL917425:KIL917439 KSH917425:KSH917439 LCD917425:LCD917439 LLZ917425:LLZ917439 LVV917425:LVV917439 MFR917425:MFR917439 MPN917425:MPN917439 MZJ917425:MZJ917439 NJF917425:NJF917439 NTB917425:NTB917439 OCX917425:OCX917439 OMT917425:OMT917439 OWP917425:OWP917439 PGL917425:PGL917439 PQH917425:PQH917439 QAD917425:QAD917439 QJZ917425:QJZ917439 QTV917425:QTV917439 RDR917425:RDR917439 RNN917425:RNN917439 RXJ917425:RXJ917439 SHF917425:SHF917439 SRB917425:SRB917439 TAX917425:TAX917439 TKT917425:TKT917439 TUP917425:TUP917439 UEL917425:UEL917439 UOH917425:UOH917439 UYD917425:UYD917439 VHZ917425:VHZ917439 VRV917425:VRV917439 WBR917425:WBR917439 WLN917425:WLN917439 WVJ917425:WVJ917439 IX982961:IX982975 ST982961:ST982975 ACP982961:ACP982975 AML982961:AML982975 AWH982961:AWH982975 BGD982961:BGD982975 BPZ982961:BPZ982975 BZV982961:BZV982975 CJR982961:CJR982975 CTN982961:CTN982975 DDJ982961:DDJ982975 DNF982961:DNF982975 DXB982961:DXB982975 EGX982961:EGX982975 EQT982961:EQT982975 FAP982961:FAP982975 FKL982961:FKL982975 FUH982961:FUH982975 GED982961:GED982975 GNZ982961:GNZ982975 GXV982961:GXV982975 HHR982961:HHR982975 HRN982961:HRN982975 IBJ982961:IBJ982975 ILF982961:ILF982975 IVB982961:IVB982975 JEX982961:JEX982975 JOT982961:JOT982975 JYP982961:JYP982975 KIL982961:KIL982975 KSH982961:KSH982975 LCD982961:LCD982975 LLZ982961:LLZ982975 LVV982961:LVV982975 MFR982961:MFR982975 MPN982961:MPN982975 MZJ982961:MZJ982975 NJF982961:NJF982975 NTB982961:NTB982975 OCX982961:OCX982975 OMT982961:OMT982975 OWP982961:OWP982975 PGL982961:PGL982975 PQH982961:PQH982975 QAD982961:QAD982975 QJZ982961:QJZ982975 QTV982961:QTV982975 RDR982961:RDR982975 RNN982961:RNN982975 RXJ982961:RXJ982975 SHF982961:SHF982975 SRB982961:SRB982975 TAX982961:TAX982975 TKT982961:TKT982975 TUP982961:TUP982975 UEL982961:UEL982975 UOH982961:UOH982975 UYD982961:UYD982975 VHZ982961:VHZ982975 VRV982961:VRV982975 WBR982961:WBR982975 WLN982961:WLN982975 WVJ982961:WVJ982975 IX65478:IX65486 ST65478:ST65486 ACP65478:ACP65486 AML65478:AML65486 AWH65478:AWH65486 BGD65478:BGD65486 BPZ65478:BPZ65486 BZV65478:BZV65486 CJR65478:CJR65486 CTN65478:CTN65486 DDJ65478:DDJ65486 DNF65478:DNF65486 DXB65478:DXB65486 EGX65478:EGX65486 EQT65478:EQT65486 FAP65478:FAP65486 FKL65478:FKL65486 FUH65478:FUH65486 GED65478:GED65486 GNZ65478:GNZ65486 GXV65478:GXV65486 HHR65478:HHR65486 HRN65478:HRN65486 IBJ65478:IBJ65486 ILF65478:ILF65486 IVB65478:IVB65486 JEX65478:JEX65486 JOT65478:JOT65486 JYP65478:JYP65486 KIL65478:KIL65486 KSH65478:KSH65486 LCD65478:LCD65486 LLZ65478:LLZ65486 LVV65478:LVV65486 MFR65478:MFR65486 MPN65478:MPN65486 MZJ65478:MZJ65486 NJF65478:NJF65486 NTB65478:NTB65486 OCX65478:OCX65486 OMT65478:OMT65486 OWP65478:OWP65486 PGL65478:PGL65486 PQH65478:PQH65486 QAD65478:QAD65486 QJZ65478:QJZ65486 QTV65478:QTV65486 RDR65478:RDR65486 RNN65478:RNN65486 RXJ65478:RXJ65486 SHF65478:SHF65486 SRB65478:SRB65486 TAX65478:TAX65486 TKT65478:TKT65486 TUP65478:TUP65486 UEL65478:UEL65486 UOH65478:UOH65486 UYD65478:UYD65486 VHZ65478:VHZ65486 VRV65478:VRV65486 WBR65478:WBR65486 WLN65478:WLN65486 WVJ65478:WVJ65486 IX131014:IX131022 ST131014:ST131022 ACP131014:ACP131022 AML131014:AML131022 AWH131014:AWH131022 BGD131014:BGD131022 BPZ131014:BPZ131022 BZV131014:BZV131022 CJR131014:CJR131022 CTN131014:CTN131022 DDJ131014:DDJ131022 DNF131014:DNF131022 DXB131014:DXB131022 EGX131014:EGX131022 EQT131014:EQT131022 FAP131014:FAP131022 FKL131014:FKL131022 FUH131014:FUH131022 GED131014:GED131022 GNZ131014:GNZ131022 GXV131014:GXV131022 HHR131014:HHR131022 HRN131014:HRN131022 IBJ131014:IBJ131022 ILF131014:ILF131022 IVB131014:IVB131022 JEX131014:JEX131022 JOT131014:JOT131022 JYP131014:JYP131022 KIL131014:KIL131022 KSH131014:KSH131022 LCD131014:LCD131022 LLZ131014:LLZ131022 LVV131014:LVV131022 MFR131014:MFR131022 MPN131014:MPN131022 MZJ131014:MZJ131022 NJF131014:NJF131022 NTB131014:NTB131022 OCX131014:OCX131022 OMT131014:OMT131022 OWP131014:OWP131022 PGL131014:PGL131022 PQH131014:PQH131022 QAD131014:QAD131022 QJZ131014:QJZ131022 QTV131014:QTV131022 RDR131014:RDR131022 RNN131014:RNN131022 RXJ131014:RXJ131022 SHF131014:SHF131022 SRB131014:SRB131022 TAX131014:TAX131022 TKT131014:TKT131022 TUP131014:TUP131022 UEL131014:UEL131022 UOH131014:UOH131022 UYD131014:UYD131022 VHZ131014:VHZ131022 VRV131014:VRV131022 WBR131014:WBR131022 WLN131014:WLN131022 WVJ131014:WVJ131022 IX196550:IX196558 ST196550:ST196558 ACP196550:ACP196558 AML196550:AML196558 AWH196550:AWH196558 BGD196550:BGD196558 BPZ196550:BPZ196558 BZV196550:BZV196558 CJR196550:CJR196558 CTN196550:CTN196558 DDJ196550:DDJ196558 DNF196550:DNF196558 DXB196550:DXB196558 EGX196550:EGX196558 EQT196550:EQT196558 FAP196550:FAP196558 FKL196550:FKL196558 FUH196550:FUH196558 GED196550:GED196558 GNZ196550:GNZ196558 GXV196550:GXV196558 HHR196550:HHR196558 HRN196550:HRN196558 IBJ196550:IBJ196558 ILF196550:ILF196558 IVB196550:IVB196558 JEX196550:JEX196558 JOT196550:JOT196558 JYP196550:JYP196558 KIL196550:KIL196558 KSH196550:KSH196558 LCD196550:LCD196558 LLZ196550:LLZ196558 LVV196550:LVV196558 MFR196550:MFR196558 MPN196550:MPN196558 MZJ196550:MZJ196558 NJF196550:NJF196558 NTB196550:NTB196558 OCX196550:OCX196558 OMT196550:OMT196558 OWP196550:OWP196558 PGL196550:PGL196558 PQH196550:PQH196558 QAD196550:QAD196558 QJZ196550:QJZ196558 QTV196550:QTV196558 RDR196550:RDR196558 RNN196550:RNN196558 RXJ196550:RXJ196558 SHF196550:SHF196558 SRB196550:SRB196558 TAX196550:TAX196558 TKT196550:TKT196558 TUP196550:TUP196558 UEL196550:UEL196558 UOH196550:UOH196558 UYD196550:UYD196558 VHZ196550:VHZ196558 VRV196550:VRV196558 WBR196550:WBR196558 WLN196550:WLN196558 WVJ196550:WVJ196558 IX262086:IX262094 ST262086:ST262094 ACP262086:ACP262094 AML262086:AML262094 AWH262086:AWH262094 BGD262086:BGD262094 BPZ262086:BPZ262094 BZV262086:BZV262094 CJR262086:CJR262094 CTN262086:CTN262094 DDJ262086:DDJ262094 DNF262086:DNF262094 DXB262086:DXB262094 EGX262086:EGX262094 EQT262086:EQT262094 FAP262086:FAP262094 FKL262086:FKL262094 FUH262086:FUH262094 GED262086:GED262094 GNZ262086:GNZ262094 GXV262086:GXV262094 HHR262086:HHR262094 HRN262086:HRN262094 IBJ262086:IBJ262094 ILF262086:ILF262094 IVB262086:IVB262094 JEX262086:JEX262094 JOT262086:JOT262094 JYP262086:JYP262094 KIL262086:KIL262094 KSH262086:KSH262094 LCD262086:LCD262094 LLZ262086:LLZ262094 LVV262086:LVV262094 MFR262086:MFR262094 MPN262086:MPN262094 MZJ262086:MZJ262094 NJF262086:NJF262094 NTB262086:NTB262094 OCX262086:OCX262094 OMT262086:OMT262094 OWP262086:OWP262094 PGL262086:PGL262094 PQH262086:PQH262094 QAD262086:QAD262094 QJZ262086:QJZ262094 QTV262086:QTV262094 RDR262086:RDR262094 RNN262086:RNN262094 RXJ262086:RXJ262094 SHF262086:SHF262094 SRB262086:SRB262094 TAX262086:TAX262094 TKT262086:TKT262094 TUP262086:TUP262094 UEL262086:UEL262094 UOH262086:UOH262094 UYD262086:UYD262094 VHZ262086:VHZ262094 VRV262086:VRV262094 WBR262086:WBR262094 WLN262086:WLN262094 WVJ262086:WVJ262094 IX327622:IX327630 ST327622:ST327630 ACP327622:ACP327630 AML327622:AML327630 AWH327622:AWH327630 BGD327622:BGD327630 BPZ327622:BPZ327630 BZV327622:BZV327630 CJR327622:CJR327630 CTN327622:CTN327630 DDJ327622:DDJ327630 DNF327622:DNF327630 DXB327622:DXB327630 EGX327622:EGX327630 EQT327622:EQT327630 FAP327622:FAP327630 FKL327622:FKL327630 FUH327622:FUH327630 GED327622:GED327630 GNZ327622:GNZ327630 GXV327622:GXV327630 HHR327622:HHR327630 HRN327622:HRN327630 IBJ327622:IBJ327630 ILF327622:ILF327630 IVB327622:IVB327630 JEX327622:JEX327630 JOT327622:JOT327630 JYP327622:JYP327630 KIL327622:KIL327630 KSH327622:KSH327630 LCD327622:LCD327630 LLZ327622:LLZ327630 LVV327622:LVV327630 MFR327622:MFR327630 MPN327622:MPN327630 MZJ327622:MZJ327630 NJF327622:NJF327630 NTB327622:NTB327630 OCX327622:OCX327630 OMT327622:OMT327630 OWP327622:OWP327630 PGL327622:PGL327630 PQH327622:PQH327630 QAD327622:QAD327630 QJZ327622:QJZ327630 QTV327622:QTV327630 RDR327622:RDR327630 RNN327622:RNN327630 RXJ327622:RXJ327630 SHF327622:SHF327630 SRB327622:SRB327630 TAX327622:TAX327630 TKT327622:TKT327630 TUP327622:TUP327630 UEL327622:UEL327630 UOH327622:UOH327630 UYD327622:UYD327630 VHZ327622:VHZ327630 VRV327622:VRV327630 WBR327622:WBR327630 WLN327622:WLN327630 WVJ327622:WVJ327630 IX393158:IX393166 ST393158:ST393166 ACP393158:ACP393166 AML393158:AML393166 AWH393158:AWH393166 BGD393158:BGD393166 BPZ393158:BPZ393166 BZV393158:BZV393166 CJR393158:CJR393166 CTN393158:CTN393166 DDJ393158:DDJ393166 DNF393158:DNF393166 DXB393158:DXB393166 EGX393158:EGX393166 EQT393158:EQT393166 FAP393158:FAP393166 FKL393158:FKL393166 FUH393158:FUH393166 GED393158:GED393166 GNZ393158:GNZ393166 GXV393158:GXV393166 HHR393158:HHR393166 HRN393158:HRN393166 IBJ393158:IBJ393166 ILF393158:ILF393166 IVB393158:IVB393166 JEX393158:JEX393166 JOT393158:JOT393166 JYP393158:JYP393166 KIL393158:KIL393166 KSH393158:KSH393166 LCD393158:LCD393166 LLZ393158:LLZ393166 LVV393158:LVV393166 MFR393158:MFR393166 MPN393158:MPN393166 MZJ393158:MZJ393166 NJF393158:NJF393166 NTB393158:NTB393166 OCX393158:OCX393166 OMT393158:OMT393166 OWP393158:OWP393166 PGL393158:PGL393166 PQH393158:PQH393166 QAD393158:QAD393166 QJZ393158:QJZ393166 QTV393158:QTV393166 RDR393158:RDR393166 RNN393158:RNN393166 RXJ393158:RXJ393166 SHF393158:SHF393166 SRB393158:SRB393166 TAX393158:TAX393166 TKT393158:TKT393166 TUP393158:TUP393166 UEL393158:UEL393166 UOH393158:UOH393166 UYD393158:UYD393166 VHZ393158:VHZ393166 VRV393158:VRV393166 WBR393158:WBR393166 WLN393158:WLN393166 WVJ393158:WVJ393166 IX458694:IX458702 ST458694:ST458702 ACP458694:ACP458702 AML458694:AML458702 AWH458694:AWH458702 BGD458694:BGD458702 BPZ458694:BPZ458702 BZV458694:BZV458702 CJR458694:CJR458702 CTN458694:CTN458702 DDJ458694:DDJ458702 DNF458694:DNF458702 DXB458694:DXB458702 EGX458694:EGX458702 EQT458694:EQT458702 FAP458694:FAP458702 FKL458694:FKL458702 FUH458694:FUH458702 GED458694:GED458702 GNZ458694:GNZ458702 GXV458694:GXV458702 HHR458694:HHR458702 HRN458694:HRN458702 IBJ458694:IBJ458702 ILF458694:ILF458702 IVB458694:IVB458702 JEX458694:JEX458702 JOT458694:JOT458702 JYP458694:JYP458702 KIL458694:KIL458702 KSH458694:KSH458702 LCD458694:LCD458702 LLZ458694:LLZ458702 LVV458694:LVV458702 MFR458694:MFR458702 MPN458694:MPN458702 MZJ458694:MZJ458702 NJF458694:NJF458702 NTB458694:NTB458702 OCX458694:OCX458702 OMT458694:OMT458702 OWP458694:OWP458702 PGL458694:PGL458702 PQH458694:PQH458702 QAD458694:QAD458702 QJZ458694:QJZ458702 QTV458694:QTV458702 RDR458694:RDR458702 RNN458694:RNN458702 RXJ458694:RXJ458702 SHF458694:SHF458702 SRB458694:SRB458702 TAX458694:TAX458702 TKT458694:TKT458702 TUP458694:TUP458702 UEL458694:UEL458702 UOH458694:UOH458702 UYD458694:UYD458702 VHZ458694:VHZ458702 VRV458694:VRV458702 WBR458694:WBR458702 WLN458694:WLN458702 WVJ458694:WVJ458702 IX524230:IX524238 ST524230:ST524238 ACP524230:ACP524238 AML524230:AML524238 AWH524230:AWH524238 BGD524230:BGD524238 BPZ524230:BPZ524238 BZV524230:BZV524238 CJR524230:CJR524238 CTN524230:CTN524238 DDJ524230:DDJ524238 DNF524230:DNF524238 DXB524230:DXB524238 EGX524230:EGX524238 EQT524230:EQT524238 FAP524230:FAP524238 FKL524230:FKL524238 FUH524230:FUH524238 GED524230:GED524238 GNZ524230:GNZ524238 GXV524230:GXV524238 HHR524230:HHR524238 HRN524230:HRN524238 IBJ524230:IBJ524238 ILF524230:ILF524238 IVB524230:IVB524238 JEX524230:JEX524238 JOT524230:JOT524238 JYP524230:JYP524238 KIL524230:KIL524238 KSH524230:KSH524238 LCD524230:LCD524238 LLZ524230:LLZ524238 LVV524230:LVV524238 MFR524230:MFR524238 MPN524230:MPN524238 MZJ524230:MZJ524238 NJF524230:NJF524238 NTB524230:NTB524238 OCX524230:OCX524238 OMT524230:OMT524238 OWP524230:OWP524238 PGL524230:PGL524238 PQH524230:PQH524238 QAD524230:QAD524238 QJZ524230:QJZ524238 QTV524230:QTV524238 RDR524230:RDR524238 RNN524230:RNN524238 RXJ524230:RXJ524238 SHF524230:SHF524238 SRB524230:SRB524238 TAX524230:TAX524238 TKT524230:TKT524238 TUP524230:TUP524238 UEL524230:UEL524238 UOH524230:UOH524238 UYD524230:UYD524238 VHZ524230:VHZ524238 VRV524230:VRV524238 WBR524230:WBR524238 WLN524230:WLN524238 WVJ524230:WVJ524238 IX589766:IX589774 ST589766:ST589774 ACP589766:ACP589774 AML589766:AML589774 AWH589766:AWH589774 BGD589766:BGD589774 BPZ589766:BPZ589774 BZV589766:BZV589774 CJR589766:CJR589774 CTN589766:CTN589774 DDJ589766:DDJ589774 DNF589766:DNF589774 DXB589766:DXB589774 EGX589766:EGX589774 EQT589766:EQT589774 FAP589766:FAP589774 FKL589766:FKL589774 FUH589766:FUH589774 GED589766:GED589774 GNZ589766:GNZ589774 GXV589766:GXV589774 HHR589766:HHR589774 HRN589766:HRN589774 IBJ589766:IBJ589774 ILF589766:ILF589774 IVB589766:IVB589774 JEX589766:JEX589774 JOT589766:JOT589774 JYP589766:JYP589774 KIL589766:KIL589774 KSH589766:KSH589774 LCD589766:LCD589774 LLZ589766:LLZ589774 LVV589766:LVV589774 MFR589766:MFR589774 MPN589766:MPN589774 MZJ589766:MZJ589774 NJF589766:NJF589774 NTB589766:NTB589774 OCX589766:OCX589774 OMT589766:OMT589774 OWP589766:OWP589774 PGL589766:PGL589774 PQH589766:PQH589774 QAD589766:QAD589774 QJZ589766:QJZ589774 QTV589766:QTV589774 RDR589766:RDR589774 RNN589766:RNN589774 RXJ589766:RXJ589774 SHF589766:SHF589774 SRB589766:SRB589774 TAX589766:TAX589774 TKT589766:TKT589774 TUP589766:TUP589774 UEL589766:UEL589774 UOH589766:UOH589774 UYD589766:UYD589774 VHZ589766:VHZ589774 VRV589766:VRV589774 WBR589766:WBR589774 WLN589766:WLN589774 WVJ589766:WVJ589774 IX655302:IX655310 ST655302:ST655310 ACP655302:ACP655310 AML655302:AML655310 AWH655302:AWH655310 BGD655302:BGD655310 BPZ655302:BPZ655310 BZV655302:BZV655310 CJR655302:CJR655310 CTN655302:CTN655310 DDJ655302:DDJ655310 DNF655302:DNF655310 DXB655302:DXB655310 EGX655302:EGX655310 EQT655302:EQT655310 FAP655302:FAP655310 FKL655302:FKL655310 FUH655302:FUH655310 GED655302:GED655310 GNZ655302:GNZ655310 GXV655302:GXV655310 HHR655302:HHR655310 HRN655302:HRN655310 IBJ655302:IBJ655310 ILF655302:ILF655310 IVB655302:IVB655310 JEX655302:JEX655310 JOT655302:JOT655310 JYP655302:JYP655310 KIL655302:KIL655310 KSH655302:KSH655310 LCD655302:LCD655310 LLZ655302:LLZ655310 LVV655302:LVV655310 MFR655302:MFR655310 MPN655302:MPN655310 MZJ655302:MZJ655310 NJF655302:NJF655310 NTB655302:NTB655310 OCX655302:OCX655310 OMT655302:OMT655310 OWP655302:OWP655310 PGL655302:PGL655310 PQH655302:PQH655310 QAD655302:QAD655310 QJZ655302:QJZ655310 QTV655302:QTV655310 RDR655302:RDR655310 RNN655302:RNN655310 RXJ655302:RXJ655310 SHF655302:SHF655310 SRB655302:SRB655310 TAX655302:TAX655310 TKT655302:TKT655310 TUP655302:TUP655310 UEL655302:UEL655310 UOH655302:UOH655310 UYD655302:UYD655310 VHZ655302:VHZ655310 VRV655302:VRV655310 WBR655302:WBR655310 WLN655302:WLN655310 WVJ655302:WVJ655310 IX720838:IX720846 ST720838:ST720846 ACP720838:ACP720846 AML720838:AML720846 AWH720838:AWH720846 BGD720838:BGD720846 BPZ720838:BPZ720846 BZV720838:BZV720846 CJR720838:CJR720846 CTN720838:CTN720846 DDJ720838:DDJ720846 DNF720838:DNF720846 DXB720838:DXB720846 EGX720838:EGX720846 EQT720838:EQT720846 FAP720838:FAP720846 FKL720838:FKL720846 FUH720838:FUH720846 GED720838:GED720846 GNZ720838:GNZ720846 GXV720838:GXV720846 HHR720838:HHR720846 HRN720838:HRN720846 IBJ720838:IBJ720846 ILF720838:ILF720846 IVB720838:IVB720846 JEX720838:JEX720846 JOT720838:JOT720846 JYP720838:JYP720846 KIL720838:KIL720846 KSH720838:KSH720846 LCD720838:LCD720846 LLZ720838:LLZ720846 LVV720838:LVV720846 MFR720838:MFR720846 MPN720838:MPN720846 MZJ720838:MZJ720846 NJF720838:NJF720846 NTB720838:NTB720846 OCX720838:OCX720846 OMT720838:OMT720846 OWP720838:OWP720846 PGL720838:PGL720846 PQH720838:PQH720846 QAD720838:QAD720846 QJZ720838:QJZ720846 QTV720838:QTV720846 RDR720838:RDR720846 RNN720838:RNN720846 RXJ720838:RXJ720846 SHF720838:SHF720846 SRB720838:SRB720846 TAX720838:TAX720846 TKT720838:TKT720846 TUP720838:TUP720846 UEL720838:UEL720846 UOH720838:UOH720846 UYD720838:UYD720846 VHZ720838:VHZ720846 VRV720838:VRV720846 WBR720838:WBR720846 WLN720838:WLN720846 WVJ720838:WVJ720846 IX786374:IX786382 ST786374:ST786382 ACP786374:ACP786382 AML786374:AML786382 AWH786374:AWH786382 BGD786374:BGD786382 BPZ786374:BPZ786382 BZV786374:BZV786382 CJR786374:CJR786382 CTN786374:CTN786382 DDJ786374:DDJ786382 DNF786374:DNF786382 DXB786374:DXB786382 EGX786374:EGX786382 EQT786374:EQT786382 FAP786374:FAP786382 FKL786374:FKL786382 FUH786374:FUH786382 GED786374:GED786382 GNZ786374:GNZ786382 GXV786374:GXV786382 HHR786374:HHR786382 HRN786374:HRN786382 IBJ786374:IBJ786382 ILF786374:ILF786382 IVB786374:IVB786382 JEX786374:JEX786382 JOT786374:JOT786382 JYP786374:JYP786382 KIL786374:KIL786382 KSH786374:KSH786382 LCD786374:LCD786382 LLZ786374:LLZ786382 LVV786374:LVV786382 MFR786374:MFR786382 MPN786374:MPN786382 MZJ786374:MZJ786382 NJF786374:NJF786382 NTB786374:NTB786382 OCX786374:OCX786382 OMT786374:OMT786382 OWP786374:OWP786382 PGL786374:PGL786382 PQH786374:PQH786382 QAD786374:QAD786382 QJZ786374:QJZ786382 QTV786374:QTV786382 RDR786374:RDR786382 RNN786374:RNN786382 RXJ786374:RXJ786382 SHF786374:SHF786382 SRB786374:SRB786382 TAX786374:TAX786382 TKT786374:TKT786382 TUP786374:TUP786382 UEL786374:UEL786382 UOH786374:UOH786382 UYD786374:UYD786382 VHZ786374:VHZ786382 VRV786374:VRV786382 WBR786374:WBR786382 WLN786374:WLN786382 WVJ786374:WVJ786382 IX851910:IX851918 ST851910:ST851918 ACP851910:ACP851918 AML851910:AML851918 AWH851910:AWH851918 BGD851910:BGD851918 BPZ851910:BPZ851918 BZV851910:BZV851918 CJR851910:CJR851918 CTN851910:CTN851918 DDJ851910:DDJ851918 DNF851910:DNF851918 DXB851910:DXB851918 EGX851910:EGX851918 EQT851910:EQT851918 FAP851910:FAP851918 FKL851910:FKL851918 FUH851910:FUH851918 GED851910:GED851918 GNZ851910:GNZ851918 GXV851910:GXV851918 HHR851910:HHR851918 HRN851910:HRN851918 IBJ851910:IBJ851918 ILF851910:ILF851918 IVB851910:IVB851918 JEX851910:JEX851918 JOT851910:JOT851918 JYP851910:JYP851918 KIL851910:KIL851918 KSH851910:KSH851918 LCD851910:LCD851918 LLZ851910:LLZ851918 LVV851910:LVV851918 MFR851910:MFR851918 MPN851910:MPN851918 MZJ851910:MZJ851918 NJF851910:NJF851918 NTB851910:NTB851918 OCX851910:OCX851918 OMT851910:OMT851918 OWP851910:OWP851918 PGL851910:PGL851918 PQH851910:PQH851918 QAD851910:QAD851918 QJZ851910:QJZ851918 QTV851910:QTV851918 RDR851910:RDR851918 RNN851910:RNN851918 RXJ851910:RXJ851918 SHF851910:SHF851918 SRB851910:SRB851918 TAX851910:TAX851918 TKT851910:TKT851918 TUP851910:TUP851918 UEL851910:UEL851918 UOH851910:UOH851918 UYD851910:UYD851918 VHZ851910:VHZ851918 VRV851910:VRV851918 WBR851910:WBR851918 WLN851910:WLN851918 WVJ851910:WVJ851918 IX917446:IX917454 ST917446:ST917454 ACP917446:ACP917454 AML917446:AML917454 AWH917446:AWH917454 BGD917446:BGD917454 BPZ917446:BPZ917454 BZV917446:BZV917454 CJR917446:CJR917454 CTN917446:CTN917454 DDJ917446:DDJ917454 DNF917446:DNF917454 DXB917446:DXB917454 EGX917446:EGX917454 EQT917446:EQT917454 FAP917446:FAP917454 FKL917446:FKL917454 FUH917446:FUH917454 GED917446:GED917454 GNZ917446:GNZ917454 GXV917446:GXV917454 HHR917446:HHR917454 HRN917446:HRN917454 IBJ917446:IBJ917454 ILF917446:ILF917454 IVB917446:IVB917454 JEX917446:JEX917454 JOT917446:JOT917454 JYP917446:JYP917454 KIL917446:KIL917454 KSH917446:KSH917454 LCD917446:LCD917454 LLZ917446:LLZ917454 LVV917446:LVV917454 MFR917446:MFR917454 MPN917446:MPN917454 MZJ917446:MZJ917454 NJF917446:NJF917454 NTB917446:NTB917454 OCX917446:OCX917454 OMT917446:OMT917454 OWP917446:OWP917454 PGL917446:PGL917454 PQH917446:PQH917454 QAD917446:QAD917454 QJZ917446:QJZ917454 QTV917446:QTV917454 RDR917446:RDR917454 RNN917446:RNN917454 RXJ917446:RXJ917454 SHF917446:SHF917454 SRB917446:SRB917454 TAX917446:TAX917454 TKT917446:TKT917454 TUP917446:TUP917454 UEL917446:UEL917454 UOH917446:UOH917454 UYD917446:UYD917454 VHZ917446:VHZ917454 VRV917446:VRV917454 WBR917446:WBR917454 WLN917446:WLN917454 WVJ917446:WVJ917454 IX982982:IX982990 ST982982:ST982990 ACP982982:ACP982990 AML982982:AML982990 AWH982982:AWH982990 BGD982982:BGD982990 BPZ982982:BPZ982990 BZV982982:BZV982990 CJR982982:CJR982990 CTN982982:CTN982990 DDJ982982:DDJ982990 DNF982982:DNF982990 DXB982982:DXB982990 EGX982982:EGX982990 EQT982982:EQT982990 FAP982982:FAP982990 FKL982982:FKL982990 FUH982982:FUH982990 GED982982:GED982990 GNZ982982:GNZ982990 GXV982982:GXV982990 HHR982982:HHR982990 HRN982982:HRN982990 IBJ982982:IBJ982990 ILF982982:ILF982990 IVB982982:IVB982990 JEX982982:JEX982990 JOT982982:JOT982990 JYP982982:JYP982990 KIL982982:KIL982990 KSH982982:KSH982990 LCD982982:LCD982990 LLZ982982:LLZ982990 LVV982982:LVV982990 MFR982982:MFR982990 MPN982982:MPN982990 MZJ982982:MZJ982990 NJF982982:NJF982990 NTB982982:NTB982990 OCX982982:OCX982990 OMT982982:OMT982990 OWP982982:OWP982990 PGL982982:PGL982990 PQH982982:PQH982990 QAD982982:QAD982990 QJZ982982:QJZ982990 QTV982982:QTV982990 RDR982982:RDR982990 RNN982982:RNN982990 RXJ982982:RXJ982990 SHF982982:SHF982990 SRB982982:SRB982990 TAX982982:TAX982990 TKT982982:TKT982990 TUP982982:TUP982990 UEL982982:UEL982990 UOH982982:UOH982990 UYD982982:UYD982990 VHZ982982:VHZ982990 VRV982982:VRV982990 WBR982982:WBR982990 WLN982982:WLN982990 WVJ982982:WVJ982990 IX65473:IX65476 ST65473:ST65476 ACP65473:ACP65476 AML65473:AML65476 AWH65473:AWH65476 BGD65473:BGD65476 BPZ65473:BPZ65476 BZV65473:BZV65476 CJR65473:CJR65476 CTN65473:CTN65476 DDJ65473:DDJ65476 DNF65473:DNF65476 DXB65473:DXB65476 EGX65473:EGX65476 EQT65473:EQT65476 FAP65473:FAP65476 FKL65473:FKL65476 FUH65473:FUH65476 GED65473:GED65476 GNZ65473:GNZ65476 GXV65473:GXV65476 HHR65473:HHR65476 HRN65473:HRN65476 IBJ65473:IBJ65476 ILF65473:ILF65476 IVB65473:IVB65476 JEX65473:JEX65476 JOT65473:JOT65476 JYP65473:JYP65476 KIL65473:KIL65476 KSH65473:KSH65476 LCD65473:LCD65476 LLZ65473:LLZ65476 LVV65473:LVV65476 MFR65473:MFR65476 MPN65473:MPN65476 MZJ65473:MZJ65476 NJF65473:NJF65476 NTB65473:NTB65476 OCX65473:OCX65476 OMT65473:OMT65476 OWP65473:OWP65476 PGL65473:PGL65476 PQH65473:PQH65476 QAD65473:QAD65476 QJZ65473:QJZ65476 QTV65473:QTV65476 RDR65473:RDR65476 RNN65473:RNN65476 RXJ65473:RXJ65476 SHF65473:SHF65476 SRB65473:SRB65476 TAX65473:TAX65476 TKT65473:TKT65476 TUP65473:TUP65476 UEL65473:UEL65476 UOH65473:UOH65476 UYD65473:UYD65476 VHZ65473:VHZ65476 VRV65473:VRV65476 WBR65473:WBR65476 WLN65473:WLN65476 WVJ65473:WVJ65476 IX131009:IX131012 ST131009:ST131012 ACP131009:ACP131012 AML131009:AML131012 AWH131009:AWH131012 BGD131009:BGD131012 BPZ131009:BPZ131012 BZV131009:BZV131012 CJR131009:CJR131012 CTN131009:CTN131012 DDJ131009:DDJ131012 DNF131009:DNF131012 DXB131009:DXB131012 EGX131009:EGX131012 EQT131009:EQT131012 FAP131009:FAP131012 FKL131009:FKL131012 FUH131009:FUH131012 GED131009:GED131012 GNZ131009:GNZ131012 GXV131009:GXV131012 HHR131009:HHR131012 HRN131009:HRN131012 IBJ131009:IBJ131012 ILF131009:ILF131012 IVB131009:IVB131012 JEX131009:JEX131012 JOT131009:JOT131012 JYP131009:JYP131012 KIL131009:KIL131012 KSH131009:KSH131012 LCD131009:LCD131012 LLZ131009:LLZ131012 LVV131009:LVV131012 MFR131009:MFR131012 MPN131009:MPN131012 MZJ131009:MZJ131012 NJF131009:NJF131012 NTB131009:NTB131012 OCX131009:OCX131012 OMT131009:OMT131012 OWP131009:OWP131012 PGL131009:PGL131012 PQH131009:PQH131012 QAD131009:QAD131012 QJZ131009:QJZ131012 QTV131009:QTV131012 RDR131009:RDR131012 RNN131009:RNN131012 RXJ131009:RXJ131012 SHF131009:SHF131012 SRB131009:SRB131012 TAX131009:TAX131012 TKT131009:TKT131012 TUP131009:TUP131012 UEL131009:UEL131012 UOH131009:UOH131012 UYD131009:UYD131012 VHZ131009:VHZ131012 VRV131009:VRV131012 WBR131009:WBR131012 WLN131009:WLN131012 WVJ131009:WVJ131012 IX196545:IX196548 ST196545:ST196548 ACP196545:ACP196548 AML196545:AML196548 AWH196545:AWH196548 BGD196545:BGD196548 BPZ196545:BPZ196548 BZV196545:BZV196548 CJR196545:CJR196548 CTN196545:CTN196548 DDJ196545:DDJ196548 DNF196545:DNF196548 DXB196545:DXB196548 EGX196545:EGX196548 EQT196545:EQT196548 FAP196545:FAP196548 FKL196545:FKL196548 FUH196545:FUH196548 GED196545:GED196548 GNZ196545:GNZ196548 GXV196545:GXV196548 HHR196545:HHR196548 HRN196545:HRN196548 IBJ196545:IBJ196548 ILF196545:ILF196548 IVB196545:IVB196548 JEX196545:JEX196548 JOT196545:JOT196548 JYP196545:JYP196548 KIL196545:KIL196548 KSH196545:KSH196548 LCD196545:LCD196548 LLZ196545:LLZ196548 LVV196545:LVV196548 MFR196545:MFR196548 MPN196545:MPN196548 MZJ196545:MZJ196548 NJF196545:NJF196548 NTB196545:NTB196548 OCX196545:OCX196548 OMT196545:OMT196548 OWP196545:OWP196548 PGL196545:PGL196548 PQH196545:PQH196548 QAD196545:QAD196548 QJZ196545:QJZ196548 QTV196545:QTV196548 RDR196545:RDR196548 RNN196545:RNN196548 RXJ196545:RXJ196548 SHF196545:SHF196548 SRB196545:SRB196548 TAX196545:TAX196548 TKT196545:TKT196548 TUP196545:TUP196548 UEL196545:UEL196548 UOH196545:UOH196548 UYD196545:UYD196548 VHZ196545:VHZ196548 VRV196545:VRV196548 WBR196545:WBR196548 WLN196545:WLN196548 WVJ196545:WVJ196548 IX262081:IX262084 ST262081:ST262084 ACP262081:ACP262084 AML262081:AML262084 AWH262081:AWH262084 BGD262081:BGD262084 BPZ262081:BPZ262084 BZV262081:BZV262084 CJR262081:CJR262084 CTN262081:CTN262084 DDJ262081:DDJ262084 DNF262081:DNF262084 DXB262081:DXB262084 EGX262081:EGX262084 EQT262081:EQT262084 FAP262081:FAP262084 FKL262081:FKL262084 FUH262081:FUH262084 GED262081:GED262084 GNZ262081:GNZ262084 GXV262081:GXV262084 HHR262081:HHR262084 HRN262081:HRN262084 IBJ262081:IBJ262084 ILF262081:ILF262084 IVB262081:IVB262084 JEX262081:JEX262084 JOT262081:JOT262084 JYP262081:JYP262084 KIL262081:KIL262084 KSH262081:KSH262084 LCD262081:LCD262084 LLZ262081:LLZ262084 LVV262081:LVV262084 MFR262081:MFR262084 MPN262081:MPN262084 MZJ262081:MZJ262084 NJF262081:NJF262084 NTB262081:NTB262084 OCX262081:OCX262084 OMT262081:OMT262084 OWP262081:OWP262084 PGL262081:PGL262084 PQH262081:PQH262084 QAD262081:QAD262084 QJZ262081:QJZ262084 QTV262081:QTV262084 RDR262081:RDR262084 RNN262081:RNN262084 RXJ262081:RXJ262084 SHF262081:SHF262084 SRB262081:SRB262084 TAX262081:TAX262084 TKT262081:TKT262084 TUP262081:TUP262084 UEL262081:UEL262084 UOH262081:UOH262084 UYD262081:UYD262084 VHZ262081:VHZ262084 VRV262081:VRV262084 WBR262081:WBR262084 WLN262081:WLN262084 WVJ262081:WVJ262084 IX327617:IX327620 ST327617:ST327620 ACP327617:ACP327620 AML327617:AML327620 AWH327617:AWH327620 BGD327617:BGD327620 BPZ327617:BPZ327620 BZV327617:BZV327620 CJR327617:CJR327620 CTN327617:CTN327620 DDJ327617:DDJ327620 DNF327617:DNF327620 DXB327617:DXB327620 EGX327617:EGX327620 EQT327617:EQT327620 FAP327617:FAP327620 FKL327617:FKL327620 FUH327617:FUH327620 GED327617:GED327620 GNZ327617:GNZ327620 GXV327617:GXV327620 HHR327617:HHR327620 HRN327617:HRN327620 IBJ327617:IBJ327620 ILF327617:ILF327620 IVB327617:IVB327620 JEX327617:JEX327620 JOT327617:JOT327620 JYP327617:JYP327620 KIL327617:KIL327620 KSH327617:KSH327620 LCD327617:LCD327620 LLZ327617:LLZ327620 LVV327617:LVV327620 MFR327617:MFR327620 MPN327617:MPN327620 MZJ327617:MZJ327620 NJF327617:NJF327620 NTB327617:NTB327620 OCX327617:OCX327620 OMT327617:OMT327620 OWP327617:OWP327620 PGL327617:PGL327620 PQH327617:PQH327620 QAD327617:QAD327620 QJZ327617:QJZ327620 QTV327617:QTV327620 RDR327617:RDR327620 RNN327617:RNN327620 RXJ327617:RXJ327620 SHF327617:SHF327620 SRB327617:SRB327620 TAX327617:TAX327620 TKT327617:TKT327620 TUP327617:TUP327620 UEL327617:UEL327620 UOH327617:UOH327620 UYD327617:UYD327620 VHZ327617:VHZ327620 VRV327617:VRV327620 WBR327617:WBR327620 WLN327617:WLN327620 WVJ327617:WVJ327620 IX393153:IX393156 ST393153:ST393156 ACP393153:ACP393156 AML393153:AML393156 AWH393153:AWH393156 BGD393153:BGD393156 BPZ393153:BPZ393156 BZV393153:BZV393156 CJR393153:CJR393156 CTN393153:CTN393156 DDJ393153:DDJ393156 DNF393153:DNF393156 DXB393153:DXB393156 EGX393153:EGX393156 EQT393153:EQT393156 FAP393153:FAP393156 FKL393153:FKL393156 FUH393153:FUH393156 GED393153:GED393156 GNZ393153:GNZ393156 GXV393153:GXV393156 HHR393153:HHR393156 HRN393153:HRN393156 IBJ393153:IBJ393156 ILF393153:ILF393156 IVB393153:IVB393156 JEX393153:JEX393156 JOT393153:JOT393156 JYP393153:JYP393156 KIL393153:KIL393156 KSH393153:KSH393156 LCD393153:LCD393156 LLZ393153:LLZ393156 LVV393153:LVV393156 MFR393153:MFR393156 MPN393153:MPN393156 MZJ393153:MZJ393156 NJF393153:NJF393156 NTB393153:NTB393156 OCX393153:OCX393156 OMT393153:OMT393156 OWP393153:OWP393156 PGL393153:PGL393156 PQH393153:PQH393156 QAD393153:QAD393156 QJZ393153:QJZ393156 QTV393153:QTV393156 RDR393153:RDR393156 RNN393153:RNN393156 RXJ393153:RXJ393156 SHF393153:SHF393156 SRB393153:SRB393156 TAX393153:TAX393156 TKT393153:TKT393156 TUP393153:TUP393156 UEL393153:UEL393156 UOH393153:UOH393156 UYD393153:UYD393156 VHZ393153:VHZ393156 VRV393153:VRV393156 WBR393153:WBR393156 WLN393153:WLN393156 WVJ393153:WVJ393156 IX458689:IX458692 ST458689:ST458692 ACP458689:ACP458692 AML458689:AML458692 AWH458689:AWH458692 BGD458689:BGD458692 BPZ458689:BPZ458692 BZV458689:BZV458692 CJR458689:CJR458692 CTN458689:CTN458692 DDJ458689:DDJ458692 DNF458689:DNF458692 DXB458689:DXB458692 EGX458689:EGX458692 EQT458689:EQT458692 FAP458689:FAP458692 FKL458689:FKL458692 FUH458689:FUH458692 GED458689:GED458692 GNZ458689:GNZ458692 GXV458689:GXV458692 HHR458689:HHR458692 HRN458689:HRN458692 IBJ458689:IBJ458692 ILF458689:ILF458692 IVB458689:IVB458692 JEX458689:JEX458692 JOT458689:JOT458692 JYP458689:JYP458692 KIL458689:KIL458692 KSH458689:KSH458692 LCD458689:LCD458692 LLZ458689:LLZ458692 LVV458689:LVV458692 MFR458689:MFR458692 MPN458689:MPN458692 MZJ458689:MZJ458692 NJF458689:NJF458692 NTB458689:NTB458692 OCX458689:OCX458692 OMT458689:OMT458692 OWP458689:OWP458692 PGL458689:PGL458692 PQH458689:PQH458692 QAD458689:QAD458692 QJZ458689:QJZ458692 QTV458689:QTV458692 RDR458689:RDR458692 RNN458689:RNN458692 RXJ458689:RXJ458692 SHF458689:SHF458692 SRB458689:SRB458692 TAX458689:TAX458692 TKT458689:TKT458692 TUP458689:TUP458692 UEL458689:UEL458692 UOH458689:UOH458692 UYD458689:UYD458692 VHZ458689:VHZ458692 VRV458689:VRV458692 WBR458689:WBR458692 WLN458689:WLN458692 WVJ458689:WVJ458692 IX524225:IX524228 ST524225:ST524228 ACP524225:ACP524228 AML524225:AML524228 AWH524225:AWH524228 BGD524225:BGD524228 BPZ524225:BPZ524228 BZV524225:BZV524228 CJR524225:CJR524228 CTN524225:CTN524228 DDJ524225:DDJ524228 DNF524225:DNF524228 DXB524225:DXB524228 EGX524225:EGX524228 EQT524225:EQT524228 FAP524225:FAP524228 FKL524225:FKL524228 FUH524225:FUH524228 GED524225:GED524228 GNZ524225:GNZ524228 GXV524225:GXV524228 HHR524225:HHR524228 HRN524225:HRN524228 IBJ524225:IBJ524228 ILF524225:ILF524228 IVB524225:IVB524228 JEX524225:JEX524228 JOT524225:JOT524228 JYP524225:JYP524228 KIL524225:KIL524228 KSH524225:KSH524228 LCD524225:LCD524228 LLZ524225:LLZ524228 LVV524225:LVV524228 MFR524225:MFR524228 MPN524225:MPN524228 MZJ524225:MZJ524228 NJF524225:NJF524228 NTB524225:NTB524228 OCX524225:OCX524228 OMT524225:OMT524228 OWP524225:OWP524228 PGL524225:PGL524228 PQH524225:PQH524228 QAD524225:QAD524228 QJZ524225:QJZ524228 QTV524225:QTV524228 RDR524225:RDR524228 RNN524225:RNN524228 RXJ524225:RXJ524228 SHF524225:SHF524228 SRB524225:SRB524228 TAX524225:TAX524228 TKT524225:TKT524228 TUP524225:TUP524228 UEL524225:UEL524228 UOH524225:UOH524228 UYD524225:UYD524228 VHZ524225:VHZ524228 VRV524225:VRV524228 WBR524225:WBR524228 WLN524225:WLN524228 WVJ524225:WVJ524228 IX589761:IX589764 ST589761:ST589764 ACP589761:ACP589764 AML589761:AML589764 AWH589761:AWH589764 BGD589761:BGD589764 BPZ589761:BPZ589764 BZV589761:BZV589764 CJR589761:CJR589764 CTN589761:CTN589764 DDJ589761:DDJ589764 DNF589761:DNF589764 DXB589761:DXB589764 EGX589761:EGX589764 EQT589761:EQT589764 FAP589761:FAP589764 FKL589761:FKL589764 FUH589761:FUH589764 GED589761:GED589764 GNZ589761:GNZ589764 GXV589761:GXV589764 HHR589761:HHR589764 HRN589761:HRN589764 IBJ589761:IBJ589764 ILF589761:ILF589764 IVB589761:IVB589764 JEX589761:JEX589764 JOT589761:JOT589764 JYP589761:JYP589764 KIL589761:KIL589764 KSH589761:KSH589764 LCD589761:LCD589764 LLZ589761:LLZ589764 LVV589761:LVV589764 MFR589761:MFR589764 MPN589761:MPN589764 MZJ589761:MZJ589764 NJF589761:NJF589764 NTB589761:NTB589764 OCX589761:OCX589764 OMT589761:OMT589764 OWP589761:OWP589764 PGL589761:PGL589764 PQH589761:PQH589764 QAD589761:QAD589764 QJZ589761:QJZ589764 QTV589761:QTV589764 RDR589761:RDR589764 RNN589761:RNN589764 RXJ589761:RXJ589764 SHF589761:SHF589764 SRB589761:SRB589764 TAX589761:TAX589764 TKT589761:TKT589764 TUP589761:TUP589764 UEL589761:UEL589764 UOH589761:UOH589764 UYD589761:UYD589764 VHZ589761:VHZ589764 VRV589761:VRV589764 WBR589761:WBR589764 WLN589761:WLN589764 WVJ589761:WVJ589764 IX655297:IX655300 ST655297:ST655300 ACP655297:ACP655300 AML655297:AML655300 AWH655297:AWH655300 BGD655297:BGD655300 BPZ655297:BPZ655300 BZV655297:BZV655300 CJR655297:CJR655300 CTN655297:CTN655300 DDJ655297:DDJ655300 DNF655297:DNF655300 DXB655297:DXB655300 EGX655297:EGX655300 EQT655297:EQT655300 FAP655297:FAP655300 FKL655297:FKL655300 FUH655297:FUH655300 GED655297:GED655300 GNZ655297:GNZ655300 GXV655297:GXV655300 HHR655297:HHR655300 HRN655297:HRN655300 IBJ655297:IBJ655300 ILF655297:ILF655300 IVB655297:IVB655300 JEX655297:JEX655300 JOT655297:JOT655300 JYP655297:JYP655300 KIL655297:KIL655300 KSH655297:KSH655300 LCD655297:LCD655300 LLZ655297:LLZ655300 LVV655297:LVV655300 MFR655297:MFR655300 MPN655297:MPN655300 MZJ655297:MZJ655300 NJF655297:NJF655300 NTB655297:NTB655300 OCX655297:OCX655300 OMT655297:OMT655300 OWP655297:OWP655300 PGL655297:PGL655300 PQH655297:PQH655300 QAD655297:QAD655300 QJZ655297:QJZ655300 QTV655297:QTV655300 RDR655297:RDR655300 RNN655297:RNN655300 RXJ655297:RXJ655300 SHF655297:SHF655300 SRB655297:SRB655300 TAX655297:TAX655300 TKT655297:TKT655300 TUP655297:TUP655300 UEL655297:UEL655300 UOH655297:UOH655300 UYD655297:UYD655300 VHZ655297:VHZ655300 VRV655297:VRV655300 WBR655297:WBR655300 WLN655297:WLN655300 WVJ655297:WVJ655300 IX720833:IX720836 ST720833:ST720836 ACP720833:ACP720836 AML720833:AML720836 AWH720833:AWH720836 BGD720833:BGD720836 BPZ720833:BPZ720836 BZV720833:BZV720836 CJR720833:CJR720836 CTN720833:CTN720836 DDJ720833:DDJ720836 DNF720833:DNF720836 DXB720833:DXB720836 EGX720833:EGX720836 EQT720833:EQT720836 FAP720833:FAP720836 FKL720833:FKL720836 FUH720833:FUH720836 GED720833:GED720836 GNZ720833:GNZ720836 GXV720833:GXV720836 HHR720833:HHR720836 HRN720833:HRN720836 IBJ720833:IBJ720836 ILF720833:ILF720836 IVB720833:IVB720836 JEX720833:JEX720836 JOT720833:JOT720836 JYP720833:JYP720836 KIL720833:KIL720836 KSH720833:KSH720836 LCD720833:LCD720836 LLZ720833:LLZ720836 LVV720833:LVV720836 MFR720833:MFR720836 MPN720833:MPN720836 MZJ720833:MZJ720836 NJF720833:NJF720836 NTB720833:NTB720836 OCX720833:OCX720836 OMT720833:OMT720836 OWP720833:OWP720836 PGL720833:PGL720836 PQH720833:PQH720836 QAD720833:QAD720836 QJZ720833:QJZ720836 QTV720833:QTV720836 RDR720833:RDR720836 RNN720833:RNN720836 RXJ720833:RXJ720836 SHF720833:SHF720836 SRB720833:SRB720836 TAX720833:TAX720836 TKT720833:TKT720836 TUP720833:TUP720836 UEL720833:UEL720836 UOH720833:UOH720836 UYD720833:UYD720836 VHZ720833:VHZ720836 VRV720833:VRV720836 WBR720833:WBR720836 WLN720833:WLN720836 WVJ720833:WVJ720836 IX786369:IX786372 ST786369:ST786372 ACP786369:ACP786372 AML786369:AML786372 AWH786369:AWH786372 BGD786369:BGD786372 BPZ786369:BPZ786372 BZV786369:BZV786372 CJR786369:CJR786372 CTN786369:CTN786372 DDJ786369:DDJ786372 DNF786369:DNF786372 DXB786369:DXB786372 EGX786369:EGX786372 EQT786369:EQT786372 FAP786369:FAP786372 FKL786369:FKL786372 FUH786369:FUH786372 GED786369:GED786372 GNZ786369:GNZ786372 GXV786369:GXV786372 HHR786369:HHR786372 HRN786369:HRN786372 IBJ786369:IBJ786372 ILF786369:ILF786372 IVB786369:IVB786372 JEX786369:JEX786372 JOT786369:JOT786372 JYP786369:JYP786372 KIL786369:KIL786372 KSH786369:KSH786372 LCD786369:LCD786372 LLZ786369:LLZ786372 LVV786369:LVV786372 MFR786369:MFR786372 MPN786369:MPN786372 MZJ786369:MZJ786372 NJF786369:NJF786372 NTB786369:NTB786372 OCX786369:OCX786372 OMT786369:OMT786372 OWP786369:OWP786372 PGL786369:PGL786372 PQH786369:PQH786372 QAD786369:QAD786372 QJZ786369:QJZ786372 QTV786369:QTV786372 RDR786369:RDR786372 RNN786369:RNN786372 RXJ786369:RXJ786372 SHF786369:SHF786372 SRB786369:SRB786372 TAX786369:TAX786372 TKT786369:TKT786372 TUP786369:TUP786372 UEL786369:UEL786372 UOH786369:UOH786372 UYD786369:UYD786372 VHZ786369:VHZ786372 VRV786369:VRV786372 WBR786369:WBR786372 WLN786369:WLN786372 WVJ786369:WVJ786372 IX851905:IX851908 ST851905:ST851908 ACP851905:ACP851908 AML851905:AML851908 AWH851905:AWH851908 BGD851905:BGD851908 BPZ851905:BPZ851908 BZV851905:BZV851908 CJR851905:CJR851908 CTN851905:CTN851908 DDJ851905:DDJ851908 DNF851905:DNF851908 DXB851905:DXB851908 EGX851905:EGX851908 EQT851905:EQT851908 FAP851905:FAP851908 FKL851905:FKL851908 FUH851905:FUH851908 GED851905:GED851908 GNZ851905:GNZ851908 GXV851905:GXV851908 HHR851905:HHR851908 HRN851905:HRN851908 IBJ851905:IBJ851908 ILF851905:ILF851908 IVB851905:IVB851908 JEX851905:JEX851908 JOT851905:JOT851908 JYP851905:JYP851908 KIL851905:KIL851908 KSH851905:KSH851908 LCD851905:LCD851908 LLZ851905:LLZ851908 LVV851905:LVV851908 MFR851905:MFR851908 MPN851905:MPN851908 MZJ851905:MZJ851908 NJF851905:NJF851908 NTB851905:NTB851908 OCX851905:OCX851908 OMT851905:OMT851908 OWP851905:OWP851908 PGL851905:PGL851908 PQH851905:PQH851908 QAD851905:QAD851908 QJZ851905:QJZ851908 QTV851905:QTV851908 RDR851905:RDR851908 RNN851905:RNN851908 RXJ851905:RXJ851908 SHF851905:SHF851908 SRB851905:SRB851908 TAX851905:TAX851908 TKT851905:TKT851908 TUP851905:TUP851908 UEL851905:UEL851908 UOH851905:UOH851908 UYD851905:UYD851908 VHZ851905:VHZ851908 VRV851905:VRV851908 WBR851905:WBR851908 WLN851905:WLN851908 WVJ851905:WVJ851908 IX917441:IX917444 ST917441:ST917444 ACP917441:ACP917444 AML917441:AML917444 AWH917441:AWH917444 BGD917441:BGD917444 BPZ917441:BPZ917444 BZV917441:BZV917444 CJR917441:CJR917444 CTN917441:CTN917444 DDJ917441:DDJ917444 DNF917441:DNF917444 DXB917441:DXB917444 EGX917441:EGX917444 EQT917441:EQT917444 FAP917441:FAP917444 FKL917441:FKL917444 FUH917441:FUH917444 GED917441:GED917444 GNZ917441:GNZ917444 GXV917441:GXV917444 HHR917441:HHR917444 HRN917441:HRN917444 IBJ917441:IBJ917444 ILF917441:ILF917444 IVB917441:IVB917444 JEX917441:JEX917444 JOT917441:JOT917444 JYP917441:JYP917444 KIL917441:KIL917444 KSH917441:KSH917444 LCD917441:LCD917444 LLZ917441:LLZ917444 LVV917441:LVV917444 MFR917441:MFR917444 MPN917441:MPN917444 MZJ917441:MZJ917444 NJF917441:NJF917444 NTB917441:NTB917444 OCX917441:OCX917444 OMT917441:OMT917444 OWP917441:OWP917444 PGL917441:PGL917444 PQH917441:PQH917444 QAD917441:QAD917444 QJZ917441:QJZ917444 QTV917441:QTV917444 RDR917441:RDR917444 RNN917441:RNN917444 RXJ917441:RXJ917444 SHF917441:SHF917444 SRB917441:SRB917444 TAX917441:TAX917444 TKT917441:TKT917444 TUP917441:TUP917444 UEL917441:UEL917444 UOH917441:UOH917444 UYD917441:UYD917444 VHZ917441:VHZ917444 VRV917441:VRV917444 WBR917441:WBR917444 WLN917441:WLN917444 WVJ917441:WVJ917444 IX982977:IX982980 ST982977:ST982980 ACP982977:ACP982980 AML982977:AML982980 AWH982977:AWH982980 BGD982977:BGD982980 BPZ982977:BPZ982980 BZV982977:BZV982980 CJR982977:CJR982980 CTN982977:CTN982980 DDJ982977:DDJ982980 DNF982977:DNF982980 DXB982977:DXB982980 EGX982977:EGX982980 EQT982977:EQT982980 FAP982977:FAP982980 FKL982977:FKL982980 FUH982977:FUH982980 GED982977:GED982980 GNZ982977:GNZ982980 GXV982977:GXV982980 HHR982977:HHR982980 HRN982977:HRN982980 IBJ982977:IBJ982980 ILF982977:ILF982980 IVB982977:IVB982980 JEX982977:JEX982980 JOT982977:JOT982980 JYP982977:JYP982980 KIL982977:KIL982980 KSH982977:KSH982980 LCD982977:LCD982980 LLZ982977:LLZ982980 LVV982977:LVV982980 MFR982977:MFR982980 MPN982977:MPN982980 MZJ982977:MZJ982980 NJF982977:NJF982980 NTB982977:NTB982980 OCX982977:OCX982980 OMT982977:OMT982980 OWP982977:OWP982980 PGL982977:PGL982980 PQH982977:PQH982980 QAD982977:QAD982980 QJZ982977:QJZ982980 QTV982977:QTV982980 RDR982977:RDR982980 RNN982977:RNN982980 RXJ982977:RXJ982980 SHF982977:SHF982980 SRB982977:SRB982980 TAX982977:TAX982980 TKT982977:TKT982980 TUP982977:TUP982980 UEL982977:UEL982980 UOH982977:UOH982980 UYD982977:UYD982980 VHZ982977:VHZ982980 VRV982977:VRV982980 WBR982977:WBR982980 WLN982977:WLN982980 WVJ982977:WVJ982980 IX65409:IX65426 ST65409:ST65426 ACP65409:ACP65426 AML65409:AML65426 AWH65409:AWH65426 BGD65409:BGD65426 BPZ65409:BPZ65426 BZV65409:BZV65426 CJR65409:CJR65426 CTN65409:CTN65426 DDJ65409:DDJ65426 DNF65409:DNF65426 DXB65409:DXB65426 EGX65409:EGX65426 EQT65409:EQT65426 FAP65409:FAP65426 FKL65409:FKL65426 FUH65409:FUH65426 GED65409:GED65426 GNZ65409:GNZ65426 GXV65409:GXV65426 HHR65409:HHR65426 HRN65409:HRN65426 IBJ65409:IBJ65426 ILF65409:ILF65426 IVB65409:IVB65426 JEX65409:JEX65426 JOT65409:JOT65426 JYP65409:JYP65426 KIL65409:KIL65426 KSH65409:KSH65426 LCD65409:LCD65426 LLZ65409:LLZ65426 LVV65409:LVV65426 MFR65409:MFR65426 MPN65409:MPN65426 MZJ65409:MZJ65426 NJF65409:NJF65426 NTB65409:NTB65426 OCX65409:OCX65426 OMT65409:OMT65426 OWP65409:OWP65426 PGL65409:PGL65426 PQH65409:PQH65426 QAD65409:QAD65426 QJZ65409:QJZ65426 QTV65409:QTV65426 RDR65409:RDR65426 RNN65409:RNN65426 RXJ65409:RXJ65426 SHF65409:SHF65426 SRB65409:SRB65426 TAX65409:TAX65426 TKT65409:TKT65426 TUP65409:TUP65426 UEL65409:UEL65426 UOH65409:UOH65426 UYD65409:UYD65426 VHZ65409:VHZ65426 VRV65409:VRV65426 WBR65409:WBR65426 WLN65409:WLN65426 WVJ65409:WVJ65426 IX130945:IX130962 ST130945:ST130962 ACP130945:ACP130962 AML130945:AML130962 AWH130945:AWH130962 BGD130945:BGD130962 BPZ130945:BPZ130962 BZV130945:BZV130962 CJR130945:CJR130962 CTN130945:CTN130962 DDJ130945:DDJ130962 DNF130945:DNF130962 DXB130945:DXB130962 EGX130945:EGX130962 EQT130945:EQT130962 FAP130945:FAP130962 FKL130945:FKL130962 FUH130945:FUH130962 GED130945:GED130962 GNZ130945:GNZ130962 GXV130945:GXV130962 HHR130945:HHR130962 HRN130945:HRN130962 IBJ130945:IBJ130962 ILF130945:ILF130962 IVB130945:IVB130962 JEX130945:JEX130962 JOT130945:JOT130962 JYP130945:JYP130962 KIL130945:KIL130962 KSH130945:KSH130962 LCD130945:LCD130962 LLZ130945:LLZ130962 LVV130945:LVV130962 MFR130945:MFR130962 MPN130945:MPN130962 MZJ130945:MZJ130962 NJF130945:NJF130962 NTB130945:NTB130962 OCX130945:OCX130962 OMT130945:OMT130962 OWP130945:OWP130962 PGL130945:PGL130962 PQH130945:PQH130962 QAD130945:QAD130962 QJZ130945:QJZ130962 QTV130945:QTV130962 RDR130945:RDR130962 RNN130945:RNN130962 RXJ130945:RXJ130962 SHF130945:SHF130962 SRB130945:SRB130962 TAX130945:TAX130962 TKT130945:TKT130962 TUP130945:TUP130962 UEL130945:UEL130962 UOH130945:UOH130962 UYD130945:UYD130962 VHZ130945:VHZ130962 VRV130945:VRV130962 WBR130945:WBR130962 WLN130945:WLN130962 WVJ130945:WVJ130962 IX196481:IX196498 ST196481:ST196498 ACP196481:ACP196498 AML196481:AML196498 AWH196481:AWH196498 BGD196481:BGD196498 BPZ196481:BPZ196498 BZV196481:BZV196498 CJR196481:CJR196498 CTN196481:CTN196498 DDJ196481:DDJ196498 DNF196481:DNF196498 DXB196481:DXB196498 EGX196481:EGX196498 EQT196481:EQT196498 FAP196481:FAP196498 FKL196481:FKL196498 FUH196481:FUH196498 GED196481:GED196498 GNZ196481:GNZ196498 GXV196481:GXV196498 HHR196481:HHR196498 HRN196481:HRN196498 IBJ196481:IBJ196498 ILF196481:ILF196498 IVB196481:IVB196498 JEX196481:JEX196498 JOT196481:JOT196498 JYP196481:JYP196498 KIL196481:KIL196498 KSH196481:KSH196498 LCD196481:LCD196498 LLZ196481:LLZ196498 LVV196481:LVV196498 MFR196481:MFR196498 MPN196481:MPN196498 MZJ196481:MZJ196498 NJF196481:NJF196498 NTB196481:NTB196498 OCX196481:OCX196498 OMT196481:OMT196498 OWP196481:OWP196498 PGL196481:PGL196498 PQH196481:PQH196498 QAD196481:QAD196498 QJZ196481:QJZ196498 QTV196481:QTV196498 RDR196481:RDR196498 RNN196481:RNN196498 RXJ196481:RXJ196498 SHF196481:SHF196498 SRB196481:SRB196498 TAX196481:TAX196498 TKT196481:TKT196498 TUP196481:TUP196498 UEL196481:UEL196498 UOH196481:UOH196498 UYD196481:UYD196498 VHZ196481:VHZ196498 VRV196481:VRV196498 WBR196481:WBR196498 WLN196481:WLN196498 WVJ196481:WVJ196498 IX262017:IX262034 ST262017:ST262034 ACP262017:ACP262034 AML262017:AML262034 AWH262017:AWH262034 BGD262017:BGD262034 BPZ262017:BPZ262034 BZV262017:BZV262034 CJR262017:CJR262034 CTN262017:CTN262034 DDJ262017:DDJ262034 DNF262017:DNF262034 DXB262017:DXB262034 EGX262017:EGX262034 EQT262017:EQT262034 FAP262017:FAP262034 FKL262017:FKL262034 FUH262017:FUH262034 GED262017:GED262034 GNZ262017:GNZ262034 GXV262017:GXV262034 HHR262017:HHR262034 HRN262017:HRN262034 IBJ262017:IBJ262034 ILF262017:ILF262034 IVB262017:IVB262034 JEX262017:JEX262034 JOT262017:JOT262034 JYP262017:JYP262034 KIL262017:KIL262034 KSH262017:KSH262034 LCD262017:LCD262034 LLZ262017:LLZ262034 LVV262017:LVV262034 MFR262017:MFR262034 MPN262017:MPN262034 MZJ262017:MZJ262034 NJF262017:NJF262034 NTB262017:NTB262034 OCX262017:OCX262034 OMT262017:OMT262034 OWP262017:OWP262034 PGL262017:PGL262034 PQH262017:PQH262034 QAD262017:QAD262034 QJZ262017:QJZ262034 QTV262017:QTV262034 RDR262017:RDR262034 RNN262017:RNN262034 RXJ262017:RXJ262034 SHF262017:SHF262034 SRB262017:SRB262034 TAX262017:TAX262034 TKT262017:TKT262034 TUP262017:TUP262034 UEL262017:UEL262034 UOH262017:UOH262034 UYD262017:UYD262034 VHZ262017:VHZ262034 VRV262017:VRV262034 WBR262017:WBR262034 WLN262017:WLN262034 WVJ262017:WVJ262034 IX327553:IX327570 ST327553:ST327570 ACP327553:ACP327570 AML327553:AML327570 AWH327553:AWH327570 BGD327553:BGD327570 BPZ327553:BPZ327570 BZV327553:BZV327570 CJR327553:CJR327570 CTN327553:CTN327570 DDJ327553:DDJ327570 DNF327553:DNF327570 DXB327553:DXB327570 EGX327553:EGX327570 EQT327553:EQT327570 FAP327553:FAP327570 FKL327553:FKL327570 FUH327553:FUH327570 GED327553:GED327570 GNZ327553:GNZ327570 GXV327553:GXV327570 HHR327553:HHR327570 HRN327553:HRN327570 IBJ327553:IBJ327570 ILF327553:ILF327570 IVB327553:IVB327570 JEX327553:JEX327570 JOT327553:JOT327570 JYP327553:JYP327570 KIL327553:KIL327570 KSH327553:KSH327570 LCD327553:LCD327570 LLZ327553:LLZ327570 LVV327553:LVV327570 MFR327553:MFR327570 MPN327553:MPN327570 MZJ327553:MZJ327570 NJF327553:NJF327570 NTB327553:NTB327570 OCX327553:OCX327570 OMT327553:OMT327570 OWP327553:OWP327570 PGL327553:PGL327570 PQH327553:PQH327570 QAD327553:QAD327570 QJZ327553:QJZ327570 QTV327553:QTV327570 RDR327553:RDR327570 RNN327553:RNN327570 RXJ327553:RXJ327570 SHF327553:SHF327570 SRB327553:SRB327570 TAX327553:TAX327570 TKT327553:TKT327570 TUP327553:TUP327570 UEL327553:UEL327570 UOH327553:UOH327570 UYD327553:UYD327570 VHZ327553:VHZ327570 VRV327553:VRV327570 WBR327553:WBR327570 WLN327553:WLN327570 WVJ327553:WVJ327570 IX393089:IX393106 ST393089:ST393106 ACP393089:ACP393106 AML393089:AML393106 AWH393089:AWH393106 BGD393089:BGD393106 BPZ393089:BPZ393106 BZV393089:BZV393106 CJR393089:CJR393106 CTN393089:CTN393106 DDJ393089:DDJ393106 DNF393089:DNF393106 DXB393089:DXB393106 EGX393089:EGX393106 EQT393089:EQT393106 FAP393089:FAP393106 FKL393089:FKL393106 FUH393089:FUH393106 GED393089:GED393106 GNZ393089:GNZ393106 GXV393089:GXV393106 HHR393089:HHR393106 HRN393089:HRN393106 IBJ393089:IBJ393106 ILF393089:ILF393106 IVB393089:IVB393106 JEX393089:JEX393106 JOT393089:JOT393106 JYP393089:JYP393106 KIL393089:KIL393106 KSH393089:KSH393106 LCD393089:LCD393106 LLZ393089:LLZ393106 LVV393089:LVV393106 MFR393089:MFR393106 MPN393089:MPN393106 MZJ393089:MZJ393106 NJF393089:NJF393106 NTB393089:NTB393106 OCX393089:OCX393106 OMT393089:OMT393106 OWP393089:OWP393106 PGL393089:PGL393106 PQH393089:PQH393106 QAD393089:QAD393106 QJZ393089:QJZ393106 QTV393089:QTV393106 RDR393089:RDR393106 RNN393089:RNN393106 RXJ393089:RXJ393106 SHF393089:SHF393106 SRB393089:SRB393106 TAX393089:TAX393106 TKT393089:TKT393106 TUP393089:TUP393106 UEL393089:UEL393106 UOH393089:UOH393106 UYD393089:UYD393106 VHZ393089:VHZ393106 VRV393089:VRV393106 WBR393089:WBR393106 WLN393089:WLN393106 WVJ393089:WVJ393106 IX458625:IX458642 ST458625:ST458642 ACP458625:ACP458642 AML458625:AML458642 AWH458625:AWH458642 BGD458625:BGD458642 BPZ458625:BPZ458642 BZV458625:BZV458642 CJR458625:CJR458642 CTN458625:CTN458642 DDJ458625:DDJ458642 DNF458625:DNF458642 DXB458625:DXB458642 EGX458625:EGX458642 EQT458625:EQT458642 FAP458625:FAP458642 FKL458625:FKL458642 FUH458625:FUH458642 GED458625:GED458642 GNZ458625:GNZ458642 GXV458625:GXV458642 HHR458625:HHR458642 HRN458625:HRN458642 IBJ458625:IBJ458642 ILF458625:ILF458642 IVB458625:IVB458642 JEX458625:JEX458642 JOT458625:JOT458642 JYP458625:JYP458642 KIL458625:KIL458642 KSH458625:KSH458642 LCD458625:LCD458642 LLZ458625:LLZ458642 LVV458625:LVV458642 MFR458625:MFR458642 MPN458625:MPN458642 MZJ458625:MZJ458642 NJF458625:NJF458642 NTB458625:NTB458642 OCX458625:OCX458642 OMT458625:OMT458642 OWP458625:OWP458642 PGL458625:PGL458642 PQH458625:PQH458642 QAD458625:QAD458642 QJZ458625:QJZ458642 QTV458625:QTV458642 RDR458625:RDR458642 RNN458625:RNN458642 RXJ458625:RXJ458642 SHF458625:SHF458642 SRB458625:SRB458642 TAX458625:TAX458642 TKT458625:TKT458642 TUP458625:TUP458642 UEL458625:UEL458642 UOH458625:UOH458642 UYD458625:UYD458642 VHZ458625:VHZ458642 VRV458625:VRV458642 WBR458625:WBR458642 WLN458625:WLN458642 WVJ458625:WVJ458642 IX524161:IX524178 ST524161:ST524178 ACP524161:ACP524178 AML524161:AML524178 AWH524161:AWH524178 BGD524161:BGD524178 BPZ524161:BPZ524178 BZV524161:BZV524178 CJR524161:CJR524178 CTN524161:CTN524178 DDJ524161:DDJ524178 DNF524161:DNF524178 DXB524161:DXB524178 EGX524161:EGX524178 EQT524161:EQT524178 FAP524161:FAP524178 FKL524161:FKL524178 FUH524161:FUH524178 GED524161:GED524178 GNZ524161:GNZ524178 GXV524161:GXV524178 HHR524161:HHR524178 HRN524161:HRN524178 IBJ524161:IBJ524178 ILF524161:ILF524178 IVB524161:IVB524178 JEX524161:JEX524178 JOT524161:JOT524178 JYP524161:JYP524178 KIL524161:KIL524178 KSH524161:KSH524178 LCD524161:LCD524178 LLZ524161:LLZ524178 LVV524161:LVV524178 MFR524161:MFR524178 MPN524161:MPN524178 MZJ524161:MZJ524178 NJF524161:NJF524178 NTB524161:NTB524178 OCX524161:OCX524178 OMT524161:OMT524178 OWP524161:OWP524178 PGL524161:PGL524178 PQH524161:PQH524178 QAD524161:QAD524178 QJZ524161:QJZ524178 QTV524161:QTV524178 RDR524161:RDR524178 RNN524161:RNN524178 RXJ524161:RXJ524178 SHF524161:SHF524178 SRB524161:SRB524178 TAX524161:TAX524178 TKT524161:TKT524178 TUP524161:TUP524178 UEL524161:UEL524178 UOH524161:UOH524178 UYD524161:UYD524178 VHZ524161:VHZ524178 VRV524161:VRV524178 WBR524161:WBR524178 WLN524161:WLN524178 WVJ524161:WVJ524178 IX589697:IX589714 ST589697:ST589714 ACP589697:ACP589714 AML589697:AML589714 AWH589697:AWH589714 BGD589697:BGD589714 BPZ589697:BPZ589714 BZV589697:BZV589714 CJR589697:CJR589714 CTN589697:CTN589714 DDJ589697:DDJ589714 DNF589697:DNF589714 DXB589697:DXB589714 EGX589697:EGX589714 EQT589697:EQT589714 FAP589697:FAP589714 FKL589697:FKL589714 FUH589697:FUH589714 GED589697:GED589714 GNZ589697:GNZ589714 GXV589697:GXV589714 HHR589697:HHR589714 HRN589697:HRN589714 IBJ589697:IBJ589714 ILF589697:ILF589714 IVB589697:IVB589714 JEX589697:JEX589714 JOT589697:JOT589714 JYP589697:JYP589714 KIL589697:KIL589714 KSH589697:KSH589714 LCD589697:LCD589714 LLZ589697:LLZ589714 LVV589697:LVV589714 MFR589697:MFR589714 MPN589697:MPN589714 MZJ589697:MZJ589714 NJF589697:NJF589714 NTB589697:NTB589714 OCX589697:OCX589714 OMT589697:OMT589714 OWP589697:OWP589714 PGL589697:PGL589714 PQH589697:PQH589714 QAD589697:QAD589714 QJZ589697:QJZ589714 QTV589697:QTV589714 RDR589697:RDR589714 RNN589697:RNN589714 RXJ589697:RXJ589714 SHF589697:SHF589714 SRB589697:SRB589714 TAX589697:TAX589714 TKT589697:TKT589714 TUP589697:TUP589714 UEL589697:UEL589714 UOH589697:UOH589714 UYD589697:UYD589714 VHZ589697:VHZ589714 VRV589697:VRV589714 WBR589697:WBR589714 WLN589697:WLN589714 WVJ589697:WVJ589714 IX655233:IX655250 ST655233:ST655250 ACP655233:ACP655250 AML655233:AML655250 AWH655233:AWH655250 BGD655233:BGD655250 BPZ655233:BPZ655250 BZV655233:BZV655250 CJR655233:CJR655250 CTN655233:CTN655250 DDJ655233:DDJ655250 DNF655233:DNF655250 DXB655233:DXB655250 EGX655233:EGX655250 EQT655233:EQT655250 FAP655233:FAP655250 FKL655233:FKL655250 FUH655233:FUH655250 GED655233:GED655250 GNZ655233:GNZ655250 GXV655233:GXV655250 HHR655233:HHR655250 HRN655233:HRN655250 IBJ655233:IBJ655250 ILF655233:ILF655250 IVB655233:IVB655250 JEX655233:JEX655250 JOT655233:JOT655250 JYP655233:JYP655250 KIL655233:KIL655250 KSH655233:KSH655250 LCD655233:LCD655250 LLZ655233:LLZ655250 LVV655233:LVV655250 MFR655233:MFR655250 MPN655233:MPN655250 MZJ655233:MZJ655250 NJF655233:NJF655250 NTB655233:NTB655250 OCX655233:OCX655250 OMT655233:OMT655250 OWP655233:OWP655250 PGL655233:PGL655250 PQH655233:PQH655250 QAD655233:QAD655250 QJZ655233:QJZ655250 QTV655233:QTV655250 RDR655233:RDR655250 RNN655233:RNN655250 RXJ655233:RXJ655250 SHF655233:SHF655250 SRB655233:SRB655250 TAX655233:TAX655250 TKT655233:TKT655250 TUP655233:TUP655250 UEL655233:UEL655250 UOH655233:UOH655250 UYD655233:UYD655250 VHZ655233:VHZ655250 VRV655233:VRV655250 WBR655233:WBR655250 WLN655233:WLN655250 WVJ655233:WVJ655250 IX720769:IX720786 ST720769:ST720786 ACP720769:ACP720786 AML720769:AML720786 AWH720769:AWH720786 BGD720769:BGD720786 BPZ720769:BPZ720786 BZV720769:BZV720786 CJR720769:CJR720786 CTN720769:CTN720786 DDJ720769:DDJ720786 DNF720769:DNF720786 DXB720769:DXB720786 EGX720769:EGX720786 EQT720769:EQT720786 FAP720769:FAP720786 FKL720769:FKL720786 FUH720769:FUH720786 GED720769:GED720786 GNZ720769:GNZ720786 GXV720769:GXV720786 HHR720769:HHR720786 HRN720769:HRN720786 IBJ720769:IBJ720786 ILF720769:ILF720786 IVB720769:IVB720786 JEX720769:JEX720786 JOT720769:JOT720786 JYP720769:JYP720786 KIL720769:KIL720786 KSH720769:KSH720786 LCD720769:LCD720786 LLZ720769:LLZ720786 LVV720769:LVV720786 MFR720769:MFR720786 MPN720769:MPN720786 MZJ720769:MZJ720786 NJF720769:NJF720786 NTB720769:NTB720786 OCX720769:OCX720786 OMT720769:OMT720786 OWP720769:OWP720786 PGL720769:PGL720786 PQH720769:PQH720786 QAD720769:QAD720786 QJZ720769:QJZ720786 QTV720769:QTV720786 RDR720769:RDR720786 RNN720769:RNN720786 RXJ720769:RXJ720786 SHF720769:SHF720786 SRB720769:SRB720786 TAX720769:TAX720786 TKT720769:TKT720786 TUP720769:TUP720786 UEL720769:UEL720786 UOH720769:UOH720786 UYD720769:UYD720786 VHZ720769:VHZ720786 VRV720769:VRV720786 WBR720769:WBR720786 WLN720769:WLN720786 WVJ720769:WVJ720786 IX786305:IX786322 ST786305:ST786322 ACP786305:ACP786322 AML786305:AML786322 AWH786305:AWH786322 BGD786305:BGD786322 BPZ786305:BPZ786322 BZV786305:BZV786322 CJR786305:CJR786322 CTN786305:CTN786322 DDJ786305:DDJ786322 DNF786305:DNF786322 DXB786305:DXB786322 EGX786305:EGX786322 EQT786305:EQT786322 FAP786305:FAP786322 FKL786305:FKL786322 FUH786305:FUH786322 GED786305:GED786322 GNZ786305:GNZ786322 GXV786305:GXV786322 HHR786305:HHR786322 HRN786305:HRN786322 IBJ786305:IBJ786322 ILF786305:ILF786322 IVB786305:IVB786322 JEX786305:JEX786322 JOT786305:JOT786322 JYP786305:JYP786322 KIL786305:KIL786322 KSH786305:KSH786322 LCD786305:LCD786322 LLZ786305:LLZ786322 LVV786305:LVV786322 MFR786305:MFR786322 MPN786305:MPN786322 MZJ786305:MZJ786322 NJF786305:NJF786322 NTB786305:NTB786322 OCX786305:OCX786322 OMT786305:OMT786322 OWP786305:OWP786322 PGL786305:PGL786322 PQH786305:PQH786322 QAD786305:QAD786322 QJZ786305:QJZ786322 QTV786305:QTV786322 RDR786305:RDR786322 RNN786305:RNN786322 RXJ786305:RXJ786322 SHF786305:SHF786322 SRB786305:SRB786322 TAX786305:TAX786322 TKT786305:TKT786322 TUP786305:TUP786322 UEL786305:UEL786322 UOH786305:UOH786322 UYD786305:UYD786322 VHZ786305:VHZ786322 VRV786305:VRV786322 WBR786305:WBR786322 WLN786305:WLN786322 WVJ786305:WVJ786322 IX851841:IX851858 ST851841:ST851858 ACP851841:ACP851858 AML851841:AML851858 AWH851841:AWH851858 BGD851841:BGD851858 BPZ851841:BPZ851858 BZV851841:BZV851858 CJR851841:CJR851858 CTN851841:CTN851858 DDJ851841:DDJ851858 DNF851841:DNF851858 DXB851841:DXB851858 EGX851841:EGX851858 EQT851841:EQT851858 FAP851841:FAP851858 FKL851841:FKL851858 FUH851841:FUH851858 GED851841:GED851858 GNZ851841:GNZ851858 GXV851841:GXV851858 HHR851841:HHR851858 HRN851841:HRN851858 IBJ851841:IBJ851858 ILF851841:ILF851858 IVB851841:IVB851858 JEX851841:JEX851858 JOT851841:JOT851858 JYP851841:JYP851858 KIL851841:KIL851858 KSH851841:KSH851858 LCD851841:LCD851858 LLZ851841:LLZ851858 LVV851841:LVV851858 MFR851841:MFR851858 MPN851841:MPN851858 MZJ851841:MZJ851858 NJF851841:NJF851858 NTB851841:NTB851858 OCX851841:OCX851858 OMT851841:OMT851858 OWP851841:OWP851858 PGL851841:PGL851858 PQH851841:PQH851858 QAD851841:QAD851858 QJZ851841:QJZ851858 QTV851841:QTV851858 RDR851841:RDR851858 RNN851841:RNN851858 RXJ851841:RXJ851858 SHF851841:SHF851858 SRB851841:SRB851858 TAX851841:TAX851858 TKT851841:TKT851858 TUP851841:TUP851858 UEL851841:UEL851858 UOH851841:UOH851858 UYD851841:UYD851858 VHZ851841:VHZ851858 VRV851841:VRV851858 WBR851841:WBR851858 WLN851841:WLN851858 WVJ851841:WVJ851858 IX917377:IX917394 ST917377:ST917394 ACP917377:ACP917394 AML917377:AML917394 AWH917377:AWH917394 BGD917377:BGD917394 BPZ917377:BPZ917394 BZV917377:BZV917394 CJR917377:CJR917394 CTN917377:CTN917394 DDJ917377:DDJ917394 DNF917377:DNF917394 DXB917377:DXB917394 EGX917377:EGX917394 EQT917377:EQT917394 FAP917377:FAP917394 FKL917377:FKL917394 FUH917377:FUH917394 GED917377:GED917394 GNZ917377:GNZ917394 GXV917377:GXV917394 HHR917377:HHR917394 HRN917377:HRN917394 IBJ917377:IBJ917394 ILF917377:ILF917394 IVB917377:IVB917394 JEX917377:JEX917394 JOT917377:JOT917394 JYP917377:JYP917394 KIL917377:KIL917394 KSH917377:KSH917394 LCD917377:LCD917394 LLZ917377:LLZ917394 LVV917377:LVV917394 MFR917377:MFR917394 MPN917377:MPN917394 MZJ917377:MZJ917394 NJF917377:NJF917394 NTB917377:NTB917394 OCX917377:OCX917394 OMT917377:OMT917394 OWP917377:OWP917394 PGL917377:PGL917394 PQH917377:PQH917394 QAD917377:QAD917394 QJZ917377:QJZ917394 QTV917377:QTV917394 RDR917377:RDR917394 RNN917377:RNN917394 RXJ917377:RXJ917394 SHF917377:SHF917394 SRB917377:SRB917394 TAX917377:TAX917394 TKT917377:TKT917394 TUP917377:TUP917394 UEL917377:UEL917394 UOH917377:UOH917394 UYD917377:UYD917394 VHZ917377:VHZ917394 VRV917377:VRV917394 WBR917377:WBR917394 WLN917377:WLN917394 WVJ917377:WVJ917394 IX982913:IX982930 ST982913:ST982930 ACP982913:ACP982930 AML982913:AML982930 AWH982913:AWH982930 BGD982913:BGD982930 BPZ982913:BPZ982930 BZV982913:BZV982930 CJR982913:CJR982930 CTN982913:CTN982930 DDJ982913:DDJ982930 DNF982913:DNF982930 DXB982913:DXB982930 EGX982913:EGX982930 EQT982913:EQT982930 FAP982913:FAP982930 FKL982913:FKL982930 FUH982913:FUH982930 GED982913:GED982930 GNZ982913:GNZ982930 GXV982913:GXV982930 HHR982913:HHR982930 HRN982913:HRN982930 IBJ982913:IBJ982930 ILF982913:ILF982930 IVB982913:IVB982930 JEX982913:JEX982930 JOT982913:JOT982930 JYP982913:JYP982930 KIL982913:KIL982930 KSH982913:KSH982930 LCD982913:LCD982930 LLZ982913:LLZ982930 LVV982913:LVV982930 MFR982913:MFR982930 MPN982913:MPN982930 MZJ982913:MZJ982930 NJF982913:NJF982930 NTB982913:NTB982930 OCX982913:OCX982930 OMT982913:OMT982930 OWP982913:OWP982930 PGL982913:PGL982930 PQH982913:PQH982930 QAD982913:QAD982930 QJZ982913:QJZ982930 QTV982913:QTV982930 RDR982913:RDR982930 RNN982913:RNN982930 RXJ982913:RXJ982930 SHF982913:SHF982930 SRB982913:SRB982930 TAX982913:TAX982930 TKT982913:TKT982930 TUP982913:TUP982930 UEL982913:UEL982930 UOH982913:UOH982930 UYD982913:UYD982930 VHZ982913:VHZ982930 VRV982913:VRV982930 WBR982913:WBR982930 WLN982913:WLN982930 WVJ982913:WVJ982930 IX65452:IX65454 ST65452:ST65454 ACP65452:ACP65454 AML65452:AML65454 AWH65452:AWH65454 BGD65452:BGD65454 BPZ65452:BPZ65454 BZV65452:BZV65454 CJR65452:CJR65454 CTN65452:CTN65454 DDJ65452:DDJ65454 DNF65452:DNF65454 DXB65452:DXB65454 EGX65452:EGX65454 EQT65452:EQT65454 FAP65452:FAP65454 FKL65452:FKL65454 FUH65452:FUH65454 GED65452:GED65454 GNZ65452:GNZ65454 GXV65452:GXV65454 HHR65452:HHR65454 HRN65452:HRN65454 IBJ65452:IBJ65454 ILF65452:ILF65454 IVB65452:IVB65454 JEX65452:JEX65454 JOT65452:JOT65454 JYP65452:JYP65454 KIL65452:KIL65454 KSH65452:KSH65454 LCD65452:LCD65454 LLZ65452:LLZ65454 LVV65452:LVV65454 MFR65452:MFR65454 MPN65452:MPN65454 MZJ65452:MZJ65454 NJF65452:NJF65454 NTB65452:NTB65454 OCX65452:OCX65454 OMT65452:OMT65454 OWP65452:OWP65454 PGL65452:PGL65454 PQH65452:PQH65454 QAD65452:QAD65454 QJZ65452:QJZ65454 QTV65452:QTV65454 RDR65452:RDR65454 RNN65452:RNN65454 RXJ65452:RXJ65454 SHF65452:SHF65454 SRB65452:SRB65454 TAX65452:TAX65454 TKT65452:TKT65454 TUP65452:TUP65454 UEL65452:UEL65454 UOH65452:UOH65454 UYD65452:UYD65454 VHZ65452:VHZ65454 VRV65452:VRV65454 WBR65452:WBR65454 WLN65452:WLN65454 WVJ65452:WVJ65454 IX130988:IX130990 ST130988:ST130990 ACP130988:ACP130990 AML130988:AML130990 AWH130988:AWH130990 BGD130988:BGD130990 BPZ130988:BPZ130990 BZV130988:BZV130990 CJR130988:CJR130990 CTN130988:CTN130990 DDJ130988:DDJ130990 DNF130988:DNF130990 DXB130988:DXB130990 EGX130988:EGX130990 EQT130988:EQT130990 FAP130988:FAP130990 FKL130988:FKL130990 FUH130988:FUH130990 GED130988:GED130990 GNZ130988:GNZ130990 GXV130988:GXV130990 HHR130988:HHR130990 HRN130988:HRN130990 IBJ130988:IBJ130990 ILF130988:ILF130990 IVB130988:IVB130990 JEX130988:JEX130990 JOT130988:JOT130990 JYP130988:JYP130990 KIL130988:KIL130990 KSH130988:KSH130990 LCD130988:LCD130990 LLZ130988:LLZ130990 LVV130988:LVV130990 MFR130988:MFR130990 MPN130988:MPN130990 MZJ130988:MZJ130990 NJF130988:NJF130990 NTB130988:NTB130990 OCX130988:OCX130990 OMT130988:OMT130990 OWP130988:OWP130990 PGL130988:PGL130990 PQH130988:PQH130990 QAD130988:QAD130990 QJZ130988:QJZ130990 QTV130988:QTV130990 RDR130988:RDR130990 RNN130988:RNN130990 RXJ130988:RXJ130990 SHF130988:SHF130990 SRB130988:SRB130990 TAX130988:TAX130990 TKT130988:TKT130990 TUP130988:TUP130990 UEL130988:UEL130990 UOH130988:UOH130990 UYD130988:UYD130990 VHZ130988:VHZ130990 VRV130988:VRV130990 WBR130988:WBR130990 WLN130988:WLN130990 WVJ130988:WVJ130990 IX196524:IX196526 ST196524:ST196526 ACP196524:ACP196526 AML196524:AML196526 AWH196524:AWH196526 BGD196524:BGD196526 BPZ196524:BPZ196526 BZV196524:BZV196526 CJR196524:CJR196526 CTN196524:CTN196526 DDJ196524:DDJ196526 DNF196524:DNF196526 DXB196524:DXB196526 EGX196524:EGX196526 EQT196524:EQT196526 FAP196524:FAP196526 FKL196524:FKL196526 FUH196524:FUH196526 GED196524:GED196526 GNZ196524:GNZ196526 GXV196524:GXV196526 HHR196524:HHR196526 HRN196524:HRN196526 IBJ196524:IBJ196526 ILF196524:ILF196526 IVB196524:IVB196526 JEX196524:JEX196526 JOT196524:JOT196526 JYP196524:JYP196526 KIL196524:KIL196526 KSH196524:KSH196526 LCD196524:LCD196526 LLZ196524:LLZ196526 LVV196524:LVV196526 MFR196524:MFR196526 MPN196524:MPN196526 MZJ196524:MZJ196526 NJF196524:NJF196526 NTB196524:NTB196526 OCX196524:OCX196526 OMT196524:OMT196526 OWP196524:OWP196526 PGL196524:PGL196526 PQH196524:PQH196526 QAD196524:QAD196526 QJZ196524:QJZ196526 QTV196524:QTV196526 RDR196524:RDR196526 RNN196524:RNN196526 RXJ196524:RXJ196526 SHF196524:SHF196526 SRB196524:SRB196526 TAX196524:TAX196526 TKT196524:TKT196526 TUP196524:TUP196526 UEL196524:UEL196526 UOH196524:UOH196526 UYD196524:UYD196526 VHZ196524:VHZ196526 VRV196524:VRV196526 WBR196524:WBR196526 WLN196524:WLN196526 WVJ196524:WVJ196526 IX262060:IX262062 ST262060:ST262062 ACP262060:ACP262062 AML262060:AML262062 AWH262060:AWH262062 BGD262060:BGD262062 BPZ262060:BPZ262062 BZV262060:BZV262062 CJR262060:CJR262062 CTN262060:CTN262062 DDJ262060:DDJ262062 DNF262060:DNF262062 DXB262060:DXB262062 EGX262060:EGX262062 EQT262060:EQT262062 FAP262060:FAP262062 FKL262060:FKL262062 FUH262060:FUH262062 GED262060:GED262062 GNZ262060:GNZ262062 GXV262060:GXV262062 HHR262060:HHR262062 HRN262060:HRN262062 IBJ262060:IBJ262062 ILF262060:ILF262062 IVB262060:IVB262062 JEX262060:JEX262062 JOT262060:JOT262062 JYP262060:JYP262062 KIL262060:KIL262062 KSH262060:KSH262062 LCD262060:LCD262062 LLZ262060:LLZ262062 LVV262060:LVV262062 MFR262060:MFR262062 MPN262060:MPN262062 MZJ262060:MZJ262062 NJF262060:NJF262062 NTB262060:NTB262062 OCX262060:OCX262062 OMT262060:OMT262062 OWP262060:OWP262062 PGL262060:PGL262062 PQH262060:PQH262062 QAD262060:QAD262062 QJZ262060:QJZ262062 QTV262060:QTV262062 RDR262060:RDR262062 RNN262060:RNN262062 RXJ262060:RXJ262062 SHF262060:SHF262062 SRB262060:SRB262062 TAX262060:TAX262062 TKT262060:TKT262062 TUP262060:TUP262062 UEL262060:UEL262062 UOH262060:UOH262062 UYD262060:UYD262062 VHZ262060:VHZ262062 VRV262060:VRV262062 WBR262060:WBR262062 WLN262060:WLN262062 WVJ262060:WVJ262062 IX327596:IX327598 ST327596:ST327598 ACP327596:ACP327598 AML327596:AML327598 AWH327596:AWH327598 BGD327596:BGD327598 BPZ327596:BPZ327598 BZV327596:BZV327598 CJR327596:CJR327598 CTN327596:CTN327598 DDJ327596:DDJ327598 DNF327596:DNF327598 DXB327596:DXB327598 EGX327596:EGX327598 EQT327596:EQT327598 FAP327596:FAP327598 FKL327596:FKL327598 FUH327596:FUH327598 GED327596:GED327598 GNZ327596:GNZ327598 GXV327596:GXV327598 HHR327596:HHR327598 HRN327596:HRN327598 IBJ327596:IBJ327598 ILF327596:ILF327598 IVB327596:IVB327598 JEX327596:JEX327598 JOT327596:JOT327598 JYP327596:JYP327598 KIL327596:KIL327598 KSH327596:KSH327598 LCD327596:LCD327598 LLZ327596:LLZ327598 LVV327596:LVV327598 MFR327596:MFR327598 MPN327596:MPN327598 MZJ327596:MZJ327598 NJF327596:NJF327598 NTB327596:NTB327598 OCX327596:OCX327598 OMT327596:OMT327598 OWP327596:OWP327598 PGL327596:PGL327598 PQH327596:PQH327598 QAD327596:QAD327598 QJZ327596:QJZ327598 QTV327596:QTV327598 RDR327596:RDR327598 RNN327596:RNN327598 RXJ327596:RXJ327598 SHF327596:SHF327598 SRB327596:SRB327598 TAX327596:TAX327598 TKT327596:TKT327598 TUP327596:TUP327598 UEL327596:UEL327598 UOH327596:UOH327598 UYD327596:UYD327598 VHZ327596:VHZ327598 VRV327596:VRV327598 WBR327596:WBR327598 WLN327596:WLN327598 WVJ327596:WVJ327598 IX393132:IX393134 ST393132:ST393134 ACP393132:ACP393134 AML393132:AML393134 AWH393132:AWH393134 BGD393132:BGD393134 BPZ393132:BPZ393134 BZV393132:BZV393134 CJR393132:CJR393134 CTN393132:CTN393134 DDJ393132:DDJ393134 DNF393132:DNF393134 DXB393132:DXB393134 EGX393132:EGX393134 EQT393132:EQT393134 FAP393132:FAP393134 FKL393132:FKL393134 FUH393132:FUH393134 GED393132:GED393134 GNZ393132:GNZ393134 GXV393132:GXV393134 HHR393132:HHR393134 HRN393132:HRN393134 IBJ393132:IBJ393134 ILF393132:ILF393134 IVB393132:IVB393134 JEX393132:JEX393134 JOT393132:JOT393134 JYP393132:JYP393134 KIL393132:KIL393134 KSH393132:KSH393134 LCD393132:LCD393134 LLZ393132:LLZ393134 LVV393132:LVV393134 MFR393132:MFR393134 MPN393132:MPN393134 MZJ393132:MZJ393134 NJF393132:NJF393134 NTB393132:NTB393134 OCX393132:OCX393134 OMT393132:OMT393134 OWP393132:OWP393134 PGL393132:PGL393134 PQH393132:PQH393134 QAD393132:QAD393134 QJZ393132:QJZ393134 QTV393132:QTV393134 RDR393132:RDR393134 RNN393132:RNN393134 RXJ393132:RXJ393134 SHF393132:SHF393134 SRB393132:SRB393134 TAX393132:TAX393134 TKT393132:TKT393134 TUP393132:TUP393134 UEL393132:UEL393134 UOH393132:UOH393134 UYD393132:UYD393134 VHZ393132:VHZ393134 VRV393132:VRV393134 WBR393132:WBR393134 WLN393132:WLN393134 WVJ393132:WVJ393134 IX458668:IX458670 ST458668:ST458670 ACP458668:ACP458670 AML458668:AML458670 AWH458668:AWH458670 BGD458668:BGD458670 BPZ458668:BPZ458670 BZV458668:BZV458670 CJR458668:CJR458670 CTN458668:CTN458670 DDJ458668:DDJ458670 DNF458668:DNF458670 DXB458668:DXB458670 EGX458668:EGX458670 EQT458668:EQT458670 FAP458668:FAP458670 FKL458668:FKL458670 FUH458668:FUH458670 GED458668:GED458670 GNZ458668:GNZ458670 GXV458668:GXV458670 HHR458668:HHR458670 HRN458668:HRN458670 IBJ458668:IBJ458670 ILF458668:ILF458670 IVB458668:IVB458670 JEX458668:JEX458670 JOT458668:JOT458670 JYP458668:JYP458670 KIL458668:KIL458670 KSH458668:KSH458670 LCD458668:LCD458670 LLZ458668:LLZ458670 LVV458668:LVV458670 MFR458668:MFR458670 MPN458668:MPN458670 MZJ458668:MZJ458670 NJF458668:NJF458670 NTB458668:NTB458670 OCX458668:OCX458670 OMT458668:OMT458670 OWP458668:OWP458670 PGL458668:PGL458670 PQH458668:PQH458670 QAD458668:QAD458670 QJZ458668:QJZ458670 QTV458668:QTV458670 RDR458668:RDR458670 RNN458668:RNN458670 RXJ458668:RXJ458670 SHF458668:SHF458670 SRB458668:SRB458670 TAX458668:TAX458670 TKT458668:TKT458670 TUP458668:TUP458670 UEL458668:UEL458670 UOH458668:UOH458670 UYD458668:UYD458670 VHZ458668:VHZ458670 VRV458668:VRV458670 WBR458668:WBR458670 WLN458668:WLN458670 WVJ458668:WVJ458670 IX524204:IX524206 ST524204:ST524206 ACP524204:ACP524206 AML524204:AML524206 AWH524204:AWH524206 BGD524204:BGD524206 BPZ524204:BPZ524206 BZV524204:BZV524206 CJR524204:CJR524206 CTN524204:CTN524206 DDJ524204:DDJ524206 DNF524204:DNF524206 DXB524204:DXB524206 EGX524204:EGX524206 EQT524204:EQT524206 FAP524204:FAP524206 FKL524204:FKL524206 FUH524204:FUH524206 GED524204:GED524206 GNZ524204:GNZ524206 GXV524204:GXV524206 HHR524204:HHR524206 HRN524204:HRN524206 IBJ524204:IBJ524206 ILF524204:ILF524206 IVB524204:IVB524206 JEX524204:JEX524206 JOT524204:JOT524206 JYP524204:JYP524206 KIL524204:KIL524206 KSH524204:KSH524206 LCD524204:LCD524206 LLZ524204:LLZ524206 LVV524204:LVV524206 MFR524204:MFR524206 MPN524204:MPN524206 MZJ524204:MZJ524206 NJF524204:NJF524206 NTB524204:NTB524206 OCX524204:OCX524206 OMT524204:OMT524206 OWP524204:OWP524206 PGL524204:PGL524206 PQH524204:PQH524206 QAD524204:QAD524206 QJZ524204:QJZ524206 QTV524204:QTV524206 RDR524204:RDR524206 RNN524204:RNN524206 RXJ524204:RXJ524206 SHF524204:SHF524206 SRB524204:SRB524206 TAX524204:TAX524206 TKT524204:TKT524206 TUP524204:TUP524206 UEL524204:UEL524206 UOH524204:UOH524206 UYD524204:UYD524206 VHZ524204:VHZ524206 VRV524204:VRV524206 WBR524204:WBR524206 WLN524204:WLN524206 WVJ524204:WVJ524206 IX589740:IX589742 ST589740:ST589742 ACP589740:ACP589742 AML589740:AML589742 AWH589740:AWH589742 BGD589740:BGD589742 BPZ589740:BPZ589742 BZV589740:BZV589742 CJR589740:CJR589742 CTN589740:CTN589742 DDJ589740:DDJ589742 DNF589740:DNF589742 DXB589740:DXB589742 EGX589740:EGX589742 EQT589740:EQT589742 FAP589740:FAP589742 FKL589740:FKL589742 FUH589740:FUH589742 GED589740:GED589742 GNZ589740:GNZ589742 GXV589740:GXV589742 HHR589740:HHR589742 HRN589740:HRN589742 IBJ589740:IBJ589742 ILF589740:ILF589742 IVB589740:IVB589742 JEX589740:JEX589742 JOT589740:JOT589742 JYP589740:JYP589742 KIL589740:KIL589742 KSH589740:KSH589742 LCD589740:LCD589742 LLZ589740:LLZ589742 LVV589740:LVV589742 MFR589740:MFR589742 MPN589740:MPN589742 MZJ589740:MZJ589742 NJF589740:NJF589742 NTB589740:NTB589742 OCX589740:OCX589742 OMT589740:OMT589742 OWP589740:OWP589742 PGL589740:PGL589742 PQH589740:PQH589742 QAD589740:QAD589742 QJZ589740:QJZ589742 QTV589740:QTV589742 RDR589740:RDR589742 RNN589740:RNN589742 RXJ589740:RXJ589742 SHF589740:SHF589742 SRB589740:SRB589742 TAX589740:TAX589742 TKT589740:TKT589742 TUP589740:TUP589742 UEL589740:UEL589742 UOH589740:UOH589742 UYD589740:UYD589742 VHZ589740:VHZ589742 VRV589740:VRV589742 WBR589740:WBR589742 WLN589740:WLN589742 WVJ589740:WVJ589742 IX655276:IX655278 ST655276:ST655278 ACP655276:ACP655278 AML655276:AML655278 AWH655276:AWH655278 BGD655276:BGD655278 BPZ655276:BPZ655278 BZV655276:BZV655278 CJR655276:CJR655278 CTN655276:CTN655278 DDJ655276:DDJ655278 DNF655276:DNF655278 DXB655276:DXB655278 EGX655276:EGX655278 EQT655276:EQT655278 FAP655276:FAP655278 FKL655276:FKL655278 FUH655276:FUH655278 GED655276:GED655278 GNZ655276:GNZ655278 GXV655276:GXV655278 HHR655276:HHR655278 HRN655276:HRN655278 IBJ655276:IBJ655278 ILF655276:ILF655278 IVB655276:IVB655278 JEX655276:JEX655278 JOT655276:JOT655278 JYP655276:JYP655278 KIL655276:KIL655278 KSH655276:KSH655278 LCD655276:LCD655278 LLZ655276:LLZ655278 LVV655276:LVV655278 MFR655276:MFR655278 MPN655276:MPN655278 MZJ655276:MZJ655278 NJF655276:NJF655278 NTB655276:NTB655278 OCX655276:OCX655278 OMT655276:OMT655278 OWP655276:OWP655278 PGL655276:PGL655278 PQH655276:PQH655278 QAD655276:QAD655278 QJZ655276:QJZ655278 QTV655276:QTV655278 RDR655276:RDR655278 RNN655276:RNN655278 RXJ655276:RXJ655278 SHF655276:SHF655278 SRB655276:SRB655278 TAX655276:TAX655278 TKT655276:TKT655278 TUP655276:TUP655278 UEL655276:UEL655278 UOH655276:UOH655278 UYD655276:UYD655278 VHZ655276:VHZ655278 VRV655276:VRV655278 WBR655276:WBR655278 WLN655276:WLN655278 WVJ655276:WVJ655278 IX720812:IX720814 ST720812:ST720814 ACP720812:ACP720814 AML720812:AML720814 AWH720812:AWH720814 BGD720812:BGD720814 BPZ720812:BPZ720814 BZV720812:BZV720814 CJR720812:CJR720814 CTN720812:CTN720814 DDJ720812:DDJ720814 DNF720812:DNF720814 DXB720812:DXB720814 EGX720812:EGX720814 EQT720812:EQT720814 FAP720812:FAP720814 FKL720812:FKL720814 FUH720812:FUH720814 GED720812:GED720814 GNZ720812:GNZ720814 GXV720812:GXV720814 HHR720812:HHR720814 HRN720812:HRN720814 IBJ720812:IBJ720814 ILF720812:ILF720814 IVB720812:IVB720814 JEX720812:JEX720814 JOT720812:JOT720814 JYP720812:JYP720814 KIL720812:KIL720814 KSH720812:KSH720814 LCD720812:LCD720814 LLZ720812:LLZ720814 LVV720812:LVV720814 MFR720812:MFR720814 MPN720812:MPN720814 MZJ720812:MZJ720814 NJF720812:NJF720814 NTB720812:NTB720814 OCX720812:OCX720814 OMT720812:OMT720814 OWP720812:OWP720814 PGL720812:PGL720814 PQH720812:PQH720814 QAD720812:QAD720814 QJZ720812:QJZ720814 QTV720812:QTV720814 RDR720812:RDR720814 RNN720812:RNN720814 RXJ720812:RXJ720814 SHF720812:SHF720814 SRB720812:SRB720814 TAX720812:TAX720814 TKT720812:TKT720814 TUP720812:TUP720814 UEL720812:UEL720814 UOH720812:UOH720814 UYD720812:UYD720814 VHZ720812:VHZ720814 VRV720812:VRV720814 WBR720812:WBR720814 WLN720812:WLN720814 WVJ720812:WVJ720814 IX786348:IX786350 ST786348:ST786350 ACP786348:ACP786350 AML786348:AML786350 AWH786348:AWH786350 BGD786348:BGD786350 BPZ786348:BPZ786350 BZV786348:BZV786350 CJR786348:CJR786350 CTN786348:CTN786350 DDJ786348:DDJ786350 DNF786348:DNF786350 DXB786348:DXB786350 EGX786348:EGX786350 EQT786348:EQT786350 FAP786348:FAP786350 FKL786348:FKL786350 FUH786348:FUH786350 GED786348:GED786350 GNZ786348:GNZ786350 GXV786348:GXV786350 HHR786348:HHR786350 HRN786348:HRN786350 IBJ786348:IBJ786350 ILF786348:ILF786350 IVB786348:IVB786350 JEX786348:JEX786350 JOT786348:JOT786350 JYP786348:JYP786350 KIL786348:KIL786350 KSH786348:KSH786350 LCD786348:LCD786350 LLZ786348:LLZ786350 LVV786348:LVV786350 MFR786348:MFR786350 MPN786348:MPN786350 MZJ786348:MZJ786350 NJF786348:NJF786350 NTB786348:NTB786350 OCX786348:OCX786350 OMT786348:OMT786350 OWP786348:OWP786350 PGL786348:PGL786350 PQH786348:PQH786350 QAD786348:QAD786350 QJZ786348:QJZ786350 QTV786348:QTV786350 RDR786348:RDR786350 RNN786348:RNN786350 RXJ786348:RXJ786350 SHF786348:SHF786350 SRB786348:SRB786350 TAX786348:TAX786350 TKT786348:TKT786350 TUP786348:TUP786350 UEL786348:UEL786350 UOH786348:UOH786350 UYD786348:UYD786350 VHZ786348:VHZ786350 VRV786348:VRV786350 WBR786348:WBR786350 WLN786348:WLN786350 WVJ786348:WVJ786350 IX851884:IX851886 ST851884:ST851886 ACP851884:ACP851886 AML851884:AML851886 AWH851884:AWH851886 BGD851884:BGD851886 BPZ851884:BPZ851886 BZV851884:BZV851886 CJR851884:CJR851886 CTN851884:CTN851886 DDJ851884:DDJ851886 DNF851884:DNF851886 DXB851884:DXB851886 EGX851884:EGX851886 EQT851884:EQT851886 FAP851884:FAP851886 FKL851884:FKL851886 FUH851884:FUH851886 GED851884:GED851886 GNZ851884:GNZ851886 GXV851884:GXV851886 HHR851884:HHR851886 HRN851884:HRN851886 IBJ851884:IBJ851886 ILF851884:ILF851886 IVB851884:IVB851886 JEX851884:JEX851886 JOT851884:JOT851886 JYP851884:JYP851886 KIL851884:KIL851886 KSH851884:KSH851886 LCD851884:LCD851886 LLZ851884:LLZ851886 LVV851884:LVV851886 MFR851884:MFR851886 MPN851884:MPN851886 MZJ851884:MZJ851886 NJF851884:NJF851886 NTB851884:NTB851886 OCX851884:OCX851886 OMT851884:OMT851886 OWP851884:OWP851886 PGL851884:PGL851886 PQH851884:PQH851886 QAD851884:QAD851886 QJZ851884:QJZ851886 QTV851884:QTV851886 RDR851884:RDR851886 RNN851884:RNN851886 RXJ851884:RXJ851886 SHF851884:SHF851886 SRB851884:SRB851886 TAX851884:TAX851886 TKT851884:TKT851886 TUP851884:TUP851886 UEL851884:UEL851886 UOH851884:UOH851886 UYD851884:UYD851886 VHZ851884:VHZ851886 VRV851884:VRV851886 WBR851884:WBR851886 WLN851884:WLN851886 WVJ851884:WVJ851886 IX917420:IX917422 ST917420:ST917422 ACP917420:ACP917422 AML917420:AML917422 AWH917420:AWH917422 BGD917420:BGD917422 BPZ917420:BPZ917422 BZV917420:BZV917422 CJR917420:CJR917422 CTN917420:CTN917422 DDJ917420:DDJ917422 DNF917420:DNF917422 DXB917420:DXB917422 EGX917420:EGX917422 EQT917420:EQT917422 FAP917420:FAP917422 FKL917420:FKL917422 FUH917420:FUH917422 GED917420:GED917422 GNZ917420:GNZ917422 GXV917420:GXV917422 HHR917420:HHR917422 HRN917420:HRN917422 IBJ917420:IBJ917422 ILF917420:ILF917422 IVB917420:IVB917422 JEX917420:JEX917422 JOT917420:JOT917422 JYP917420:JYP917422 KIL917420:KIL917422 KSH917420:KSH917422 LCD917420:LCD917422 LLZ917420:LLZ917422 LVV917420:LVV917422 MFR917420:MFR917422 MPN917420:MPN917422 MZJ917420:MZJ917422 NJF917420:NJF917422 NTB917420:NTB917422 OCX917420:OCX917422 OMT917420:OMT917422 OWP917420:OWP917422 PGL917420:PGL917422 PQH917420:PQH917422 QAD917420:QAD917422 QJZ917420:QJZ917422 QTV917420:QTV917422 RDR917420:RDR917422 RNN917420:RNN917422 RXJ917420:RXJ917422 SHF917420:SHF917422 SRB917420:SRB917422 TAX917420:TAX917422 TKT917420:TKT917422 TUP917420:TUP917422 UEL917420:UEL917422 UOH917420:UOH917422 UYD917420:UYD917422 VHZ917420:VHZ917422 VRV917420:VRV917422 WBR917420:WBR917422 WLN917420:WLN917422 WVJ917420:WVJ917422 IX982956:IX982958 ST982956:ST982958 ACP982956:ACP982958 AML982956:AML982958 AWH982956:AWH982958 BGD982956:BGD982958 BPZ982956:BPZ982958 BZV982956:BZV982958 CJR982956:CJR982958 CTN982956:CTN982958 DDJ982956:DDJ982958 DNF982956:DNF982958 DXB982956:DXB982958 EGX982956:EGX982958 EQT982956:EQT982958 FAP982956:FAP982958 FKL982956:FKL982958 FUH982956:FUH982958 GED982956:GED982958 GNZ982956:GNZ982958 GXV982956:GXV982958 HHR982956:HHR982958 HRN982956:HRN982958 IBJ982956:IBJ982958 ILF982956:ILF982958 IVB982956:IVB982958 JEX982956:JEX982958 JOT982956:JOT982958 JYP982956:JYP982958 KIL982956:KIL982958 KSH982956:KSH982958 LCD982956:LCD982958 LLZ982956:LLZ982958 LVV982956:LVV982958 MFR982956:MFR982958 MPN982956:MPN982958 MZJ982956:MZJ982958 NJF982956:NJF982958 NTB982956:NTB982958 OCX982956:OCX982958 OMT982956:OMT982958 OWP982956:OWP982958 PGL982956:PGL982958 PQH982956:PQH982958 QAD982956:QAD982958 QJZ982956:QJZ982958 QTV982956:QTV982958 RDR982956:RDR982958 RNN982956:RNN982958 RXJ982956:RXJ982958 SHF982956:SHF982958 SRB982956:SRB982958 TAX982956:TAX982958 TKT982956:TKT982958 TUP982956:TUP982958 UEL982956:UEL982958 UOH982956:UOH982958 UYD982956:UYD982958 VHZ982956:VHZ982958 VRV982956:VRV982958 WBR982956:WBR982958 WLN982956:WLN982958 WVJ982956:WVJ982958 IX65384:IX65407 ST65384:ST65407 ACP65384:ACP65407 AML65384:AML65407 AWH65384:AWH65407 BGD65384:BGD65407 BPZ65384:BPZ65407 BZV65384:BZV65407 CJR65384:CJR65407 CTN65384:CTN65407 DDJ65384:DDJ65407 DNF65384:DNF65407 DXB65384:DXB65407 EGX65384:EGX65407 EQT65384:EQT65407 FAP65384:FAP65407 FKL65384:FKL65407 FUH65384:FUH65407 GED65384:GED65407 GNZ65384:GNZ65407 GXV65384:GXV65407 HHR65384:HHR65407 HRN65384:HRN65407 IBJ65384:IBJ65407 ILF65384:ILF65407 IVB65384:IVB65407 JEX65384:JEX65407 JOT65384:JOT65407 JYP65384:JYP65407 KIL65384:KIL65407 KSH65384:KSH65407 LCD65384:LCD65407 LLZ65384:LLZ65407 LVV65384:LVV65407 MFR65384:MFR65407 MPN65384:MPN65407 MZJ65384:MZJ65407 NJF65384:NJF65407 NTB65384:NTB65407 OCX65384:OCX65407 OMT65384:OMT65407 OWP65384:OWP65407 PGL65384:PGL65407 PQH65384:PQH65407 QAD65384:QAD65407 QJZ65384:QJZ65407 QTV65384:QTV65407 RDR65384:RDR65407 RNN65384:RNN65407 RXJ65384:RXJ65407 SHF65384:SHF65407 SRB65384:SRB65407 TAX65384:TAX65407 TKT65384:TKT65407 TUP65384:TUP65407 UEL65384:UEL65407 UOH65384:UOH65407 UYD65384:UYD65407 VHZ65384:VHZ65407 VRV65384:VRV65407 WBR65384:WBR65407 WLN65384:WLN65407 WVJ65384:WVJ65407 IX130920:IX130943 ST130920:ST130943 ACP130920:ACP130943 AML130920:AML130943 AWH130920:AWH130943 BGD130920:BGD130943 BPZ130920:BPZ130943 BZV130920:BZV130943 CJR130920:CJR130943 CTN130920:CTN130943 DDJ130920:DDJ130943 DNF130920:DNF130943 DXB130920:DXB130943 EGX130920:EGX130943 EQT130920:EQT130943 FAP130920:FAP130943 FKL130920:FKL130943 FUH130920:FUH130943 GED130920:GED130943 GNZ130920:GNZ130943 GXV130920:GXV130943 HHR130920:HHR130943 HRN130920:HRN130943 IBJ130920:IBJ130943 ILF130920:ILF130943 IVB130920:IVB130943 JEX130920:JEX130943 JOT130920:JOT130943 JYP130920:JYP130943 KIL130920:KIL130943 KSH130920:KSH130943 LCD130920:LCD130943 LLZ130920:LLZ130943 LVV130920:LVV130943 MFR130920:MFR130943 MPN130920:MPN130943 MZJ130920:MZJ130943 NJF130920:NJF130943 NTB130920:NTB130943 OCX130920:OCX130943 OMT130920:OMT130943 OWP130920:OWP130943 PGL130920:PGL130943 PQH130920:PQH130943 QAD130920:QAD130943 QJZ130920:QJZ130943 QTV130920:QTV130943 RDR130920:RDR130943 RNN130920:RNN130943 RXJ130920:RXJ130943 SHF130920:SHF130943 SRB130920:SRB130943 TAX130920:TAX130943 TKT130920:TKT130943 TUP130920:TUP130943 UEL130920:UEL130943 UOH130920:UOH130943 UYD130920:UYD130943 VHZ130920:VHZ130943 VRV130920:VRV130943 WBR130920:WBR130943 WLN130920:WLN130943 WVJ130920:WVJ130943 IX196456:IX196479 ST196456:ST196479 ACP196456:ACP196479 AML196456:AML196479 AWH196456:AWH196479 BGD196456:BGD196479 BPZ196456:BPZ196479 BZV196456:BZV196479 CJR196456:CJR196479 CTN196456:CTN196479 DDJ196456:DDJ196479 DNF196456:DNF196479 DXB196456:DXB196479 EGX196456:EGX196479 EQT196456:EQT196479 FAP196456:FAP196479 FKL196456:FKL196479 FUH196456:FUH196479 GED196456:GED196479 GNZ196456:GNZ196479 GXV196456:GXV196479 HHR196456:HHR196479 HRN196456:HRN196479 IBJ196456:IBJ196479 ILF196456:ILF196479 IVB196456:IVB196479 JEX196456:JEX196479 JOT196456:JOT196479 JYP196456:JYP196479 KIL196456:KIL196479 KSH196456:KSH196479 LCD196456:LCD196479 LLZ196456:LLZ196479 LVV196456:LVV196479 MFR196456:MFR196479 MPN196456:MPN196479 MZJ196456:MZJ196479 NJF196456:NJF196479 NTB196456:NTB196479 OCX196456:OCX196479 OMT196456:OMT196479 OWP196456:OWP196479 PGL196456:PGL196479 PQH196456:PQH196479 QAD196456:QAD196479 QJZ196456:QJZ196479 QTV196456:QTV196479 RDR196456:RDR196479 RNN196456:RNN196479 RXJ196456:RXJ196479 SHF196456:SHF196479 SRB196456:SRB196479 TAX196456:TAX196479 TKT196456:TKT196479 TUP196456:TUP196479 UEL196456:UEL196479 UOH196456:UOH196479 UYD196456:UYD196479 VHZ196456:VHZ196479 VRV196456:VRV196479 WBR196456:WBR196479 WLN196456:WLN196479 WVJ196456:WVJ196479 IX261992:IX262015 ST261992:ST262015 ACP261992:ACP262015 AML261992:AML262015 AWH261992:AWH262015 BGD261992:BGD262015 BPZ261992:BPZ262015 BZV261992:BZV262015 CJR261992:CJR262015 CTN261992:CTN262015 DDJ261992:DDJ262015 DNF261992:DNF262015 DXB261992:DXB262015 EGX261992:EGX262015 EQT261992:EQT262015 FAP261992:FAP262015 FKL261992:FKL262015 FUH261992:FUH262015 GED261992:GED262015 GNZ261992:GNZ262015 GXV261992:GXV262015 HHR261992:HHR262015 HRN261992:HRN262015 IBJ261992:IBJ262015 ILF261992:ILF262015 IVB261992:IVB262015 JEX261992:JEX262015 JOT261992:JOT262015 JYP261992:JYP262015 KIL261992:KIL262015 KSH261992:KSH262015 LCD261992:LCD262015 LLZ261992:LLZ262015 LVV261992:LVV262015 MFR261992:MFR262015 MPN261992:MPN262015 MZJ261992:MZJ262015 NJF261992:NJF262015 NTB261992:NTB262015 OCX261992:OCX262015 OMT261992:OMT262015 OWP261992:OWP262015 PGL261992:PGL262015 PQH261992:PQH262015 QAD261992:QAD262015 QJZ261992:QJZ262015 QTV261992:QTV262015 RDR261992:RDR262015 RNN261992:RNN262015 RXJ261992:RXJ262015 SHF261992:SHF262015 SRB261992:SRB262015 TAX261992:TAX262015 TKT261992:TKT262015 TUP261992:TUP262015 UEL261992:UEL262015 UOH261992:UOH262015 UYD261992:UYD262015 VHZ261992:VHZ262015 VRV261992:VRV262015 WBR261992:WBR262015 WLN261992:WLN262015 WVJ261992:WVJ262015 IX327528:IX327551 ST327528:ST327551 ACP327528:ACP327551 AML327528:AML327551 AWH327528:AWH327551 BGD327528:BGD327551 BPZ327528:BPZ327551 BZV327528:BZV327551 CJR327528:CJR327551 CTN327528:CTN327551 DDJ327528:DDJ327551 DNF327528:DNF327551 DXB327528:DXB327551 EGX327528:EGX327551 EQT327528:EQT327551 FAP327528:FAP327551 FKL327528:FKL327551 FUH327528:FUH327551 GED327528:GED327551 GNZ327528:GNZ327551 GXV327528:GXV327551 HHR327528:HHR327551 HRN327528:HRN327551 IBJ327528:IBJ327551 ILF327528:ILF327551 IVB327528:IVB327551 JEX327528:JEX327551 JOT327528:JOT327551 JYP327528:JYP327551 KIL327528:KIL327551 KSH327528:KSH327551 LCD327528:LCD327551 LLZ327528:LLZ327551 LVV327528:LVV327551 MFR327528:MFR327551 MPN327528:MPN327551 MZJ327528:MZJ327551 NJF327528:NJF327551 NTB327528:NTB327551 OCX327528:OCX327551 OMT327528:OMT327551 OWP327528:OWP327551 PGL327528:PGL327551 PQH327528:PQH327551 QAD327528:QAD327551 QJZ327528:QJZ327551 QTV327528:QTV327551 RDR327528:RDR327551 RNN327528:RNN327551 RXJ327528:RXJ327551 SHF327528:SHF327551 SRB327528:SRB327551 TAX327528:TAX327551 TKT327528:TKT327551 TUP327528:TUP327551 UEL327528:UEL327551 UOH327528:UOH327551 UYD327528:UYD327551 VHZ327528:VHZ327551 VRV327528:VRV327551 WBR327528:WBR327551 WLN327528:WLN327551 WVJ327528:WVJ327551 IX393064:IX393087 ST393064:ST393087 ACP393064:ACP393087 AML393064:AML393087 AWH393064:AWH393087 BGD393064:BGD393087 BPZ393064:BPZ393087 BZV393064:BZV393087 CJR393064:CJR393087 CTN393064:CTN393087 DDJ393064:DDJ393087 DNF393064:DNF393087 DXB393064:DXB393087 EGX393064:EGX393087 EQT393064:EQT393087 FAP393064:FAP393087 FKL393064:FKL393087 FUH393064:FUH393087 GED393064:GED393087 GNZ393064:GNZ393087 GXV393064:GXV393087 HHR393064:HHR393087 HRN393064:HRN393087 IBJ393064:IBJ393087 ILF393064:ILF393087 IVB393064:IVB393087 JEX393064:JEX393087 JOT393064:JOT393087 JYP393064:JYP393087 KIL393064:KIL393087 KSH393064:KSH393087 LCD393064:LCD393087 LLZ393064:LLZ393087 LVV393064:LVV393087 MFR393064:MFR393087 MPN393064:MPN393087 MZJ393064:MZJ393087 NJF393064:NJF393087 NTB393064:NTB393087 OCX393064:OCX393087 OMT393064:OMT393087 OWP393064:OWP393087 PGL393064:PGL393087 PQH393064:PQH393087 QAD393064:QAD393087 QJZ393064:QJZ393087 QTV393064:QTV393087 RDR393064:RDR393087 RNN393064:RNN393087 RXJ393064:RXJ393087 SHF393064:SHF393087 SRB393064:SRB393087 TAX393064:TAX393087 TKT393064:TKT393087 TUP393064:TUP393087 UEL393064:UEL393087 UOH393064:UOH393087 UYD393064:UYD393087 VHZ393064:VHZ393087 VRV393064:VRV393087 WBR393064:WBR393087 WLN393064:WLN393087 WVJ393064:WVJ393087 IX458600:IX458623 ST458600:ST458623 ACP458600:ACP458623 AML458600:AML458623 AWH458600:AWH458623 BGD458600:BGD458623 BPZ458600:BPZ458623 BZV458600:BZV458623 CJR458600:CJR458623 CTN458600:CTN458623 DDJ458600:DDJ458623 DNF458600:DNF458623 DXB458600:DXB458623 EGX458600:EGX458623 EQT458600:EQT458623 FAP458600:FAP458623 FKL458600:FKL458623 FUH458600:FUH458623 GED458600:GED458623 GNZ458600:GNZ458623 GXV458600:GXV458623 HHR458600:HHR458623 HRN458600:HRN458623 IBJ458600:IBJ458623 ILF458600:ILF458623 IVB458600:IVB458623 JEX458600:JEX458623 JOT458600:JOT458623 JYP458600:JYP458623 KIL458600:KIL458623 KSH458600:KSH458623 LCD458600:LCD458623 LLZ458600:LLZ458623 LVV458600:LVV458623 MFR458600:MFR458623 MPN458600:MPN458623 MZJ458600:MZJ458623 NJF458600:NJF458623 NTB458600:NTB458623 OCX458600:OCX458623 OMT458600:OMT458623 OWP458600:OWP458623 PGL458600:PGL458623 PQH458600:PQH458623 QAD458600:QAD458623 QJZ458600:QJZ458623 QTV458600:QTV458623 RDR458600:RDR458623 RNN458600:RNN458623 RXJ458600:RXJ458623 SHF458600:SHF458623 SRB458600:SRB458623 TAX458600:TAX458623 TKT458600:TKT458623 TUP458600:TUP458623 UEL458600:UEL458623 UOH458600:UOH458623 UYD458600:UYD458623 VHZ458600:VHZ458623 VRV458600:VRV458623 WBR458600:WBR458623 WLN458600:WLN458623 WVJ458600:WVJ458623 IX524136:IX524159 ST524136:ST524159 ACP524136:ACP524159 AML524136:AML524159 AWH524136:AWH524159 BGD524136:BGD524159 BPZ524136:BPZ524159 BZV524136:BZV524159 CJR524136:CJR524159 CTN524136:CTN524159 DDJ524136:DDJ524159 DNF524136:DNF524159 DXB524136:DXB524159 EGX524136:EGX524159 EQT524136:EQT524159 FAP524136:FAP524159 FKL524136:FKL524159 FUH524136:FUH524159 GED524136:GED524159 GNZ524136:GNZ524159 GXV524136:GXV524159 HHR524136:HHR524159 HRN524136:HRN524159 IBJ524136:IBJ524159 ILF524136:ILF524159 IVB524136:IVB524159 JEX524136:JEX524159 JOT524136:JOT524159 JYP524136:JYP524159 KIL524136:KIL524159 KSH524136:KSH524159 LCD524136:LCD524159 LLZ524136:LLZ524159 LVV524136:LVV524159 MFR524136:MFR524159 MPN524136:MPN524159 MZJ524136:MZJ524159 NJF524136:NJF524159 NTB524136:NTB524159 OCX524136:OCX524159 OMT524136:OMT524159 OWP524136:OWP524159 PGL524136:PGL524159 PQH524136:PQH524159 QAD524136:QAD524159 QJZ524136:QJZ524159 QTV524136:QTV524159 RDR524136:RDR524159 RNN524136:RNN524159 RXJ524136:RXJ524159 SHF524136:SHF524159 SRB524136:SRB524159 TAX524136:TAX524159 TKT524136:TKT524159 TUP524136:TUP524159 UEL524136:UEL524159 UOH524136:UOH524159 UYD524136:UYD524159 VHZ524136:VHZ524159 VRV524136:VRV524159 WBR524136:WBR524159 WLN524136:WLN524159 WVJ524136:WVJ524159 IX589672:IX589695 ST589672:ST589695 ACP589672:ACP589695 AML589672:AML589695 AWH589672:AWH589695 BGD589672:BGD589695 BPZ589672:BPZ589695 BZV589672:BZV589695 CJR589672:CJR589695 CTN589672:CTN589695 DDJ589672:DDJ589695 DNF589672:DNF589695 DXB589672:DXB589695 EGX589672:EGX589695 EQT589672:EQT589695 FAP589672:FAP589695 FKL589672:FKL589695 FUH589672:FUH589695 GED589672:GED589695 GNZ589672:GNZ589695 GXV589672:GXV589695 HHR589672:HHR589695 HRN589672:HRN589695 IBJ589672:IBJ589695 ILF589672:ILF589695 IVB589672:IVB589695 JEX589672:JEX589695 JOT589672:JOT589695 JYP589672:JYP589695 KIL589672:KIL589695 KSH589672:KSH589695 LCD589672:LCD589695 LLZ589672:LLZ589695 LVV589672:LVV589695 MFR589672:MFR589695 MPN589672:MPN589695 MZJ589672:MZJ589695 NJF589672:NJF589695 NTB589672:NTB589695 OCX589672:OCX589695 OMT589672:OMT589695 OWP589672:OWP589695 PGL589672:PGL589695 PQH589672:PQH589695 QAD589672:QAD589695 QJZ589672:QJZ589695 QTV589672:QTV589695 RDR589672:RDR589695 RNN589672:RNN589695 RXJ589672:RXJ589695 SHF589672:SHF589695 SRB589672:SRB589695 TAX589672:TAX589695 TKT589672:TKT589695 TUP589672:TUP589695 UEL589672:UEL589695 UOH589672:UOH589695 UYD589672:UYD589695 VHZ589672:VHZ589695 VRV589672:VRV589695 WBR589672:WBR589695 WLN589672:WLN589695 WVJ589672:WVJ589695 IX655208:IX655231 ST655208:ST655231 ACP655208:ACP655231 AML655208:AML655231 AWH655208:AWH655231 BGD655208:BGD655231 BPZ655208:BPZ655231 BZV655208:BZV655231 CJR655208:CJR655231 CTN655208:CTN655231 DDJ655208:DDJ655231 DNF655208:DNF655231 DXB655208:DXB655231 EGX655208:EGX655231 EQT655208:EQT655231 FAP655208:FAP655231 FKL655208:FKL655231 FUH655208:FUH655231 GED655208:GED655231 GNZ655208:GNZ655231 GXV655208:GXV655231 HHR655208:HHR655231 HRN655208:HRN655231 IBJ655208:IBJ655231 ILF655208:ILF655231 IVB655208:IVB655231 JEX655208:JEX655231 JOT655208:JOT655231 JYP655208:JYP655231 KIL655208:KIL655231 KSH655208:KSH655231 LCD655208:LCD655231 LLZ655208:LLZ655231 LVV655208:LVV655231 MFR655208:MFR655231 MPN655208:MPN655231 MZJ655208:MZJ655231 NJF655208:NJF655231 NTB655208:NTB655231 OCX655208:OCX655231 OMT655208:OMT655231 OWP655208:OWP655231 PGL655208:PGL655231 PQH655208:PQH655231 QAD655208:QAD655231 QJZ655208:QJZ655231 QTV655208:QTV655231 RDR655208:RDR655231 RNN655208:RNN655231 RXJ655208:RXJ655231 SHF655208:SHF655231 SRB655208:SRB655231 TAX655208:TAX655231 TKT655208:TKT655231 TUP655208:TUP655231 UEL655208:UEL655231 UOH655208:UOH655231 UYD655208:UYD655231 VHZ655208:VHZ655231 VRV655208:VRV655231 WBR655208:WBR655231 WLN655208:WLN655231 WVJ655208:WVJ655231 IX720744:IX720767 ST720744:ST720767 ACP720744:ACP720767 AML720744:AML720767 AWH720744:AWH720767 BGD720744:BGD720767 BPZ720744:BPZ720767 BZV720744:BZV720767 CJR720744:CJR720767 CTN720744:CTN720767 DDJ720744:DDJ720767 DNF720744:DNF720767 DXB720744:DXB720767 EGX720744:EGX720767 EQT720744:EQT720767 FAP720744:FAP720767 FKL720744:FKL720767 FUH720744:FUH720767 GED720744:GED720767 GNZ720744:GNZ720767 GXV720744:GXV720767 HHR720744:HHR720767 HRN720744:HRN720767 IBJ720744:IBJ720767 ILF720744:ILF720767 IVB720744:IVB720767 JEX720744:JEX720767 JOT720744:JOT720767 JYP720744:JYP720767 KIL720744:KIL720767 KSH720744:KSH720767 LCD720744:LCD720767 LLZ720744:LLZ720767 LVV720744:LVV720767 MFR720744:MFR720767 MPN720744:MPN720767 MZJ720744:MZJ720767 NJF720744:NJF720767 NTB720744:NTB720767 OCX720744:OCX720767 OMT720744:OMT720767 OWP720744:OWP720767 PGL720744:PGL720767 PQH720744:PQH720767 QAD720744:QAD720767 QJZ720744:QJZ720767 QTV720744:QTV720767 RDR720744:RDR720767 RNN720744:RNN720767 RXJ720744:RXJ720767 SHF720744:SHF720767 SRB720744:SRB720767 TAX720744:TAX720767 TKT720744:TKT720767 TUP720744:TUP720767 UEL720744:UEL720767 UOH720744:UOH720767 UYD720744:UYD720767 VHZ720744:VHZ720767 VRV720744:VRV720767 WBR720744:WBR720767 WLN720744:WLN720767 WVJ720744:WVJ720767 IX786280:IX786303 ST786280:ST786303 ACP786280:ACP786303 AML786280:AML786303 AWH786280:AWH786303 BGD786280:BGD786303 BPZ786280:BPZ786303 BZV786280:BZV786303 CJR786280:CJR786303 CTN786280:CTN786303 DDJ786280:DDJ786303 DNF786280:DNF786303 DXB786280:DXB786303 EGX786280:EGX786303 EQT786280:EQT786303 FAP786280:FAP786303 FKL786280:FKL786303 FUH786280:FUH786303 GED786280:GED786303 GNZ786280:GNZ786303 GXV786280:GXV786303 HHR786280:HHR786303 HRN786280:HRN786303 IBJ786280:IBJ786303 ILF786280:ILF786303 IVB786280:IVB786303 JEX786280:JEX786303 JOT786280:JOT786303 JYP786280:JYP786303 KIL786280:KIL786303 KSH786280:KSH786303 LCD786280:LCD786303 LLZ786280:LLZ786303 LVV786280:LVV786303 MFR786280:MFR786303 MPN786280:MPN786303 MZJ786280:MZJ786303 NJF786280:NJF786303 NTB786280:NTB786303 OCX786280:OCX786303 OMT786280:OMT786303 OWP786280:OWP786303 PGL786280:PGL786303 PQH786280:PQH786303 QAD786280:QAD786303 QJZ786280:QJZ786303 QTV786280:QTV786303 RDR786280:RDR786303 RNN786280:RNN786303 RXJ786280:RXJ786303 SHF786280:SHF786303 SRB786280:SRB786303 TAX786280:TAX786303 TKT786280:TKT786303 TUP786280:TUP786303 UEL786280:UEL786303 UOH786280:UOH786303 UYD786280:UYD786303 VHZ786280:VHZ786303 VRV786280:VRV786303 WBR786280:WBR786303 WLN786280:WLN786303 WVJ786280:WVJ786303 IX851816:IX851839 ST851816:ST851839 ACP851816:ACP851839 AML851816:AML851839 AWH851816:AWH851839 BGD851816:BGD851839 BPZ851816:BPZ851839 BZV851816:BZV851839 CJR851816:CJR851839 CTN851816:CTN851839 DDJ851816:DDJ851839 DNF851816:DNF851839 DXB851816:DXB851839 EGX851816:EGX851839 EQT851816:EQT851839 FAP851816:FAP851839 FKL851816:FKL851839 FUH851816:FUH851839 GED851816:GED851839 GNZ851816:GNZ851839 GXV851816:GXV851839 HHR851816:HHR851839 HRN851816:HRN851839 IBJ851816:IBJ851839 ILF851816:ILF851839 IVB851816:IVB851839 JEX851816:JEX851839 JOT851816:JOT851839 JYP851816:JYP851839 KIL851816:KIL851839 KSH851816:KSH851839 LCD851816:LCD851839 LLZ851816:LLZ851839 LVV851816:LVV851839 MFR851816:MFR851839 MPN851816:MPN851839 MZJ851816:MZJ851839 NJF851816:NJF851839 NTB851816:NTB851839 OCX851816:OCX851839 OMT851816:OMT851839 OWP851816:OWP851839 PGL851816:PGL851839 PQH851816:PQH851839 QAD851816:QAD851839 QJZ851816:QJZ851839 QTV851816:QTV851839 RDR851816:RDR851839 RNN851816:RNN851839 RXJ851816:RXJ851839 SHF851816:SHF851839 SRB851816:SRB851839 TAX851816:TAX851839 TKT851816:TKT851839 TUP851816:TUP851839 UEL851816:UEL851839 UOH851816:UOH851839 UYD851816:UYD851839 VHZ851816:VHZ851839 VRV851816:VRV851839 WBR851816:WBR851839 WLN851816:WLN851839 WVJ851816:WVJ851839 IX917352:IX917375 ST917352:ST917375 ACP917352:ACP917375 AML917352:AML917375 AWH917352:AWH917375 BGD917352:BGD917375 BPZ917352:BPZ917375 BZV917352:BZV917375 CJR917352:CJR917375 CTN917352:CTN917375 DDJ917352:DDJ917375 DNF917352:DNF917375 DXB917352:DXB917375 EGX917352:EGX917375 EQT917352:EQT917375 FAP917352:FAP917375 FKL917352:FKL917375 FUH917352:FUH917375 GED917352:GED917375 GNZ917352:GNZ917375 GXV917352:GXV917375 HHR917352:HHR917375 HRN917352:HRN917375 IBJ917352:IBJ917375 ILF917352:ILF917375 IVB917352:IVB917375 JEX917352:JEX917375 JOT917352:JOT917375 JYP917352:JYP917375 KIL917352:KIL917375 KSH917352:KSH917375 LCD917352:LCD917375 LLZ917352:LLZ917375 LVV917352:LVV917375 MFR917352:MFR917375 MPN917352:MPN917375 MZJ917352:MZJ917375 NJF917352:NJF917375 NTB917352:NTB917375 OCX917352:OCX917375 OMT917352:OMT917375 OWP917352:OWP917375 PGL917352:PGL917375 PQH917352:PQH917375 QAD917352:QAD917375 QJZ917352:QJZ917375 QTV917352:QTV917375 RDR917352:RDR917375 RNN917352:RNN917375 RXJ917352:RXJ917375 SHF917352:SHF917375 SRB917352:SRB917375 TAX917352:TAX917375 TKT917352:TKT917375 TUP917352:TUP917375 UEL917352:UEL917375 UOH917352:UOH917375 UYD917352:UYD917375 VHZ917352:VHZ917375 VRV917352:VRV917375 WBR917352:WBR917375 WLN917352:WLN917375 WVJ917352:WVJ917375 IX982888:IX982911 ST982888:ST982911 ACP982888:ACP982911 AML982888:AML982911 AWH982888:AWH982911 BGD982888:BGD982911 BPZ982888:BPZ982911 BZV982888:BZV982911 CJR982888:CJR982911 CTN982888:CTN982911 DDJ982888:DDJ982911 DNF982888:DNF982911 DXB982888:DXB982911 EGX982888:EGX982911 EQT982888:EQT982911 FAP982888:FAP982911 FKL982888:FKL982911 FUH982888:FUH982911 GED982888:GED982911 GNZ982888:GNZ982911 GXV982888:GXV982911 HHR982888:HHR982911 HRN982888:HRN982911 IBJ982888:IBJ982911 ILF982888:ILF982911 IVB982888:IVB982911 JEX982888:JEX982911 JOT982888:JOT982911 JYP982888:JYP982911 KIL982888:KIL982911 KSH982888:KSH982911 LCD982888:LCD982911 LLZ982888:LLZ982911 LVV982888:LVV982911 MFR982888:MFR982911 MPN982888:MPN982911 MZJ982888:MZJ982911 NJF982888:NJF982911 NTB982888:NTB982911 OCX982888:OCX982911 OMT982888:OMT982911 OWP982888:OWP982911 PGL982888:PGL982911 PQH982888:PQH982911 QAD982888:QAD982911 QJZ982888:QJZ982911 QTV982888:QTV982911 RDR982888:RDR982911 RNN982888:RNN982911 RXJ982888:RXJ982911 SHF982888:SHF982911 SRB982888:SRB982911 TAX982888:TAX982911 TKT982888:TKT982911 TUP982888:TUP982911 UEL982888:UEL982911 UOH982888:UOH982911 UYD982888:UYD982911 VHZ982888:VHZ982911 VRV982888:VRV982911 WBR982888:WBR982911 WLN982888:WLN982911 WVJ982888:WVJ982911 IX65436:IX65450 ST65436:ST65450 ACP65436:ACP65450 AML65436:AML65450 AWH65436:AWH65450 BGD65436:BGD65450 BPZ65436:BPZ65450 BZV65436:BZV65450 CJR65436:CJR65450 CTN65436:CTN65450 DDJ65436:DDJ65450 DNF65436:DNF65450 DXB65436:DXB65450 EGX65436:EGX65450 EQT65436:EQT65450 FAP65436:FAP65450 FKL65436:FKL65450 FUH65436:FUH65450 GED65436:GED65450 GNZ65436:GNZ65450 GXV65436:GXV65450 HHR65436:HHR65450 HRN65436:HRN65450 IBJ65436:IBJ65450 ILF65436:ILF65450 IVB65436:IVB65450 JEX65436:JEX65450 JOT65436:JOT65450 JYP65436:JYP65450 KIL65436:KIL65450 KSH65436:KSH65450 LCD65436:LCD65450 LLZ65436:LLZ65450 LVV65436:LVV65450 MFR65436:MFR65450 MPN65436:MPN65450 MZJ65436:MZJ65450 NJF65436:NJF65450 NTB65436:NTB65450 OCX65436:OCX65450 OMT65436:OMT65450 OWP65436:OWP65450 PGL65436:PGL65450 PQH65436:PQH65450 QAD65436:QAD65450 QJZ65436:QJZ65450 QTV65436:QTV65450 RDR65436:RDR65450 RNN65436:RNN65450 RXJ65436:RXJ65450 SHF65436:SHF65450 SRB65436:SRB65450 TAX65436:TAX65450 TKT65436:TKT65450 TUP65436:TUP65450 UEL65436:UEL65450 UOH65436:UOH65450 UYD65436:UYD65450 VHZ65436:VHZ65450 VRV65436:VRV65450 WBR65436:WBR65450 WLN65436:WLN65450 WVJ65436:WVJ65450 IX130972:IX130986 ST130972:ST130986 ACP130972:ACP130986 AML130972:AML130986 AWH130972:AWH130986 BGD130972:BGD130986 BPZ130972:BPZ130986 BZV130972:BZV130986 CJR130972:CJR130986 CTN130972:CTN130986 DDJ130972:DDJ130986 DNF130972:DNF130986 DXB130972:DXB130986 EGX130972:EGX130986 EQT130972:EQT130986 FAP130972:FAP130986 FKL130972:FKL130986 FUH130972:FUH130986 GED130972:GED130986 GNZ130972:GNZ130986 GXV130972:GXV130986 HHR130972:HHR130986 HRN130972:HRN130986 IBJ130972:IBJ130986 ILF130972:ILF130986 IVB130972:IVB130986 JEX130972:JEX130986 JOT130972:JOT130986 JYP130972:JYP130986 KIL130972:KIL130986 KSH130972:KSH130986 LCD130972:LCD130986 LLZ130972:LLZ130986 LVV130972:LVV130986 MFR130972:MFR130986 MPN130972:MPN130986 MZJ130972:MZJ130986 NJF130972:NJF130986 NTB130972:NTB130986 OCX130972:OCX130986 OMT130972:OMT130986 OWP130972:OWP130986 PGL130972:PGL130986 PQH130972:PQH130986 QAD130972:QAD130986 QJZ130972:QJZ130986 QTV130972:QTV130986 RDR130972:RDR130986 RNN130972:RNN130986 RXJ130972:RXJ130986 SHF130972:SHF130986 SRB130972:SRB130986 TAX130972:TAX130986 TKT130972:TKT130986 TUP130972:TUP130986 UEL130972:UEL130986 UOH130972:UOH130986 UYD130972:UYD130986 VHZ130972:VHZ130986 VRV130972:VRV130986 WBR130972:WBR130986 WLN130972:WLN130986 WVJ130972:WVJ130986 IX196508:IX196522 ST196508:ST196522 ACP196508:ACP196522 AML196508:AML196522 AWH196508:AWH196522 BGD196508:BGD196522 BPZ196508:BPZ196522 BZV196508:BZV196522 CJR196508:CJR196522 CTN196508:CTN196522 DDJ196508:DDJ196522 DNF196508:DNF196522 DXB196508:DXB196522 EGX196508:EGX196522 EQT196508:EQT196522 FAP196508:FAP196522 FKL196508:FKL196522 FUH196508:FUH196522 GED196508:GED196522 GNZ196508:GNZ196522 GXV196508:GXV196522 HHR196508:HHR196522 HRN196508:HRN196522 IBJ196508:IBJ196522 ILF196508:ILF196522 IVB196508:IVB196522 JEX196508:JEX196522 JOT196508:JOT196522 JYP196508:JYP196522 KIL196508:KIL196522 KSH196508:KSH196522 LCD196508:LCD196522 LLZ196508:LLZ196522 LVV196508:LVV196522 MFR196508:MFR196522 MPN196508:MPN196522 MZJ196508:MZJ196522 NJF196508:NJF196522 NTB196508:NTB196522 OCX196508:OCX196522 OMT196508:OMT196522 OWP196508:OWP196522 PGL196508:PGL196522 PQH196508:PQH196522 QAD196508:QAD196522 QJZ196508:QJZ196522 QTV196508:QTV196522 RDR196508:RDR196522 RNN196508:RNN196522 RXJ196508:RXJ196522 SHF196508:SHF196522 SRB196508:SRB196522 TAX196508:TAX196522 TKT196508:TKT196522 TUP196508:TUP196522 UEL196508:UEL196522 UOH196508:UOH196522 UYD196508:UYD196522 VHZ196508:VHZ196522 VRV196508:VRV196522 WBR196508:WBR196522 WLN196508:WLN196522 WVJ196508:WVJ196522 IX262044:IX262058 ST262044:ST262058 ACP262044:ACP262058 AML262044:AML262058 AWH262044:AWH262058 BGD262044:BGD262058 BPZ262044:BPZ262058 BZV262044:BZV262058 CJR262044:CJR262058 CTN262044:CTN262058 DDJ262044:DDJ262058 DNF262044:DNF262058 DXB262044:DXB262058 EGX262044:EGX262058 EQT262044:EQT262058 FAP262044:FAP262058 FKL262044:FKL262058 FUH262044:FUH262058 GED262044:GED262058 GNZ262044:GNZ262058 GXV262044:GXV262058 HHR262044:HHR262058 HRN262044:HRN262058 IBJ262044:IBJ262058 ILF262044:ILF262058 IVB262044:IVB262058 JEX262044:JEX262058 JOT262044:JOT262058 JYP262044:JYP262058 KIL262044:KIL262058 KSH262044:KSH262058 LCD262044:LCD262058 LLZ262044:LLZ262058 LVV262044:LVV262058 MFR262044:MFR262058 MPN262044:MPN262058 MZJ262044:MZJ262058 NJF262044:NJF262058 NTB262044:NTB262058 OCX262044:OCX262058 OMT262044:OMT262058 OWP262044:OWP262058 PGL262044:PGL262058 PQH262044:PQH262058 QAD262044:QAD262058 QJZ262044:QJZ262058 QTV262044:QTV262058 RDR262044:RDR262058 RNN262044:RNN262058 RXJ262044:RXJ262058 SHF262044:SHF262058 SRB262044:SRB262058 TAX262044:TAX262058 TKT262044:TKT262058 TUP262044:TUP262058 UEL262044:UEL262058 UOH262044:UOH262058 UYD262044:UYD262058 VHZ262044:VHZ262058 VRV262044:VRV262058 WBR262044:WBR262058 WLN262044:WLN262058 WVJ262044:WVJ262058 IX327580:IX327594 ST327580:ST327594 ACP327580:ACP327594 AML327580:AML327594 AWH327580:AWH327594 BGD327580:BGD327594 BPZ327580:BPZ327594 BZV327580:BZV327594 CJR327580:CJR327594 CTN327580:CTN327594 DDJ327580:DDJ327594 DNF327580:DNF327594 DXB327580:DXB327594 EGX327580:EGX327594 EQT327580:EQT327594 FAP327580:FAP327594 FKL327580:FKL327594 FUH327580:FUH327594 GED327580:GED327594 GNZ327580:GNZ327594 GXV327580:GXV327594 HHR327580:HHR327594 HRN327580:HRN327594 IBJ327580:IBJ327594 ILF327580:ILF327594 IVB327580:IVB327594 JEX327580:JEX327594 JOT327580:JOT327594 JYP327580:JYP327594 KIL327580:KIL327594 KSH327580:KSH327594 LCD327580:LCD327594 LLZ327580:LLZ327594 LVV327580:LVV327594 MFR327580:MFR327594 MPN327580:MPN327594 MZJ327580:MZJ327594 NJF327580:NJF327594 NTB327580:NTB327594 OCX327580:OCX327594 OMT327580:OMT327594 OWP327580:OWP327594 PGL327580:PGL327594 PQH327580:PQH327594 QAD327580:QAD327594 QJZ327580:QJZ327594 QTV327580:QTV327594 RDR327580:RDR327594 RNN327580:RNN327594 RXJ327580:RXJ327594 SHF327580:SHF327594 SRB327580:SRB327594 TAX327580:TAX327594 TKT327580:TKT327594 TUP327580:TUP327594 UEL327580:UEL327594 UOH327580:UOH327594 UYD327580:UYD327594 VHZ327580:VHZ327594 VRV327580:VRV327594 WBR327580:WBR327594 WLN327580:WLN327594 WVJ327580:WVJ327594 IX393116:IX393130 ST393116:ST393130 ACP393116:ACP393130 AML393116:AML393130 AWH393116:AWH393130 BGD393116:BGD393130 BPZ393116:BPZ393130 BZV393116:BZV393130 CJR393116:CJR393130 CTN393116:CTN393130 DDJ393116:DDJ393130 DNF393116:DNF393130 DXB393116:DXB393130 EGX393116:EGX393130 EQT393116:EQT393130 FAP393116:FAP393130 FKL393116:FKL393130 FUH393116:FUH393130 GED393116:GED393130 GNZ393116:GNZ393130 GXV393116:GXV393130 HHR393116:HHR393130 HRN393116:HRN393130 IBJ393116:IBJ393130 ILF393116:ILF393130 IVB393116:IVB393130 JEX393116:JEX393130 JOT393116:JOT393130 JYP393116:JYP393130 KIL393116:KIL393130 KSH393116:KSH393130 LCD393116:LCD393130 LLZ393116:LLZ393130 LVV393116:LVV393130 MFR393116:MFR393130 MPN393116:MPN393130 MZJ393116:MZJ393130 NJF393116:NJF393130 NTB393116:NTB393130 OCX393116:OCX393130 OMT393116:OMT393130 OWP393116:OWP393130 PGL393116:PGL393130 PQH393116:PQH393130 QAD393116:QAD393130 QJZ393116:QJZ393130 QTV393116:QTV393130 RDR393116:RDR393130 RNN393116:RNN393130 RXJ393116:RXJ393130 SHF393116:SHF393130 SRB393116:SRB393130 TAX393116:TAX393130 TKT393116:TKT393130 TUP393116:TUP393130 UEL393116:UEL393130 UOH393116:UOH393130 UYD393116:UYD393130 VHZ393116:VHZ393130 VRV393116:VRV393130 WBR393116:WBR393130 WLN393116:WLN393130 WVJ393116:WVJ393130 IX458652:IX458666 ST458652:ST458666 ACP458652:ACP458666 AML458652:AML458666 AWH458652:AWH458666 BGD458652:BGD458666 BPZ458652:BPZ458666 BZV458652:BZV458666 CJR458652:CJR458666 CTN458652:CTN458666 DDJ458652:DDJ458666 DNF458652:DNF458666 DXB458652:DXB458666 EGX458652:EGX458666 EQT458652:EQT458666 FAP458652:FAP458666 FKL458652:FKL458666 FUH458652:FUH458666 GED458652:GED458666 GNZ458652:GNZ458666 GXV458652:GXV458666 HHR458652:HHR458666 HRN458652:HRN458666 IBJ458652:IBJ458666 ILF458652:ILF458666 IVB458652:IVB458666 JEX458652:JEX458666 JOT458652:JOT458666 JYP458652:JYP458666 KIL458652:KIL458666 KSH458652:KSH458666 LCD458652:LCD458666 LLZ458652:LLZ458666 LVV458652:LVV458666 MFR458652:MFR458666 MPN458652:MPN458666 MZJ458652:MZJ458666 NJF458652:NJF458666 NTB458652:NTB458666 OCX458652:OCX458666 OMT458652:OMT458666 OWP458652:OWP458666 PGL458652:PGL458666 PQH458652:PQH458666 QAD458652:QAD458666 QJZ458652:QJZ458666 QTV458652:QTV458666 RDR458652:RDR458666 RNN458652:RNN458666 RXJ458652:RXJ458666 SHF458652:SHF458666 SRB458652:SRB458666 TAX458652:TAX458666 TKT458652:TKT458666 TUP458652:TUP458666 UEL458652:UEL458666 UOH458652:UOH458666 UYD458652:UYD458666 VHZ458652:VHZ458666 VRV458652:VRV458666 WBR458652:WBR458666 WLN458652:WLN458666 WVJ458652:WVJ458666 IX524188:IX524202 ST524188:ST524202 ACP524188:ACP524202 AML524188:AML524202 AWH524188:AWH524202 BGD524188:BGD524202 BPZ524188:BPZ524202 BZV524188:BZV524202 CJR524188:CJR524202 CTN524188:CTN524202 DDJ524188:DDJ524202 DNF524188:DNF524202 DXB524188:DXB524202 EGX524188:EGX524202 EQT524188:EQT524202 FAP524188:FAP524202 FKL524188:FKL524202 FUH524188:FUH524202 GED524188:GED524202 GNZ524188:GNZ524202 GXV524188:GXV524202 HHR524188:HHR524202 HRN524188:HRN524202 IBJ524188:IBJ524202 ILF524188:ILF524202 IVB524188:IVB524202 JEX524188:JEX524202 JOT524188:JOT524202 JYP524188:JYP524202 KIL524188:KIL524202 KSH524188:KSH524202 LCD524188:LCD524202 LLZ524188:LLZ524202 LVV524188:LVV524202 MFR524188:MFR524202 MPN524188:MPN524202 MZJ524188:MZJ524202 NJF524188:NJF524202 NTB524188:NTB524202 OCX524188:OCX524202 OMT524188:OMT524202 OWP524188:OWP524202 PGL524188:PGL524202 PQH524188:PQH524202 QAD524188:QAD524202 QJZ524188:QJZ524202 QTV524188:QTV524202 RDR524188:RDR524202 RNN524188:RNN524202 RXJ524188:RXJ524202 SHF524188:SHF524202 SRB524188:SRB524202 TAX524188:TAX524202 TKT524188:TKT524202 TUP524188:TUP524202 UEL524188:UEL524202 UOH524188:UOH524202 UYD524188:UYD524202 VHZ524188:VHZ524202 VRV524188:VRV524202 WBR524188:WBR524202 WLN524188:WLN524202 WVJ524188:WVJ524202 IX589724:IX589738 ST589724:ST589738 ACP589724:ACP589738 AML589724:AML589738 AWH589724:AWH589738 BGD589724:BGD589738 BPZ589724:BPZ589738 BZV589724:BZV589738 CJR589724:CJR589738 CTN589724:CTN589738 DDJ589724:DDJ589738 DNF589724:DNF589738 DXB589724:DXB589738 EGX589724:EGX589738 EQT589724:EQT589738 FAP589724:FAP589738 FKL589724:FKL589738 FUH589724:FUH589738 GED589724:GED589738 GNZ589724:GNZ589738 GXV589724:GXV589738 HHR589724:HHR589738 HRN589724:HRN589738 IBJ589724:IBJ589738 ILF589724:ILF589738 IVB589724:IVB589738 JEX589724:JEX589738 JOT589724:JOT589738 JYP589724:JYP589738 KIL589724:KIL589738 KSH589724:KSH589738 LCD589724:LCD589738 LLZ589724:LLZ589738 LVV589724:LVV589738 MFR589724:MFR589738 MPN589724:MPN589738 MZJ589724:MZJ589738 NJF589724:NJF589738 NTB589724:NTB589738 OCX589724:OCX589738 OMT589724:OMT589738 OWP589724:OWP589738 PGL589724:PGL589738 PQH589724:PQH589738 QAD589724:QAD589738 QJZ589724:QJZ589738 QTV589724:QTV589738 RDR589724:RDR589738 RNN589724:RNN589738 RXJ589724:RXJ589738 SHF589724:SHF589738 SRB589724:SRB589738 TAX589724:TAX589738 TKT589724:TKT589738 TUP589724:TUP589738 UEL589724:UEL589738 UOH589724:UOH589738 UYD589724:UYD589738 VHZ589724:VHZ589738 VRV589724:VRV589738 WBR589724:WBR589738 WLN589724:WLN589738 WVJ589724:WVJ589738 IX655260:IX655274 ST655260:ST655274 ACP655260:ACP655274 AML655260:AML655274 AWH655260:AWH655274 BGD655260:BGD655274 BPZ655260:BPZ655274 BZV655260:BZV655274 CJR655260:CJR655274 CTN655260:CTN655274 DDJ655260:DDJ655274 DNF655260:DNF655274 DXB655260:DXB655274 EGX655260:EGX655274 EQT655260:EQT655274 FAP655260:FAP655274 FKL655260:FKL655274 FUH655260:FUH655274 GED655260:GED655274 GNZ655260:GNZ655274 GXV655260:GXV655274 HHR655260:HHR655274 HRN655260:HRN655274 IBJ655260:IBJ655274 ILF655260:ILF655274 IVB655260:IVB655274 JEX655260:JEX655274 JOT655260:JOT655274 JYP655260:JYP655274 KIL655260:KIL655274 KSH655260:KSH655274 LCD655260:LCD655274 LLZ655260:LLZ655274 LVV655260:LVV655274 MFR655260:MFR655274 MPN655260:MPN655274 MZJ655260:MZJ655274 NJF655260:NJF655274 NTB655260:NTB655274 OCX655260:OCX655274 OMT655260:OMT655274 OWP655260:OWP655274 PGL655260:PGL655274 PQH655260:PQH655274 QAD655260:QAD655274 QJZ655260:QJZ655274 QTV655260:QTV655274 RDR655260:RDR655274 RNN655260:RNN655274 RXJ655260:RXJ655274 SHF655260:SHF655274 SRB655260:SRB655274 TAX655260:TAX655274 TKT655260:TKT655274 TUP655260:TUP655274 UEL655260:UEL655274 UOH655260:UOH655274 UYD655260:UYD655274 VHZ655260:VHZ655274 VRV655260:VRV655274 WBR655260:WBR655274 WLN655260:WLN655274 WVJ655260:WVJ655274 IX720796:IX720810 ST720796:ST720810 ACP720796:ACP720810 AML720796:AML720810 AWH720796:AWH720810 BGD720796:BGD720810 BPZ720796:BPZ720810 BZV720796:BZV720810 CJR720796:CJR720810 CTN720796:CTN720810 DDJ720796:DDJ720810 DNF720796:DNF720810 DXB720796:DXB720810 EGX720796:EGX720810 EQT720796:EQT720810 FAP720796:FAP720810 FKL720796:FKL720810 FUH720796:FUH720810 GED720796:GED720810 GNZ720796:GNZ720810 GXV720796:GXV720810 HHR720796:HHR720810 HRN720796:HRN720810 IBJ720796:IBJ720810 ILF720796:ILF720810 IVB720796:IVB720810 JEX720796:JEX720810 JOT720796:JOT720810 JYP720796:JYP720810 KIL720796:KIL720810 KSH720796:KSH720810 LCD720796:LCD720810 LLZ720796:LLZ720810 LVV720796:LVV720810 MFR720796:MFR720810 MPN720796:MPN720810 MZJ720796:MZJ720810 NJF720796:NJF720810 NTB720796:NTB720810 OCX720796:OCX720810 OMT720796:OMT720810 OWP720796:OWP720810 PGL720796:PGL720810 PQH720796:PQH720810 QAD720796:QAD720810 QJZ720796:QJZ720810 QTV720796:QTV720810 RDR720796:RDR720810 RNN720796:RNN720810 RXJ720796:RXJ720810 SHF720796:SHF720810 SRB720796:SRB720810 TAX720796:TAX720810 TKT720796:TKT720810 TUP720796:TUP720810 UEL720796:UEL720810 UOH720796:UOH720810 UYD720796:UYD720810 VHZ720796:VHZ720810 VRV720796:VRV720810 WBR720796:WBR720810 WLN720796:WLN720810 WVJ720796:WVJ720810 IX786332:IX786346 ST786332:ST786346 ACP786332:ACP786346 AML786332:AML786346 AWH786332:AWH786346 BGD786332:BGD786346 BPZ786332:BPZ786346 BZV786332:BZV786346 CJR786332:CJR786346 CTN786332:CTN786346 DDJ786332:DDJ786346 DNF786332:DNF786346 DXB786332:DXB786346 EGX786332:EGX786346 EQT786332:EQT786346 FAP786332:FAP786346 FKL786332:FKL786346 FUH786332:FUH786346 GED786332:GED786346 GNZ786332:GNZ786346 GXV786332:GXV786346 HHR786332:HHR786346 HRN786332:HRN786346 IBJ786332:IBJ786346 ILF786332:ILF786346 IVB786332:IVB786346 JEX786332:JEX786346 JOT786332:JOT786346 JYP786332:JYP786346 KIL786332:KIL786346 KSH786332:KSH786346 LCD786332:LCD786346 LLZ786332:LLZ786346 LVV786332:LVV786346 MFR786332:MFR786346 MPN786332:MPN786346 MZJ786332:MZJ786346 NJF786332:NJF786346 NTB786332:NTB786346 OCX786332:OCX786346 OMT786332:OMT786346 OWP786332:OWP786346 PGL786332:PGL786346 PQH786332:PQH786346 QAD786332:QAD786346 QJZ786332:QJZ786346 QTV786332:QTV786346 RDR786332:RDR786346 RNN786332:RNN786346 RXJ786332:RXJ786346 SHF786332:SHF786346 SRB786332:SRB786346 TAX786332:TAX786346 TKT786332:TKT786346 TUP786332:TUP786346 UEL786332:UEL786346 UOH786332:UOH786346 UYD786332:UYD786346 VHZ786332:VHZ786346 VRV786332:VRV786346 WBR786332:WBR786346 WLN786332:WLN786346 WVJ786332:WVJ786346 IX851868:IX851882 ST851868:ST851882 ACP851868:ACP851882 AML851868:AML851882 AWH851868:AWH851882 BGD851868:BGD851882 BPZ851868:BPZ851882 BZV851868:BZV851882 CJR851868:CJR851882 CTN851868:CTN851882 DDJ851868:DDJ851882 DNF851868:DNF851882 DXB851868:DXB851882 EGX851868:EGX851882 EQT851868:EQT851882 FAP851868:FAP851882 FKL851868:FKL851882 FUH851868:FUH851882 GED851868:GED851882 GNZ851868:GNZ851882 GXV851868:GXV851882 HHR851868:HHR851882 HRN851868:HRN851882 IBJ851868:IBJ851882 ILF851868:ILF851882 IVB851868:IVB851882 JEX851868:JEX851882 JOT851868:JOT851882 JYP851868:JYP851882 KIL851868:KIL851882 KSH851868:KSH851882 LCD851868:LCD851882 LLZ851868:LLZ851882 LVV851868:LVV851882 MFR851868:MFR851882 MPN851868:MPN851882 MZJ851868:MZJ851882 NJF851868:NJF851882 NTB851868:NTB851882 OCX851868:OCX851882 OMT851868:OMT851882 OWP851868:OWP851882 PGL851868:PGL851882 PQH851868:PQH851882 QAD851868:QAD851882 QJZ851868:QJZ851882 QTV851868:QTV851882 RDR851868:RDR851882 RNN851868:RNN851882 RXJ851868:RXJ851882 SHF851868:SHF851882 SRB851868:SRB851882 TAX851868:TAX851882 TKT851868:TKT851882 TUP851868:TUP851882 UEL851868:UEL851882 UOH851868:UOH851882 UYD851868:UYD851882 VHZ851868:VHZ851882 VRV851868:VRV851882 WBR851868:WBR851882 WLN851868:WLN851882 WVJ851868:WVJ851882 IX917404:IX917418 ST917404:ST917418 ACP917404:ACP917418 AML917404:AML917418 AWH917404:AWH917418 BGD917404:BGD917418 BPZ917404:BPZ917418 BZV917404:BZV917418 CJR917404:CJR917418 CTN917404:CTN917418 DDJ917404:DDJ917418 DNF917404:DNF917418 DXB917404:DXB917418 EGX917404:EGX917418 EQT917404:EQT917418 FAP917404:FAP917418 FKL917404:FKL917418 FUH917404:FUH917418 GED917404:GED917418 GNZ917404:GNZ917418 GXV917404:GXV917418 HHR917404:HHR917418 HRN917404:HRN917418 IBJ917404:IBJ917418 ILF917404:ILF917418 IVB917404:IVB917418 JEX917404:JEX917418 JOT917404:JOT917418 JYP917404:JYP917418 KIL917404:KIL917418 KSH917404:KSH917418 LCD917404:LCD917418 LLZ917404:LLZ917418 LVV917404:LVV917418 MFR917404:MFR917418 MPN917404:MPN917418 MZJ917404:MZJ917418 NJF917404:NJF917418 NTB917404:NTB917418 OCX917404:OCX917418 OMT917404:OMT917418 OWP917404:OWP917418 PGL917404:PGL917418 PQH917404:PQH917418 QAD917404:QAD917418 QJZ917404:QJZ917418 QTV917404:QTV917418 RDR917404:RDR917418 RNN917404:RNN917418 RXJ917404:RXJ917418 SHF917404:SHF917418 SRB917404:SRB917418 TAX917404:TAX917418 TKT917404:TKT917418 TUP917404:TUP917418 UEL917404:UEL917418 UOH917404:UOH917418 UYD917404:UYD917418 VHZ917404:VHZ917418 VRV917404:VRV917418 WBR917404:WBR917418 WLN917404:WLN917418 WVJ917404:WVJ917418 IX982940:IX982954 ST982940:ST982954 ACP982940:ACP982954 AML982940:AML982954 AWH982940:AWH982954 BGD982940:BGD982954 BPZ982940:BPZ982954 BZV982940:BZV982954 CJR982940:CJR982954 CTN982940:CTN982954 DDJ982940:DDJ982954 DNF982940:DNF982954 DXB982940:DXB982954 EGX982940:EGX982954 EQT982940:EQT982954 FAP982940:FAP982954 FKL982940:FKL982954 FUH982940:FUH982954 GED982940:GED982954 GNZ982940:GNZ982954 GXV982940:GXV982954 HHR982940:HHR982954 HRN982940:HRN982954 IBJ982940:IBJ982954 ILF982940:ILF982954 IVB982940:IVB982954 JEX982940:JEX982954 JOT982940:JOT982954 JYP982940:JYP982954 KIL982940:KIL982954 KSH982940:KSH982954 LCD982940:LCD982954 LLZ982940:LLZ982954 LVV982940:LVV982954 MFR982940:MFR982954 MPN982940:MPN982954 MZJ982940:MZJ982954 NJF982940:NJF982954 NTB982940:NTB982954 OCX982940:OCX982954 OMT982940:OMT982954 OWP982940:OWP982954 PGL982940:PGL982954 PQH982940:PQH982954 QAD982940:QAD982954 QJZ982940:QJZ982954 QTV982940:QTV982954 RDR982940:RDR982954 RNN982940:RNN982954 RXJ982940:RXJ982954 SHF982940:SHF982954 SRB982940:SRB982954 TAX982940:TAX982954 TKT982940:TKT982954 TUP982940:TUP982954 UEL982940:UEL982954 UOH982940:UOH982954 UYD982940:UYD982954 VHZ982940:VHZ982954 VRV982940:VRV982954 WBR982940:WBR982954 WLN982940:WLN982954 WVJ982940:WVJ982954 E65430:E65434 E130966:E130970 E196502:E196506 E262038:E262042 E327574:E327578 E393110:E393114 E458646:E458650 E524182:E524186 E589718:E589722 E655254:E655258 E720790:E720794 E786326:E786330 E851862:E851866 E917398:E917402 E982934:E982938 E65457:E65471 E130993:E131007 E196529:E196543 E262065:E262079 E327601:E327615 E393137:E393151 E458673:E458687 E524209:E524223 E589745:E589759 E655281:E655295 E720817:E720831 E786353:E786367 E851889:E851903 E917425:E917439 E982961:E982975 E65478:E65486 E131014:E131022 E196550:E196558 E262086:E262094 E327622:E327630 E393158:E393166 E458694:E458702 E524230:E524238 E589766:E589774 E655302:E655310 E720838:E720846 E786374:E786382 E851910:E851918 E917446:E917454 E982982:E982990 E65473:E65476 E131009:E131012 E196545:E196548 E262081:E262084 E327617:E327620 E393153:E393156 E458689:E458692 E524225:E524228 E589761:E589764 E655297:E655300 E720833:E720836 E786369:E786372 E851905:E851908 E917441:E917444 E982977:E982980 E65409:E65426 E130945:E130962 E196481:E196498 E262017:E262034 E327553:E327570 E393089:E393106 E458625:E458642 E524161:E524178 E589697:E589714 E655233:E655250 E720769:E720786 E786305:E786322 E851841:E851858 E917377:E917394 E982913:E982930 E65452:E65454 E130988:E130990 E196524:E196526 E262060:E262062 E327596:E327598 E393132:E393134 E458668:E458670 E524204:E524206 E589740:E589742 E655276:E655278 E720812:E720814 E786348:E786350 E851884:E851886 E917420:E917422 E982956:E982958 E65384:E65407 E130920:E130943 E196456:E196479 E261992:E262015 E327528:E327551 E393064:E393087 E458600:E458623 E524136:E524159 E589672:E589695 E655208:E655231 E720744:E720767 E786280:E786303 E851816:E851839 E917352:E917375 E982888:E982911 E65436:E65450 E130972:E130986 E196508:E196522 E262044:E262058 E327580:E327594 E393116:E393130 E458652:E458666 E524188:E524202 E589724:E589738 E655260:E655274 E720796:E720810 E786332:E786346 E851868:E851882 E917404:E917418 E982940:E982954 E5 WVJ5 WLN5 WBR5 VRV5 VHZ5 UYD5 UOH5 UEL5 TUP5 TKT5 TAX5 SRB5 SHF5 RXJ5 RNN5 RDR5 QTV5 QJZ5 QAD5 PQH5 PGL5 OWP5 OMT5 OCX5 NTB5 NJF5 MZJ5 MPN5 MFR5 LVV5 LLZ5 LCD5 KSH5 KIL5 JYP5 JOT5 JEX5 IVB5 ILF5 IBJ5 HRN5 HHR5 GXV5 GNZ5 GED5 FUH5 FKL5 FAP5 EQT5 EGX5 DXB5 DNF5 DDJ5 CTN5 CJR5 BZV5 BPZ5 BGD5 AWH5 AML5 ACP5 ST5 IX5">
      <formula1>"建档立卡贫困家庭学生,低保家庭学生,特困供养学生,烈士子女,孤儿,残疾学生,低收入困难家庭学生"</formula1>
    </dataValidation>
  </dataValidations>
  <printOptions horizontalCentered="1"/>
  <pageMargins left="0.70866141732283472" right="0.70866141732283472" top="0.74803149606299213" bottom="0.74803149606299213" header="0.31496062992125984" footer="0.31496062992125984"/>
  <pageSetup paperSize="9" scale="65" orientation="landscape"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dimension ref="A1:J81"/>
  <sheetViews>
    <sheetView topLeftCell="A61" workbookViewId="0">
      <selection activeCell="A2" sqref="A2:XFD80"/>
    </sheetView>
  </sheetViews>
  <sheetFormatPr defaultRowHeight="13.5" outlineLevelRow="2"/>
  <cols>
    <col min="1" max="1" width="14.125" style="1" customWidth="1"/>
    <col min="2" max="2" width="28.375" style="1" customWidth="1"/>
    <col min="3" max="3" width="18.125" style="1" customWidth="1"/>
    <col min="4" max="4" width="25.625" style="1" customWidth="1"/>
    <col min="5" max="5" width="33" style="1" customWidth="1"/>
    <col min="6" max="6" width="7.5" style="9" customWidth="1"/>
    <col min="7" max="7" width="10.625" style="1" customWidth="1"/>
    <col min="8" max="8" width="12.125" style="1" customWidth="1"/>
    <col min="9" max="9" width="14.125" style="1" customWidth="1"/>
    <col min="10" max="255" width="9" style="1"/>
    <col min="256" max="256" width="9.125" style="1" customWidth="1"/>
    <col min="257" max="257" width="23.5" style="1" customWidth="1"/>
    <col min="258" max="260" width="18.125" style="1" customWidth="1"/>
    <col min="261" max="261" width="30.375" style="1" customWidth="1"/>
    <col min="262" max="265" width="18.125" style="1" customWidth="1"/>
    <col min="266" max="511" width="9" style="1"/>
    <col min="512" max="512" width="9.125" style="1" customWidth="1"/>
    <col min="513" max="513" width="23.5" style="1" customWidth="1"/>
    <col min="514" max="516" width="18.125" style="1" customWidth="1"/>
    <col min="517" max="517" width="30.375" style="1" customWidth="1"/>
    <col min="518" max="521" width="18.125" style="1" customWidth="1"/>
    <col min="522" max="767" width="9" style="1"/>
    <col min="768" max="768" width="9.125" style="1" customWidth="1"/>
    <col min="769" max="769" width="23.5" style="1" customWidth="1"/>
    <col min="770" max="772" width="18.125" style="1" customWidth="1"/>
    <col min="773" max="773" width="30.375" style="1" customWidth="1"/>
    <col min="774" max="777" width="18.125" style="1" customWidth="1"/>
    <col min="778" max="1023" width="9" style="1"/>
    <col min="1024" max="1024" width="9.125" style="1" customWidth="1"/>
    <col min="1025" max="1025" width="23.5" style="1" customWidth="1"/>
    <col min="1026" max="1028" width="18.125" style="1" customWidth="1"/>
    <col min="1029" max="1029" width="30.375" style="1" customWidth="1"/>
    <col min="1030" max="1033" width="18.125" style="1" customWidth="1"/>
    <col min="1034" max="1279" width="9" style="1"/>
    <col min="1280" max="1280" width="9.125" style="1" customWidth="1"/>
    <col min="1281" max="1281" width="23.5" style="1" customWidth="1"/>
    <col min="1282" max="1284" width="18.125" style="1" customWidth="1"/>
    <col min="1285" max="1285" width="30.375" style="1" customWidth="1"/>
    <col min="1286" max="1289" width="18.125" style="1" customWidth="1"/>
    <col min="1290" max="1535" width="9" style="1"/>
    <col min="1536" max="1536" width="9.125" style="1" customWidth="1"/>
    <col min="1537" max="1537" width="23.5" style="1" customWidth="1"/>
    <col min="1538" max="1540" width="18.125" style="1" customWidth="1"/>
    <col min="1541" max="1541" width="30.375" style="1" customWidth="1"/>
    <col min="1542" max="1545" width="18.125" style="1" customWidth="1"/>
    <col min="1546" max="1791" width="9" style="1"/>
    <col min="1792" max="1792" width="9.125" style="1" customWidth="1"/>
    <col min="1793" max="1793" width="23.5" style="1" customWidth="1"/>
    <col min="1794" max="1796" width="18.125" style="1" customWidth="1"/>
    <col min="1797" max="1797" width="30.375" style="1" customWidth="1"/>
    <col min="1798" max="1801" width="18.125" style="1" customWidth="1"/>
    <col min="1802" max="2047" width="9" style="1"/>
    <col min="2048" max="2048" width="9.125" style="1" customWidth="1"/>
    <col min="2049" max="2049" width="23.5" style="1" customWidth="1"/>
    <col min="2050" max="2052" width="18.125" style="1" customWidth="1"/>
    <col min="2053" max="2053" width="30.375" style="1" customWidth="1"/>
    <col min="2054" max="2057" width="18.125" style="1" customWidth="1"/>
    <col min="2058" max="2303" width="9" style="1"/>
    <col min="2304" max="2304" width="9.125" style="1" customWidth="1"/>
    <col min="2305" max="2305" width="23.5" style="1" customWidth="1"/>
    <col min="2306" max="2308" width="18.125" style="1" customWidth="1"/>
    <col min="2309" max="2309" width="30.375" style="1" customWidth="1"/>
    <col min="2310" max="2313" width="18.125" style="1" customWidth="1"/>
    <col min="2314" max="2559" width="9" style="1"/>
    <col min="2560" max="2560" width="9.125" style="1" customWidth="1"/>
    <col min="2561" max="2561" width="23.5" style="1" customWidth="1"/>
    <col min="2562" max="2564" width="18.125" style="1" customWidth="1"/>
    <col min="2565" max="2565" width="30.375" style="1" customWidth="1"/>
    <col min="2566" max="2569" width="18.125" style="1" customWidth="1"/>
    <col min="2570" max="2815" width="9" style="1"/>
    <col min="2816" max="2816" width="9.125" style="1" customWidth="1"/>
    <col min="2817" max="2817" width="23.5" style="1" customWidth="1"/>
    <col min="2818" max="2820" width="18.125" style="1" customWidth="1"/>
    <col min="2821" max="2821" width="30.375" style="1" customWidth="1"/>
    <col min="2822" max="2825" width="18.125" style="1" customWidth="1"/>
    <col min="2826" max="3071" width="9" style="1"/>
    <col min="3072" max="3072" width="9.125" style="1" customWidth="1"/>
    <col min="3073" max="3073" width="23.5" style="1" customWidth="1"/>
    <col min="3074" max="3076" width="18.125" style="1" customWidth="1"/>
    <col min="3077" max="3077" width="30.375" style="1" customWidth="1"/>
    <col min="3078" max="3081" width="18.125" style="1" customWidth="1"/>
    <col min="3082" max="3327" width="9" style="1"/>
    <col min="3328" max="3328" width="9.125" style="1" customWidth="1"/>
    <col min="3329" max="3329" width="23.5" style="1" customWidth="1"/>
    <col min="3330" max="3332" width="18.125" style="1" customWidth="1"/>
    <col min="3333" max="3333" width="30.375" style="1" customWidth="1"/>
    <col min="3334" max="3337" width="18.125" style="1" customWidth="1"/>
    <col min="3338" max="3583" width="9" style="1"/>
    <col min="3584" max="3584" width="9.125" style="1" customWidth="1"/>
    <col min="3585" max="3585" width="23.5" style="1" customWidth="1"/>
    <col min="3586" max="3588" width="18.125" style="1" customWidth="1"/>
    <col min="3589" max="3589" width="30.375" style="1" customWidth="1"/>
    <col min="3590" max="3593" width="18.125" style="1" customWidth="1"/>
    <col min="3594" max="3839" width="9" style="1"/>
    <col min="3840" max="3840" width="9.125" style="1" customWidth="1"/>
    <col min="3841" max="3841" width="23.5" style="1" customWidth="1"/>
    <col min="3842" max="3844" width="18.125" style="1" customWidth="1"/>
    <col min="3845" max="3845" width="30.375" style="1" customWidth="1"/>
    <col min="3846" max="3849" width="18.125" style="1" customWidth="1"/>
    <col min="3850" max="4095" width="9" style="1"/>
    <col min="4096" max="4096" width="9.125" style="1" customWidth="1"/>
    <col min="4097" max="4097" width="23.5" style="1" customWidth="1"/>
    <col min="4098" max="4100" width="18.125" style="1" customWidth="1"/>
    <col min="4101" max="4101" width="30.375" style="1" customWidth="1"/>
    <col min="4102" max="4105" width="18.125" style="1" customWidth="1"/>
    <col min="4106" max="4351" width="9" style="1"/>
    <col min="4352" max="4352" width="9.125" style="1" customWidth="1"/>
    <col min="4353" max="4353" width="23.5" style="1" customWidth="1"/>
    <col min="4354" max="4356" width="18.125" style="1" customWidth="1"/>
    <col min="4357" max="4357" width="30.375" style="1" customWidth="1"/>
    <col min="4358" max="4361" width="18.125" style="1" customWidth="1"/>
    <col min="4362" max="4607" width="9" style="1"/>
    <col min="4608" max="4608" width="9.125" style="1" customWidth="1"/>
    <col min="4609" max="4609" width="23.5" style="1" customWidth="1"/>
    <col min="4610" max="4612" width="18.125" style="1" customWidth="1"/>
    <col min="4613" max="4613" width="30.375" style="1" customWidth="1"/>
    <col min="4614" max="4617" width="18.125" style="1" customWidth="1"/>
    <col min="4618" max="4863" width="9" style="1"/>
    <col min="4864" max="4864" width="9.125" style="1" customWidth="1"/>
    <col min="4865" max="4865" width="23.5" style="1" customWidth="1"/>
    <col min="4866" max="4868" width="18.125" style="1" customWidth="1"/>
    <col min="4869" max="4869" width="30.375" style="1" customWidth="1"/>
    <col min="4870" max="4873" width="18.125" style="1" customWidth="1"/>
    <col min="4874" max="5119" width="9" style="1"/>
    <col min="5120" max="5120" width="9.125" style="1" customWidth="1"/>
    <col min="5121" max="5121" width="23.5" style="1" customWidth="1"/>
    <col min="5122" max="5124" width="18.125" style="1" customWidth="1"/>
    <col min="5125" max="5125" width="30.375" style="1" customWidth="1"/>
    <col min="5126" max="5129" width="18.125" style="1" customWidth="1"/>
    <col min="5130" max="5375" width="9" style="1"/>
    <col min="5376" max="5376" width="9.125" style="1" customWidth="1"/>
    <col min="5377" max="5377" width="23.5" style="1" customWidth="1"/>
    <col min="5378" max="5380" width="18.125" style="1" customWidth="1"/>
    <col min="5381" max="5381" width="30.375" style="1" customWidth="1"/>
    <col min="5382" max="5385" width="18.125" style="1" customWidth="1"/>
    <col min="5386" max="5631" width="9" style="1"/>
    <col min="5632" max="5632" width="9.125" style="1" customWidth="1"/>
    <col min="5633" max="5633" width="23.5" style="1" customWidth="1"/>
    <col min="5634" max="5636" width="18.125" style="1" customWidth="1"/>
    <col min="5637" max="5637" width="30.375" style="1" customWidth="1"/>
    <col min="5638" max="5641" width="18.125" style="1" customWidth="1"/>
    <col min="5642" max="5887" width="9" style="1"/>
    <col min="5888" max="5888" width="9.125" style="1" customWidth="1"/>
    <col min="5889" max="5889" width="23.5" style="1" customWidth="1"/>
    <col min="5890" max="5892" width="18.125" style="1" customWidth="1"/>
    <col min="5893" max="5893" width="30.375" style="1" customWidth="1"/>
    <col min="5894" max="5897" width="18.125" style="1" customWidth="1"/>
    <col min="5898" max="6143" width="9" style="1"/>
    <col min="6144" max="6144" width="9.125" style="1" customWidth="1"/>
    <col min="6145" max="6145" width="23.5" style="1" customWidth="1"/>
    <col min="6146" max="6148" width="18.125" style="1" customWidth="1"/>
    <col min="6149" max="6149" width="30.375" style="1" customWidth="1"/>
    <col min="6150" max="6153" width="18.125" style="1" customWidth="1"/>
    <col min="6154" max="6399" width="9" style="1"/>
    <col min="6400" max="6400" width="9.125" style="1" customWidth="1"/>
    <col min="6401" max="6401" width="23.5" style="1" customWidth="1"/>
    <col min="6402" max="6404" width="18.125" style="1" customWidth="1"/>
    <col min="6405" max="6405" width="30.375" style="1" customWidth="1"/>
    <col min="6406" max="6409" width="18.125" style="1" customWidth="1"/>
    <col min="6410" max="6655" width="9" style="1"/>
    <col min="6656" max="6656" width="9.125" style="1" customWidth="1"/>
    <col min="6657" max="6657" width="23.5" style="1" customWidth="1"/>
    <col min="6658" max="6660" width="18.125" style="1" customWidth="1"/>
    <col min="6661" max="6661" width="30.375" style="1" customWidth="1"/>
    <col min="6662" max="6665" width="18.125" style="1" customWidth="1"/>
    <col min="6666" max="6911" width="9" style="1"/>
    <col min="6912" max="6912" width="9.125" style="1" customWidth="1"/>
    <col min="6913" max="6913" width="23.5" style="1" customWidth="1"/>
    <col min="6914" max="6916" width="18.125" style="1" customWidth="1"/>
    <col min="6917" max="6917" width="30.375" style="1" customWidth="1"/>
    <col min="6918" max="6921" width="18.125" style="1" customWidth="1"/>
    <col min="6922" max="7167" width="9" style="1"/>
    <col min="7168" max="7168" width="9.125" style="1" customWidth="1"/>
    <col min="7169" max="7169" width="23.5" style="1" customWidth="1"/>
    <col min="7170" max="7172" width="18.125" style="1" customWidth="1"/>
    <col min="7173" max="7173" width="30.375" style="1" customWidth="1"/>
    <col min="7174" max="7177" width="18.125" style="1" customWidth="1"/>
    <col min="7178" max="7423" width="9" style="1"/>
    <col min="7424" max="7424" width="9.125" style="1" customWidth="1"/>
    <col min="7425" max="7425" width="23.5" style="1" customWidth="1"/>
    <col min="7426" max="7428" width="18.125" style="1" customWidth="1"/>
    <col min="7429" max="7429" width="30.375" style="1" customWidth="1"/>
    <col min="7430" max="7433" width="18.125" style="1" customWidth="1"/>
    <col min="7434" max="7679" width="9" style="1"/>
    <col min="7680" max="7680" width="9.125" style="1" customWidth="1"/>
    <col min="7681" max="7681" width="23.5" style="1" customWidth="1"/>
    <col min="7682" max="7684" width="18.125" style="1" customWidth="1"/>
    <col min="7685" max="7685" width="30.375" style="1" customWidth="1"/>
    <col min="7686" max="7689" width="18.125" style="1" customWidth="1"/>
    <col min="7690" max="7935" width="9" style="1"/>
    <col min="7936" max="7936" width="9.125" style="1" customWidth="1"/>
    <col min="7937" max="7937" width="23.5" style="1" customWidth="1"/>
    <col min="7938" max="7940" width="18.125" style="1" customWidth="1"/>
    <col min="7941" max="7941" width="30.375" style="1" customWidth="1"/>
    <col min="7942" max="7945" width="18.125" style="1" customWidth="1"/>
    <col min="7946" max="8191" width="9" style="1"/>
    <col min="8192" max="8192" width="9.125" style="1" customWidth="1"/>
    <col min="8193" max="8193" width="23.5" style="1" customWidth="1"/>
    <col min="8194" max="8196" width="18.125" style="1" customWidth="1"/>
    <col min="8197" max="8197" width="30.375" style="1" customWidth="1"/>
    <col min="8198" max="8201" width="18.125" style="1" customWidth="1"/>
    <col min="8202" max="8447" width="9" style="1"/>
    <col min="8448" max="8448" width="9.125" style="1" customWidth="1"/>
    <col min="8449" max="8449" width="23.5" style="1" customWidth="1"/>
    <col min="8450" max="8452" width="18.125" style="1" customWidth="1"/>
    <col min="8453" max="8453" width="30.375" style="1" customWidth="1"/>
    <col min="8454" max="8457" width="18.125" style="1" customWidth="1"/>
    <col min="8458" max="8703" width="9" style="1"/>
    <col min="8704" max="8704" width="9.125" style="1" customWidth="1"/>
    <col min="8705" max="8705" width="23.5" style="1" customWidth="1"/>
    <col min="8706" max="8708" width="18.125" style="1" customWidth="1"/>
    <col min="8709" max="8709" width="30.375" style="1" customWidth="1"/>
    <col min="8710" max="8713" width="18.125" style="1" customWidth="1"/>
    <col min="8714" max="8959" width="9" style="1"/>
    <col min="8960" max="8960" width="9.125" style="1" customWidth="1"/>
    <col min="8961" max="8961" width="23.5" style="1" customWidth="1"/>
    <col min="8962" max="8964" width="18.125" style="1" customWidth="1"/>
    <col min="8965" max="8965" width="30.375" style="1" customWidth="1"/>
    <col min="8966" max="8969" width="18.125" style="1" customWidth="1"/>
    <col min="8970" max="9215" width="9" style="1"/>
    <col min="9216" max="9216" width="9.125" style="1" customWidth="1"/>
    <col min="9217" max="9217" width="23.5" style="1" customWidth="1"/>
    <col min="9218" max="9220" width="18.125" style="1" customWidth="1"/>
    <col min="9221" max="9221" width="30.375" style="1" customWidth="1"/>
    <col min="9222" max="9225" width="18.125" style="1" customWidth="1"/>
    <col min="9226" max="9471" width="9" style="1"/>
    <col min="9472" max="9472" width="9.125" style="1" customWidth="1"/>
    <col min="9473" max="9473" width="23.5" style="1" customWidth="1"/>
    <col min="9474" max="9476" width="18.125" style="1" customWidth="1"/>
    <col min="9477" max="9477" width="30.375" style="1" customWidth="1"/>
    <col min="9478" max="9481" width="18.125" style="1" customWidth="1"/>
    <col min="9482" max="9727" width="9" style="1"/>
    <col min="9728" max="9728" width="9.125" style="1" customWidth="1"/>
    <col min="9729" max="9729" width="23.5" style="1" customWidth="1"/>
    <col min="9730" max="9732" width="18.125" style="1" customWidth="1"/>
    <col min="9733" max="9733" width="30.375" style="1" customWidth="1"/>
    <col min="9734" max="9737" width="18.125" style="1" customWidth="1"/>
    <col min="9738" max="9983" width="9" style="1"/>
    <col min="9984" max="9984" width="9.125" style="1" customWidth="1"/>
    <col min="9985" max="9985" width="23.5" style="1" customWidth="1"/>
    <col min="9986" max="9988" width="18.125" style="1" customWidth="1"/>
    <col min="9989" max="9989" width="30.375" style="1" customWidth="1"/>
    <col min="9990" max="9993" width="18.125" style="1" customWidth="1"/>
    <col min="9994" max="10239" width="9" style="1"/>
    <col min="10240" max="10240" width="9.125" style="1" customWidth="1"/>
    <col min="10241" max="10241" width="23.5" style="1" customWidth="1"/>
    <col min="10242" max="10244" width="18.125" style="1" customWidth="1"/>
    <col min="10245" max="10245" width="30.375" style="1" customWidth="1"/>
    <col min="10246" max="10249" width="18.125" style="1" customWidth="1"/>
    <col min="10250" max="10495" width="9" style="1"/>
    <col min="10496" max="10496" width="9.125" style="1" customWidth="1"/>
    <col min="10497" max="10497" width="23.5" style="1" customWidth="1"/>
    <col min="10498" max="10500" width="18.125" style="1" customWidth="1"/>
    <col min="10501" max="10501" width="30.375" style="1" customWidth="1"/>
    <col min="10502" max="10505" width="18.125" style="1" customWidth="1"/>
    <col min="10506" max="10751" width="9" style="1"/>
    <col min="10752" max="10752" width="9.125" style="1" customWidth="1"/>
    <col min="10753" max="10753" width="23.5" style="1" customWidth="1"/>
    <col min="10754" max="10756" width="18.125" style="1" customWidth="1"/>
    <col min="10757" max="10757" width="30.375" style="1" customWidth="1"/>
    <col min="10758" max="10761" width="18.125" style="1" customWidth="1"/>
    <col min="10762" max="11007" width="9" style="1"/>
    <col min="11008" max="11008" width="9.125" style="1" customWidth="1"/>
    <col min="11009" max="11009" width="23.5" style="1" customWidth="1"/>
    <col min="11010" max="11012" width="18.125" style="1" customWidth="1"/>
    <col min="11013" max="11013" width="30.375" style="1" customWidth="1"/>
    <col min="11014" max="11017" width="18.125" style="1" customWidth="1"/>
    <col min="11018" max="11263" width="9" style="1"/>
    <col min="11264" max="11264" width="9.125" style="1" customWidth="1"/>
    <col min="11265" max="11265" width="23.5" style="1" customWidth="1"/>
    <col min="11266" max="11268" width="18.125" style="1" customWidth="1"/>
    <col min="11269" max="11269" width="30.375" style="1" customWidth="1"/>
    <col min="11270" max="11273" width="18.125" style="1" customWidth="1"/>
    <col min="11274" max="11519" width="9" style="1"/>
    <col min="11520" max="11520" width="9.125" style="1" customWidth="1"/>
    <col min="11521" max="11521" width="23.5" style="1" customWidth="1"/>
    <col min="11522" max="11524" width="18.125" style="1" customWidth="1"/>
    <col min="11525" max="11525" width="30.375" style="1" customWidth="1"/>
    <col min="11526" max="11529" width="18.125" style="1" customWidth="1"/>
    <col min="11530" max="11775" width="9" style="1"/>
    <col min="11776" max="11776" width="9.125" style="1" customWidth="1"/>
    <col min="11777" max="11777" width="23.5" style="1" customWidth="1"/>
    <col min="11778" max="11780" width="18.125" style="1" customWidth="1"/>
    <col min="11781" max="11781" width="30.375" style="1" customWidth="1"/>
    <col min="11782" max="11785" width="18.125" style="1" customWidth="1"/>
    <col min="11786" max="12031" width="9" style="1"/>
    <col min="12032" max="12032" width="9.125" style="1" customWidth="1"/>
    <col min="12033" max="12033" width="23.5" style="1" customWidth="1"/>
    <col min="12034" max="12036" width="18.125" style="1" customWidth="1"/>
    <col min="12037" max="12037" width="30.375" style="1" customWidth="1"/>
    <col min="12038" max="12041" width="18.125" style="1" customWidth="1"/>
    <col min="12042" max="12287" width="9" style="1"/>
    <col min="12288" max="12288" width="9.125" style="1" customWidth="1"/>
    <col min="12289" max="12289" width="23.5" style="1" customWidth="1"/>
    <col min="12290" max="12292" width="18.125" style="1" customWidth="1"/>
    <col min="12293" max="12293" width="30.375" style="1" customWidth="1"/>
    <col min="12294" max="12297" width="18.125" style="1" customWidth="1"/>
    <col min="12298" max="12543" width="9" style="1"/>
    <col min="12544" max="12544" width="9.125" style="1" customWidth="1"/>
    <col min="12545" max="12545" width="23.5" style="1" customWidth="1"/>
    <col min="12546" max="12548" width="18.125" style="1" customWidth="1"/>
    <col min="12549" max="12549" width="30.375" style="1" customWidth="1"/>
    <col min="12550" max="12553" width="18.125" style="1" customWidth="1"/>
    <col min="12554" max="12799" width="9" style="1"/>
    <col min="12800" max="12800" width="9.125" style="1" customWidth="1"/>
    <col min="12801" max="12801" width="23.5" style="1" customWidth="1"/>
    <col min="12802" max="12804" width="18.125" style="1" customWidth="1"/>
    <col min="12805" max="12805" width="30.375" style="1" customWidth="1"/>
    <col min="12806" max="12809" width="18.125" style="1" customWidth="1"/>
    <col min="12810" max="13055" width="9" style="1"/>
    <col min="13056" max="13056" width="9.125" style="1" customWidth="1"/>
    <col min="13057" max="13057" width="23.5" style="1" customWidth="1"/>
    <col min="13058" max="13060" width="18.125" style="1" customWidth="1"/>
    <col min="13061" max="13061" width="30.375" style="1" customWidth="1"/>
    <col min="13062" max="13065" width="18.125" style="1" customWidth="1"/>
    <col min="13066" max="13311" width="9" style="1"/>
    <col min="13312" max="13312" width="9.125" style="1" customWidth="1"/>
    <col min="13313" max="13313" width="23.5" style="1" customWidth="1"/>
    <col min="13314" max="13316" width="18.125" style="1" customWidth="1"/>
    <col min="13317" max="13317" width="30.375" style="1" customWidth="1"/>
    <col min="13318" max="13321" width="18.125" style="1" customWidth="1"/>
    <col min="13322" max="13567" width="9" style="1"/>
    <col min="13568" max="13568" width="9.125" style="1" customWidth="1"/>
    <col min="13569" max="13569" width="23.5" style="1" customWidth="1"/>
    <col min="13570" max="13572" width="18.125" style="1" customWidth="1"/>
    <col min="13573" max="13573" width="30.375" style="1" customWidth="1"/>
    <col min="13574" max="13577" width="18.125" style="1" customWidth="1"/>
    <col min="13578" max="13823" width="9" style="1"/>
    <col min="13824" max="13824" width="9.125" style="1" customWidth="1"/>
    <col min="13825" max="13825" width="23.5" style="1" customWidth="1"/>
    <col min="13826" max="13828" width="18.125" style="1" customWidth="1"/>
    <col min="13829" max="13829" width="30.375" style="1" customWidth="1"/>
    <col min="13830" max="13833" width="18.125" style="1" customWidth="1"/>
    <col min="13834" max="14079" width="9" style="1"/>
    <col min="14080" max="14080" width="9.125" style="1" customWidth="1"/>
    <col min="14081" max="14081" width="23.5" style="1" customWidth="1"/>
    <col min="14082" max="14084" width="18.125" style="1" customWidth="1"/>
    <col min="14085" max="14085" width="30.375" style="1" customWidth="1"/>
    <col min="14086" max="14089" width="18.125" style="1" customWidth="1"/>
    <col min="14090" max="14335" width="9" style="1"/>
    <col min="14336" max="14336" width="9.125" style="1" customWidth="1"/>
    <col min="14337" max="14337" width="23.5" style="1" customWidth="1"/>
    <col min="14338" max="14340" width="18.125" style="1" customWidth="1"/>
    <col min="14341" max="14341" width="30.375" style="1" customWidth="1"/>
    <col min="14342" max="14345" width="18.125" style="1" customWidth="1"/>
    <col min="14346" max="14591" width="9" style="1"/>
    <col min="14592" max="14592" width="9.125" style="1" customWidth="1"/>
    <col min="14593" max="14593" width="23.5" style="1" customWidth="1"/>
    <col min="14594" max="14596" width="18.125" style="1" customWidth="1"/>
    <col min="14597" max="14597" width="30.375" style="1" customWidth="1"/>
    <col min="14598" max="14601" width="18.125" style="1" customWidth="1"/>
    <col min="14602" max="14847" width="9" style="1"/>
    <col min="14848" max="14848" width="9.125" style="1" customWidth="1"/>
    <col min="14849" max="14849" width="23.5" style="1" customWidth="1"/>
    <col min="14850" max="14852" width="18.125" style="1" customWidth="1"/>
    <col min="14853" max="14853" width="30.375" style="1" customWidth="1"/>
    <col min="14854" max="14857" width="18.125" style="1" customWidth="1"/>
    <col min="14858" max="15103" width="9" style="1"/>
    <col min="15104" max="15104" width="9.125" style="1" customWidth="1"/>
    <col min="15105" max="15105" width="23.5" style="1" customWidth="1"/>
    <col min="15106" max="15108" width="18.125" style="1" customWidth="1"/>
    <col min="15109" max="15109" width="30.375" style="1" customWidth="1"/>
    <col min="15110" max="15113" width="18.125" style="1" customWidth="1"/>
    <col min="15114" max="15359" width="9" style="1"/>
    <col min="15360" max="15360" width="9.125" style="1" customWidth="1"/>
    <col min="15361" max="15361" width="23.5" style="1" customWidth="1"/>
    <col min="15362" max="15364" width="18.125" style="1" customWidth="1"/>
    <col min="15365" max="15365" width="30.375" style="1" customWidth="1"/>
    <col min="15366" max="15369" width="18.125" style="1" customWidth="1"/>
    <col min="15370" max="15615" width="9" style="1"/>
    <col min="15616" max="15616" width="9.125" style="1" customWidth="1"/>
    <col min="15617" max="15617" width="23.5" style="1" customWidth="1"/>
    <col min="15618" max="15620" width="18.125" style="1" customWidth="1"/>
    <col min="15621" max="15621" width="30.375" style="1" customWidth="1"/>
    <col min="15622" max="15625" width="18.125" style="1" customWidth="1"/>
    <col min="15626" max="15871" width="9" style="1"/>
    <col min="15872" max="15872" width="9.125" style="1" customWidth="1"/>
    <col min="15873" max="15873" width="23.5" style="1" customWidth="1"/>
    <col min="15874" max="15876" width="18.125" style="1" customWidth="1"/>
    <col min="15877" max="15877" width="30.375" style="1" customWidth="1"/>
    <col min="15878" max="15881" width="18.125" style="1" customWidth="1"/>
    <col min="15882" max="16127" width="9" style="1"/>
    <col min="16128" max="16128" width="9.125" style="1" customWidth="1"/>
    <col min="16129" max="16129" width="23.5" style="1" customWidth="1"/>
    <col min="16130" max="16132" width="18.125" style="1" customWidth="1"/>
    <col min="16133" max="16133" width="30.375" style="1" customWidth="1"/>
    <col min="16134" max="16137" width="18.125" style="1" customWidth="1"/>
    <col min="16138" max="16384" width="9" style="1"/>
  </cols>
  <sheetData>
    <row r="1" spans="1:10" ht="30" customHeight="1">
      <c r="A1" s="394" t="s">
        <v>0</v>
      </c>
      <c r="B1" s="395"/>
      <c r="C1" s="395"/>
      <c r="D1" s="395"/>
      <c r="E1" s="395"/>
      <c r="F1" s="395"/>
      <c r="G1" s="395"/>
      <c r="H1" s="395"/>
      <c r="I1" s="395"/>
    </row>
    <row r="2" spans="1:10" ht="24.95" customHeight="1">
      <c r="A2" s="55" t="s">
        <v>221</v>
      </c>
      <c r="B2" s="2" t="s">
        <v>1</v>
      </c>
      <c r="C2" s="2" t="s">
        <v>2</v>
      </c>
      <c r="D2" s="2" t="s">
        <v>3</v>
      </c>
      <c r="E2" s="2" t="s">
        <v>4</v>
      </c>
      <c r="F2" s="2" t="s">
        <v>332</v>
      </c>
      <c r="G2" s="2" t="s">
        <v>5</v>
      </c>
      <c r="H2" s="2" t="s">
        <v>333</v>
      </c>
      <c r="I2" s="2" t="s">
        <v>6</v>
      </c>
    </row>
    <row r="3" spans="1:10" ht="24.95" customHeight="1" outlineLevel="2">
      <c r="A3" s="23" t="s">
        <v>334</v>
      </c>
      <c r="B3" s="3" t="s">
        <v>7</v>
      </c>
      <c r="C3" s="4" t="s">
        <v>8</v>
      </c>
      <c r="D3" s="4" t="s">
        <v>9</v>
      </c>
      <c r="E3" s="4" t="s">
        <v>10</v>
      </c>
      <c r="F3" s="5">
        <v>1</v>
      </c>
      <c r="G3" s="6">
        <v>99000</v>
      </c>
      <c r="H3" s="6">
        <f>F3*G3</f>
        <v>99000</v>
      </c>
      <c r="I3" s="3" t="s">
        <v>11</v>
      </c>
    </row>
    <row r="4" spans="1:10" ht="24.95" customHeight="1" outlineLevel="2">
      <c r="A4" s="23" t="s">
        <v>334</v>
      </c>
      <c r="B4" s="3" t="s">
        <v>7</v>
      </c>
      <c r="C4" s="4" t="s">
        <v>8</v>
      </c>
      <c r="D4" s="4" t="s">
        <v>12</v>
      </c>
      <c r="E4" s="4" t="s">
        <v>13</v>
      </c>
      <c r="F4" s="5">
        <v>1</v>
      </c>
      <c r="G4" s="6">
        <v>100000</v>
      </c>
      <c r="H4" s="6">
        <f t="shared" ref="H4:H75" si="0">F4*G4</f>
        <v>100000</v>
      </c>
      <c r="I4" s="3" t="s">
        <v>14</v>
      </c>
    </row>
    <row r="5" spans="1:10" ht="24.95" customHeight="1" outlineLevel="2">
      <c r="A5" s="23" t="s">
        <v>334</v>
      </c>
      <c r="B5" s="3" t="s">
        <v>7</v>
      </c>
      <c r="C5" s="4" t="s">
        <v>8</v>
      </c>
      <c r="D5" s="4" t="s">
        <v>15</v>
      </c>
      <c r="E5" s="4" t="s">
        <v>16</v>
      </c>
      <c r="F5" s="5">
        <v>1</v>
      </c>
      <c r="G5" s="6">
        <v>100000</v>
      </c>
      <c r="H5" s="6">
        <f t="shared" si="0"/>
        <v>100000</v>
      </c>
      <c r="I5" s="3" t="s">
        <v>11</v>
      </c>
    </row>
    <row r="6" spans="1:10" ht="24.95" customHeight="1" outlineLevel="2">
      <c r="A6" s="23" t="s">
        <v>334</v>
      </c>
      <c r="B6" s="3" t="s">
        <v>7</v>
      </c>
      <c r="C6" s="4" t="s">
        <v>8</v>
      </c>
      <c r="D6" s="4" t="s">
        <v>17</v>
      </c>
      <c r="E6" s="4" t="s">
        <v>18</v>
      </c>
      <c r="F6" s="5">
        <v>1</v>
      </c>
      <c r="G6" s="6">
        <v>50000</v>
      </c>
      <c r="H6" s="6">
        <f t="shared" si="0"/>
        <v>50000</v>
      </c>
      <c r="I6" s="3" t="s">
        <v>19</v>
      </c>
    </row>
    <row r="7" spans="1:10" ht="24.95" customHeight="1" outlineLevel="2">
      <c r="A7" s="23" t="s">
        <v>334</v>
      </c>
      <c r="B7" s="3" t="s">
        <v>7</v>
      </c>
      <c r="C7" s="4" t="s">
        <v>8</v>
      </c>
      <c r="D7" s="4" t="s">
        <v>20</v>
      </c>
      <c r="E7" s="4" t="s">
        <v>21</v>
      </c>
      <c r="F7" s="5">
        <v>1</v>
      </c>
      <c r="G7" s="6">
        <v>76000</v>
      </c>
      <c r="H7" s="6">
        <f t="shared" si="0"/>
        <v>76000</v>
      </c>
      <c r="I7" s="3" t="s">
        <v>19</v>
      </c>
    </row>
    <row r="8" spans="1:10" ht="24.95" customHeight="1" outlineLevel="2">
      <c r="A8" s="23" t="s">
        <v>334</v>
      </c>
      <c r="B8" s="3" t="s">
        <v>7</v>
      </c>
      <c r="C8" s="4" t="s">
        <v>8</v>
      </c>
      <c r="D8" s="4" t="s">
        <v>22</v>
      </c>
      <c r="E8" s="4" t="s">
        <v>23</v>
      </c>
      <c r="F8" s="5">
        <v>1</v>
      </c>
      <c r="G8" s="6">
        <v>75000</v>
      </c>
      <c r="H8" s="6">
        <f t="shared" si="0"/>
        <v>75000</v>
      </c>
      <c r="I8" s="3" t="s">
        <v>11</v>
      </c>
    </row>
    <row r="9" spans="1:10" ht="24.95" customHeight="1" outlineLevel="1">
      <c r="A9" s="23" t="s">
        <v>24</v>
      </c>
      <c r="B9" s="3"/>
      <c r="C9" s="4"/>
      <c r="D9" s="4"/>
      <c r="E9" s="4"/>
      <c r="F9" s="5"/>
      <c r="G9" s="6"/>
      <c r="H9" s="6">
        <f>SUBTOTAL(9,H3:H8)</f>
        <v>500000</v>
      </c>
      <c r="I9" s="3"/>
    </row>
    <row r="10" spans="1:10" ht="24.95" customHeight="1" outlineLevel="2">
      <c r="A10" s="23" t="s">
        <v>26</v>
      </c>
      <c r="B10" s="3" t="s">
        <v>25</v>
      </c>
      <c r="C10" s="4" t="s">
        <v>27</v>
      </c>
      <c r="D10" s="4" t="s">
        <v>28</v>
      </c>
      <c r="E10" s="4" t="s">
        <v>29</v>
      </c>
      <c r="F10" s="5">
        <v>1</v>
      </c>
      <c r="G10" s="6">
        <v>600000</v>
      </c>
      <c r="H10" s="6">
        <f t="shared" si="0"/>
        <v>600000</v>
      </c>
      <c r="I10" s="3" t="s">
        <v>11</v>
      </c>
      <c r="J10" s="7" t="s">
        <v>30</v>
      </c>
    </row>
    <row r="11" spans="1:10" ht="24.95" customHeight="1" outlineLevel="2">
      <c r="A11" s="23" t="s">
        <v>26</v>
      </c>
      <c r="B11" s="3" t="s">
        <v>25</v>
      </c>
      <c r="C11" s="4" t="s">
        <v>8</v>
      </c>
      <c r="D11" s="4" t="s">
        <v>31</v>
      </c>
      <c r="E11" s="4" t="s">
        <v>32</v>
      </c>
      <c r="F11" s="5">
        <v>1</v>
      </c>
      <c r="G11" s="6">
        <v>100000</v>
      </c>
      <c r="H11" s="6">
        <f t="shared" si="0"/>
        <v>100000</v>
      </c>
      <c r="I11" s="3" t="s">
        <v>33</v>
      </c>
    </row>
    <row r="12" spans="1:10" ht="24.95" customHeight="1" outlineLevel="2">
      <c r="A12" s="23" t="s">
        <v>26</v>
      </c>
      <c r="B12" s="3" t="s">
        <v>25</v>
      </c>
      <c r="C12" s="4" t="s">
        <v>8</v>
      </c>
      <c r="D12" s="4" t="s">
        <v>34</v>
      </c>
      <c r="E12" s="4" t="s">
        <v>35</v>
      </c>
      <c r="F12" s="5">
        <v>1</v>
      </c>
      <c r="G12" s="6">
        <v>150000</v>
      </c>
      <c r="H12" s="6">
        <f t="shared" si="0"/>
        <v>150000</v>
      </c>
      <c r="I12" s="3" t="s">
        <v>33</v>
      </c>
    </row>
    <row r="13" spans="1:10" ht="24.95" customHeight="1" outlineLevel="2">
      <c r="A13" s="23" t="s">
        <v>26</v>
      </c>
      <c r="B13" s="3" t="s">
        <v>25</v>
      </c>
      <c r="C13" s="4" t="s">
        <v>8</v>
      </c>
      <c r="D13" s="4" t="s">
        <v>36</v>
      </c>
      <c r="E13" s="4" t="s">
        <v>37</v>
      </c>
      <c r="F13" s="5">
        <v>1</v>
      </c>
      <c r="G13" s="6">
        <v>150000</v>
      </c>
      <c r="H13" s="6">
        <f t="shared" si="0"/>
        <v>150000</v>
      </c>
      <c r="I13" s="3" t="s">
        <v>33</v>
      </c>
    </row>
    <row r="14" spans="1:10" ht="24.95" customHeight="1" outlineLevel="2">
      <c r="A14" s="23" t="s">
        <v>26</v>
      </c>
      <c r="B14" s="3" t="s">
        <v>25</v>
      </c>
      <c r="C14" s="4" t="s">
        <v>8</v>
      </c>
      <c r="D14" s="4" t="s">
        <v>38</v>
      </c>
      <c r="E14" s="4" t="s">
        <v>39</v>
      </c>
      <c r="F14" s="5">
        <v>1</v>
      </c>
      <c r="G14" s="6">
        <v>100000</v>
      </c>
      <c r="H14" s="6">
        <f t="shared" si="0"/>
        <v>100000</v>
      </c>
      <c r="I14" s="3" t="s">
        <v>33</v>
      </c>
    </row>
    <row r="15" spans="1:10" ht="24.95" customHeight="1" outlineLevel="1">
      <c r="A15" s="23" t="s">
        <v>40</v>
      </c>
      <c r="B15" s="3"/>
      <c r="C15" s="4"/>
      <c r="D15" s="4"/>
      <c r="E15" s="4"/>
      <c r="F15" s="5"/>
      <c r="G15" s="6"/>
      <c r="H15" s="6">
        <f>SUBTOTAL(9,H10:H14)</f>
        <v>1100000</v>
      </c>
      <c r="I15" s="3"/>
    </row>
    <row r="16" spans="1:10" ht="24.95" customHeight="1" outlineLevel="2">
      <c r="A16" s="23" t="s">
        <v>335</v>
      </c>
      <c r="B16" s="3" t="s">
        <v>41</v>
      </c>
      <c r="C16" s="4" t="s">
        <v>42</v>
      </c>
      <c r="D16" s="4" t="s">
        <v>43</v>
      </c>
      <c r="E16" s="4" t="s">
        <v>44</v>
      </c>
      <c r="F16" s="5">
        <v>1</v>
      </c>
      <c r="G16" s="6">
        <v>300000</v>
      </c>
      <c r="H16" s="6">
        <f t="shared" si="0"/>
        <v>300000</v>
      </c>
      <c r="I16" s="3" t="s">
        <v>45</v>
      </c>
    </row>
    <row r="17" spans="1:10" ht="24.95" customHeight="1" outlineLevel="2">
      <c r="A17" s="23" t="s">
        <v>335</v>
      </c>
      <c r="B17" s="3" t="s">
        <v>41</v>
      </c>
      <c r="C17" s="4" t="s">
        <v>46</v>
      </c>
      <c r="D17" s="4" t="s">
        <v>47</v>
      </c>
      <c r="E17" s="4" t="s">
        <v>47</v>
      </c>
      <c r="F17" s="5">
        <v>1</v>
      </c>
      <c r="G17" s="6">
        <v>40000</v>
      </c>
      <c r="H17" s="6">
        <f t="shared" si="0"/>
        <v>40000</v>
      </c>
      <c r="I17" s="3" t="s">
        <v>45</v>
      </c>
    </row>
    <row r="18" spans="1:10" ht="24.95" customHeight="1" outlineLevel="2">
      <c r="A18" s="23" t="s">
        <v>335</v>
      </c>
      <c r="B18" s="3" t="s">
        <v>48</v>
      </c>
      <c r="C18" s="4" t="s">
        <v>46</v>
      </c>
      <c r="D18" s="4" t="s">
        <v>47</v>
      </c>
      <c r="E18" s="4" t="s">
        <v>47</v>
      </c>
      <c r="F18" s="5">
        <v>1</v>
      </c>
      <c r="G18" s="6">
        <v>70000</v>
      </c>
      <c r="H18" s="6">
        <f t="shared" si="0"/>
        <v>70000</v>
      </c>
      <c r="I18" s="3" t="s">
        <v>45</v>
      </c>
    </row>
    <row r="19" spans="1:10" ht="24.95" customHeight="1" outlineLevel="2">
      <c r="A19" s="23" t="s">
        <v>335</v>
      </c>
      <c r="B19" s="3" t="s">
        <v>49</v>
      </c>
      <c r="C19" s="4" t="s">
        <v>42</v>
      </c>
      <c r="D19" s="4" t="s">
        <v>43</v>
      </c>
      <c r="E19" s="4" t="s">
        <v>44</v>
      </c>
      <c r="F19" s="5">
        <v>1</v>
      </c>
      <c r="G19" s="6">
        <v>300000</v>
      </c>
      <c r="H19" s="6">
        <f t="shared" si="0"/>
        <v>300000</v>
      </c>
      <c r="I19" s="3" t="s">
        <v>45</v>
      </c>
    </row>
    <row r="20" spans="1:10" ht="24.95" customHeight="1" outlineLevel="2">
      <c r="A20" s="23" t="s">
        <v>335</v>
      </c>
      <c r="B20" s="3" t="s">
        <v>50</v>
      </c>
      <c r="C20" s="4" t="s">
        <v>51</v>
      </c>
      <c r="D20" s="4" t="s">
        <v>52</v>
      </c>
      <c r="E20" s="4" t="s">
        <v>53</v>
      </c>
      <c r="F20" s="5">
        <v>1</v>
      </c>
      <c r="G20" s="6">
        <v>500000</v>
      </c>
      <c r="H20" s="6">
        <f t="shared" si="0"/>
        <v>500000</v>
      </c>
      <c r="I20" s="3" t="s">
        <v>54</v>
      </c>
    </row>
    <row r="21" spans="1:10" ht="24.95" customHeight="1" outlineLevel="2">
      <c r="A21" s="23" t="s">
        <v>335</v>
      </c>
      <c r="B21" s="3" t="s">
        <v>55</v>
      </c>
      <c r="C21" s="4" t="s">
        <v>8</v>
      </c>
      <c r="D21" s="4" t="s">
        <v>56</v>
      </c>
      <c r="E21" s="4" t="s">
        <v>56</v>
      </c>
      <c r="F21" s="5">
        <v>1</v>
      </c>
      <c r="G21" s="6">
        <v>300000</v>
      </c>
      <c r="H21" s="6">
        <f t="shared" si="0"/>
        <v>300000</v>
      </c>
      <c r="I21" s="3" t="s">
        <v>33</v>
      </c>
    </row>
    <row r="22" spans="1:10" ht="24.95" customHeight="1" outlineLevel="2">
      <c r="A22" s="23" t="s">
        <v>335</v>
      </c>
      <c r="B22" s="3" t="s">
        <v>55</v>
      </c>
      <c r="C22" s="4" t="s">
        <v>8</v>
      </c>
      <c r="D22" s="4" t="s">
        <v>57</v>
      </c>
      <c r="E22" s="4" t="s">
        <v>57</v>
      </c>
      <c r="F22" s="5">
        <v>1</v>
      </c>
      <c r="G22" s="6">
        <v>300000</v>
      </c>
      <c r="H22" s="6">
        <f t="shared" si="0"/>
        <v>300000</v>
      </c>
      <c r="I22" s="3" t="s">
        <v>33</v>
      </c>
    </row>
    <row r="23" spans="1:10" ht="24.95" customHeight="1" outlineLevel="2">
      <c r="A23" s="23" t="s">
        <v>335</v>
      </c>
      <c r="B23" s="3" t="s">
        <v>55</v>
      </c>
      <c r="C23" s="4" t="s">
        <v>8</v>
      </c>
      <c r="D23" s="4" t="s">
        <v>58</v>
      </c>
      <c r="E23" s="4" t="s">
        <v>58</v>
      </c>
      <c r="F23" s="5">
        <v>1</v>
      </c>
      <c r="G23" s="6">
        <v>300000</v>
      </c>
      <c r="H23" s="6">
        <f t="shared" si="0"/>
        <v>300000</v>
      </c>
      <c r="I23" s="3" t="s">
        <v>33</v>
      </c>
    </row>
    <row r="24" spans="1:10" ht="24.95" customHeight="1" outlineLevel="2">
      <c r="A24" s="23" t="s">
        <v>335</v>
      </c>
      <c r="B24" s="3" t="s">
        <v>336</v>
      </c>
      <c r="C24" s="4" t="s">
        <v>51</v>
      </c>
      <c r="D24" s="4" t="s">
        <v>52</v>
      </c>
      <c r="E24" s="4" t="s">
        <v>53</v>
      </c>
      <c r="F24" s="5">
        <v>1</v>
      </c>
      <c r="G24" s="6">
        <v>500000</v>
      </c>
      <c r="H24" s="6">
        <f t="shared" si="0"/>
        <v>500000</v>
      </c>
      <c r="I24" s="3" t="s">
        <v>54</v>
      </c>
    </row>
    <row r="25" spans="1:10" ht="24.95" customHeight="1" outlineLevel="1">
      <c r="A25" s="23" t="s">
        <v>59</v>
      </c>
      <c r="B25" s="3"/>
      <c r="C25" s="4"/>
      <c r="D25" s="4"/>
      <c r="E25" s="4"/>
      <c r="F25" s="5"/>
      <c r="G25" s="6"/>
      <c r="H25" s="6">
        <f>SUBTOTAL(9,H16:H24)</f>
        <v>2610000</v>
      </c>
      <c r="I25" s="3"/>
    </row>
    <row r="26" spans="1:10" ht="24.95" customHeight="1" outlineLevel="2">
      <c r="A26" s="23" t="s">
        <v>337</v>
      </c>
      <c r="B26" s="3" t="s">
        <v>60</v>
      </c>
      <c r="C26" s="4" t="s">
        <v>42</v>
      </c>
      <c r="D26" s="4" t="s">
        <v>43</v>
      </c>
      <c r="E26" s="4" t="s">
        <v>44</v>
      </c>
      <c r="F26" s="5">
        <v>1</v>
      </c>
      <c r="G26" s="6">
        <v>300000</v>
      </c>
      <c r="H26" s="6">
        <f t="shared" si="0"/>
        <v>300000</v>
      </c>
      <c r="I26" s="3" t="s">
        <v>45</v>
      </c>
    </row>
    <row r="27" spans="1:10" ht="24.95" customHeight="1" outlineLevel="2">
      <c r="A27" s="23" t="s">
        <v>337</v>
      </c>
      <c r="B27" s="3" t="s">
        <v>61</v>
      </c>
      <c r="C27" s="4" t="s">
        <v>27</v>
      </c>
      <c r="D27" s="4" t="s">
        <v>62</v>
      </c>
      <c r="E27" s="4" t="s">
        <v>63</v>
      </c>
      <c r="F27" s="5">
        <v>1</v>
      </c>
      <c r="G27" s="6">
        <v>3000000</v>
      </c>
      <c r="H27" s="6">
        <f t="shared" si="0"/>
        <v>3000000</v>
      </c>
      <c r="I27" s="3" t="s">
        <v>11</v>
      </c>
      <c r="J27" s="7" t="s">
        <v>30</v>
      </c>
    </row>
    <row r="28" spans="1:10" ht="24.95" customHeight="1" outlineLevel="2">
      <c r="A28" s="23" t="s">
        <v>337</v>
      </c>
      <c r="B28" s="3" t="s">
        <v>61</v>
      </c>
      <c r="C28" s="4" t="s">
        <v>27</v>
      </c>
      <c r="D28" s="4" t="s">
        <v>62</v>
      </c>
      <c r="E28" s="4" t="s">
        <v>64</v>
      </c>
      <c r="F28" s="5">
        <v>1</v>
      </c>
      <c r="G28" s="6">
        <v>4000000</v>
      </c>
      <c r="H28" s="6">
        <f t="shared" si="0"/>
        <v>4000000</v>
      </c>
      <c r="I28" s="3" t="s">
        <v>11</v>
      </c>
      <c r="J28" s="7" t="s">
        <v>30</v>
      </c>
    </row>
    <row r="29" spans="1:10" ht="24.95" customHeight="1" outlineLevel="2">
      <c r="A29" s="23" t="s">
        <v>337</v>
      </c>
      <c r="B29" s="3" t="s">
        <v>61</v>
      </c>
      <c r="C29" s="4" t="s">
        <v>27</v>
      </c>
      <c r="D29" s="4" t="s">
        <v>62</v>
      </c>
      <c r="E29" s="4" t="s">
        <v>65</v>
      </c>
      <c r="F29" s="5">
        <v>1</v>
      </c>
      <c r="G29" s="6">
        <v>196800</v>
      </c>
      <c r="H29" s="6">
        <f t="shared" si="0"/>
        <v>196800</v>
      </c>
      <c r="I29" s="3" t="s">
        <v>11</v>
      </c>
      <c r="J29" s="7" t="s">
        <v>30</v>
      </c>
    </row>
    <row r="30" spans="1:10" ht="24.95" customHeight="1" outlineLevel="2">
      <c r="A30" s="23" t="s">
        <v>337</v>
      </c>
      <c r="B30" s="3" t="s">
        <v>61</v>
      </c>
      <c r="C30" s="4" t="s">
        <v>27</v>
      </c>
      <c r="D30" s="4" t="s">
        <v>66</v>
      </c>
      <c r="E30" s="4" t="s">
        <v>67</v>
      </c>
      <c r="F30" s="5">
        <v>1</v>
      </c>
      <c r="G30" s="6">
        <v>600000</v>
      </c>
      <c r="H30" s="6">
        <f t="shared" si="0"/>
        <v>600000</v>
      </c>
      <c r="I30" s="3" t="s">
        <v>11</v>
      </c>
      <c r="J30" s="7" t="s">
        <v>68</v>
      </c>
    </row>
    <row r="31" spans="1:10" ht="24.95" customHeight="1" outlineLevel="2">
      <c r="A31" s="23" t="s">
        <v>337</v>
      </c>
      <c r="B31" s="3" t="s">
        <v>61</v>
      </c>
      <c r="C31" s="4" t="s">
        <v>27</v>
      </c>
      <c r="D31" s="4" t="s">
        <v>69</v>
      </c>
      <c r="E31" s="4" t="s">
        <v>70</v>
      </c>
      <c r="F31" s="5">
        <v>1</v>
      </c>
      <c r="G31" s="6">
        <v>400000</v>
      </c>
      <c r="H31" s="6">
        <f t="shared" si="0"/>
        <v>400000</v>
      </c>
      <c r="I31" s="3" t="s">
        <v>11</v>
      </c>
      <c r="J31" s="7" t="s">
        <v>30</v>
      </c>
    </row>
    <row r="32" spans="1:10" ht="24.95" customHeight="1" outlineLevel="2">
      <c r="A32" s="23" t="s">
        <v>337</v>
      </c>
      <c r="B32" s="3" t="s">
        <v>61</v>
      </c>
      <c r="C32" s="4" t="s">
        <v>27</v>
      </c>
      <c r="D32" s="4" t="s">
        <v>69</v>
      </c>
      <c r="E32" s="4" t="s">
        <v>71</v>
      </c>
      <c r="F32" s="5">
        <v>1</v>
      </c>
      <c r="G32" s="6">
        <v>600000</v>
      </c>
      <c r="H32" s="6">
        <f t="shared" si="0"/>
        <v>600000</v>
      </c>
      <c r="I32" s="3" t="s">
        <v>11</v>
      </c>
      <c r="J32" s="7" t="s">
        <v>30</v>
      </c>
    </row>
    <row r="33" spans="1:10" ht="24.95" customHeight="1" outlineLevel="2">
      <c r="A33" s="23" t="s">
        <v>337</v>
      </c>
      <c r="B33" s="3" t="s">
        <v>61</v>
      </c>
      <c r="C33" s="4" t="s">
        <v>72</v>
      </c>
      <c r="D33" s="4" t="s">
        <v>73</v>
      </c>
      <c r="E33" s="4" t="s">
        <v>74</v>
      </c>
      <c r="F33" s="5">
        <v>1</v>
      </c>
      <c r="G33" s="6">
        <v>120000</v>
      </c>
      <c r="H33" s="6">
        <f t="shared" si="0"/>
        <v>120000</v>
      </c>
      <c r="I33" s="3" t="s">
        <v>45</v>
      </c>
    </row>
    <row r="34" spans="1:10" ht="24.95" customHeight="1" outlineLevel="2">
      <c r="A34" s="23" t="s">
        <v>337</v>
      </c>
      <c r="B34" s="3" t="s">
        <v>61</v>
      </c>
      <c r="C34" s="4" t="s">
        <v>72</v>
      </c>
      <c r="D34" s="4" t="s">
        <v>75</v>
      </c>
      <c r="E34" s="4" t="s">
        <v>74</v>
      </c>
      <c r="F34" s="5">
        <v>1</v>
      </c>
      <c r="G34" s="6">
        <v>350000</v>
      </c>
      <c r="H34" s="6">
        <f t="shared" si="0"/>
        <v>350000</v>
      </c>
      <c r="I34" s="3" t="s">
        <v>45</v>
      </c>
    </row>
    <row r="35" spans="1:10" ht="24.95" customHeight="1" outlineLevel="2">
      <c r="A35" s="23" t="s">
        <v>337</v>
      </c>
      <c r="B35" s="3" t="s">
        <v>61</v>
      </c>
      <c r="C35" s="4" t="s">
        <v>72</v>
      </c>
      <c r="D35" s="4" t="s">
        <v>76</v>
      </c>
      <c r="E35" s="4" t="s">
        <v>74</v>
      </c>
      <c r="F35" s="5">
        <v>1</v>
      </c>
      <c r="G35" s="6">
        <v>225000</v>
      </c>
      <c r="H35" s="6">
        <f t="shared" si="0"/>
        <v>225000</v>
      </c>
      <c r="I35" s="3" t="s">
        <v>45</v>
      </c>
    </row>
    <row r="36" spans="1:10" ht="24.95" customHeight="1" outlineLevel="2">
      <c r="A36" s="23" t="s">
        <v>337</v>
      </c>
      <c r="B36" s="3" t="s">
        <v>61</v>
      </c>
      <c r="C36" s="4" t="s">
        <v>72</v>
      </c>
      <c r="D36" s="4" t="s">
        <v>77</v>
      </c>
      <c r="E36" s="4" t="s">
        <v>74</v>
      </c>
      <c r="F36" s="5">
        <v>1</v>
      </c>
      <c r="G36" s="6">
        <v>300000</v>
      </c>
      <c r="H36" s="6">
        <f t="shared" si="0"/>
        <v>300000</v>
      </c>
      <c r="I36" s="3" t="s">
        <v>45</v>
      </c>
    </row>
    <row r="37" spans="1:10" ht="24.95" customHeight="1" outlineLevel="1">
      <c r="A37" s="23" t="s">
        <v>78</v>
      </c>
      <c r="B37" s="3"/>
      <c r="C37" s="4"/>
      <c r="D37" s="4"/>
      <c r="E37" s="4"/>
      <c r="F37" s="5"/>
      <c r="G37" s="6"/>
      <c r="H37" s="6">
        <f>SUBTOTAL(9,H26:H36)</f>
        <v>10091800</v>
      </c>
      <c r="I37" s="3"/>
    </row>
    <row r="38" spans="1:10" ht="24.95" customHeight="1" outlineLevel="2">
      <c r="A38" s="23" t="s">
        <v>80</v>
      </c>
      <c r="B38" s="3" t="s">
        <v>79</v>
      </c>
      <c r="C38" s="4" t="s">
        <v>46</v>
      </c>
      <c r="D38" s="4" t="s">
        <v>47</v>
      </c>
      <c r="E38" s="4" t="s">
        <v>47</v>
      </c>
      <c r="F38" s="5">
        <v>1</v>
      </c>
      <c r="G38" s="6">
        <v>70000</v>
      </c>
      <c r="H38" s="6">
        <f t="shared" si="0"/>
        <v>70000</v>
      </c>
      <c r="I38" s="3" t="s">
        <v>45</v>
      </c>
    </row>
    <row r="39" spans="1:10" ht="24.95" customHeight="1" outlineLevel="2">
      <c r="A39" s="23" t="s">
        <v>80</v>
      </c>
      <c r="B39" s="3" t="s">
        <v>81</v>
      </c>
      <c r="C39" s="4" t="s">
        <v>42</v>
      </c>
      <c r="D39" s="4" t="s">
        <v>43</v>
      </c>
      <c r="E39" s="4" t="s">
        <v>44</v>
      </c>
      <c r="F39" s="5">
        <v>1</v>
      </c>
      <c r="G39" s="6">
        <v>300000</v>
      </c>
      <c r="H39" s="6">
        <f t="shared" si="0"/>
        <v>300000</v>
      </c>
      <c r="I39" s="3" t="s">
        <v>45</v>
      </c>
    </row>
    <row r="40" spans="1:10" ht="24.95" customHeight="1" outlineLevel="2">
      <c r="A40" s="23" t="s">
        <v>80</v>
      </c>
      <c r="B40" s="3" t="s">
        <v>82</v>
      </c>
      <c r="C40" s="4" t="s">
        <v>42</v>
      </c>
      <c r="D40" s="4" t="s">
        <v>43</v>
      </c>
      <c r="E40" s="4" t="s">
        <v>44</v>
      </c>
      <c r="F40" s="5">
        <v>1</v>
      </c>
      <c r="G40" s="6">
        <v>300000</v>
      </c>
      <c r="H40" s="6">
        <f t="shared" si="0"/>
        <v>300000</v>
      </c>
      <c r="I40" s="3" t="s">
        <v>45</v>
      </c>
    </row>
    <row r="41" spans="1:10" ht="24.95" customHeight="1" outlineLevel="2">
      <c r="A41" s="23" t="s">
        <v>80</v>
      </c>
      <c r="B41" s="3" t="s">
        <v>83</v>
      </c>
      <c r="C41" s="4" t="s">
        <v>84</v>
      </c>
      <c r="D41" s="4" t="s">
        <v>85</v>
      </c>
      <c r="E41" s="4" t="s">
        <v>85</v>
      </c>
      <c r="F41" s="5">
        <v>1</v>
      </c>
      <c r="G41" s="6">
        <v>500000</v>
      </c>
      <c r="H41" s="6">
        <f t="shared" si="0"/>
        <v>500000</v>
      </c>
      <c r="I41" s="3" t="s">
        <v>86</v>
      </c>
    </row>
    <row r="42" spans="1:10" ht="24.95" customHeight="1" outlineLevel="2">
      <c r="A42" s="23" t="s">
        <v>80</v>
      </c>
      <c r="B42" s="3" t="s">
        <v>87</v>
      </c>
      <c r="C42" s="4" t="s">
        <v>27</v>
      </c>
      <c r="D42" s="4" t="s">
        <v>88</v>
      </c>
      <c r="E42" s="4" t="s">
        <v>89</v>
      </c>
      <c r="F42" s="5">
        <v>1</v>
      </c>
      <c r="G42" s="6">
        <v>3000000</v>
      </c>
      <c r="H42" s="6">
        <f t="shared" si="0"/>
        <v>3000000</v>
      </c>
      <c r="I42" s="3" t="s">
        <v>11</v>
      </c>
      <c r="J42" s="7" t="s">
        <v>30</v>
      </c>
    </row>
    <row r="43" spans="1:10" ht="24.95" customHeight="1" outlineLevel="2">
      <c r="A43" s="23" t="s">
        <v>80</v>
      </c>
      <c r="B43" s="3" t="s">
        <v>90</v>
      </c>
      <c r="C43" s="4" t="s">
        <v>84</v>
      </c>
      <c r="D43" s="4" t="s">
        <v>91</v>
      </c>
      <c r="E43" s="4" t="s">
        <v>91</v>
      </c>
      <c r="F43" s="5">
        <v>1</v>
      </c>
      <c r="G43" s="6">
        <v>500000</v>
      </c>
      <c r="H43" s="6">
        <f t="shared" si="0"/>
        <v>500000</v>
      </c>
      <c r="I43" s="3" t="s">
        <v>86</v>
      </c>
    </row>
    <row r="44" spans="1:10" ht="24.95" customHeight="1" outlineLevel="2">
      <c r="A44" s="23" t="s">
        <v>80</v>
      </c>
      <c r="B44" s="3" t="s">
        <v>92</v>
      </c>
      <c r="C44" s="4" t="s">
        <v>84</v>
      </c>
      <c r="D44" s="4" t="s">
        <v>93</v>
      </c>
      <c r="E44" s="4" t="s">
        <v>93</v>
      </c>
      <c r="F44" s="5">
        <v>1</v>
      </c>
      <c r="G44" s="6">
        <v>250000</v>
      </c>
      <c r="H44" s="6">
        <f t="shared" si="0"/>
        <v>250000</v>
      </c>
      <c r="I44" s="3" t="s">
        <v>86</v>
      </c>
    </row>
    <row r="45" spans="1:10" ht="24.95" customHeight="1" outlineLevel="2">
      <c r="A45" s="23" t="s">
        <v>80</v>
      </c>
      <c r="B45" s="3" t="s">
        <v>92</v>
      </c>
      <c r="C45" s="4" t="s">
        <v>8</v>
      </c>
      <c r="D45" s="4" t="s">
        <v>94</v>
      </c>
      <c r="E45" s="4" t="s">
        <v>94</v>
      </c>
      <c r="F45" s="5">
        <v>1</v>
      </c>
      <c r="G45" s="6">
        <v>240000</v>
      </c>
      <c r="H45" s="6">
        <f t="shared" si="0"/>
        <v>240000</v>
      </c>
      <c r="I45" s="3" t="s">
        <v>95</v>
      </c>
    </row>
    <row r="46" spans="1:10" ht="24.95" customHeight="1" outlineLevel="1">
      <c r="A46" s="23" t="s">
        <v>96</v>
      </c>
      <c r="B46" s="3"/>
      <c r="C46" s="4"/>
      <c r="D46" s="4"/>
      <c r="E46" s="4"/>
      <c r="F46" s="5"/>
      <c r="G46" s="6"/>
      <c r="H46" s="6">
        <f>SUBTOTAL(9,H38:H45)</f>
        <v>5160000</v>
      </c>
      <c r="I46" s="3"/>
    </row>
    <row r="47" spans="1:10" ht="24.95" customHeight="1" outlineLevel="2">
      <c r="A47" s="23" t="s">
        <v>98</v>
      </c>
      <c r="B47" s="3" t="s">
        <v>97</v>
      </c>
      <c r="C47" s="4" t="s">
        <v>51</v>
      </c>
      <c r="D47" s="4" t="s">
        <v>52</v>
      </c>
      <c r="E47" s="4" t="s">
        <v>53</v>
      </c>
      <c r="F47" s="5">
        <v>1</v>
      </c>
      <c r="G47" s="6">
        <v>600000</v>
      </c>
      <c r="H47" s="6">
        <f t="shared" si="0"/>
        <v>600000</v>
      </c>
      <c r="I47" s="3" t="s">
        <v>54</v>
      </c>
    </row>
    <row r="48" spans="1:10" ht="24.95" customHeight="1" outlineLevel="2">
      <c r="A48" s="23" t="s">
        <v>98</v>
      </c>
      <c r="B48" s="3" t="s">
        <v>99</v>
      </c>
      <c r="C48" s="4" t="s">
        <v>27</v>
      </c>
      <c r="D48" s="4" t="s">
        <v>100</v>
      </c>
      <c r="E48" s="4" t="s">
        <v>101</v>
      </c>
      <c r="F48" s="5">
        <v>1</v>
      </c>
      <c r="G48" s="6">
        <v>600000</v>
      </c>
      <c r="H48" s="6">
        <f t="shared" si="0"/>
        <v>600000</v>
      </c>
      <c r="I48" s="3" t="s">
        <v>11</v>
      </c>
      <c r="J48" s="7" t="s">
        <v>68</v>
      </c>
    </row>
    <row r="49" spans="1:9" ht="24.95" customHeight="1" outlineLevel="2">
      <c r="A49" s="23" t="s">
        <v>98</v>
      </c>
      <c r="B49" s="3" t="s">
        <v>99</v>
      </c>
      <c r="C49" s="4" t="s">
        <v>8</v>
      </c>
      <c r="D49" s="8" t="s">
        <v>102</v>
      </c>
      <c r="E49" s="8" t="s">
        <v>103</v>
      </c>
      <c r="F49" s="5">
        <v>1</v>
      </c>
      <c r="G49" s="6">
        <v>460000</v>
      </c>
      <c r="H49" s="6">
        <f t="shared" si="0"/>
        <v>460000</v>
      </c>
      <c r="I49" s="3" t="s">
        <v>104</v>
      </c>
    </row>
    <row r="50" spans="1:9" ht="24.95" customHeight="1" outlineLevel="2">
      <c r="A50" s="23" t="s">
        <v>98</v>
      </c>
      <c r="B50" s="3" t="s">
        <v>99</v>
      </c>
      <c r="C50" s="4" t="s">
        <v>8</v>
      </c>
      <c r="D50" s="8" t="s">
        <v>105</v>
      </c>
      <c r="E50" s="8" t="s">
        <v>106</v>
      </c>
      <c r="F50" s="5">
        <v>1</v>
      </c>
      <c r="G50" s="6">
        <v>40000</v>
      </c>
      <c r="H50" s="6">
        <f t="shared" si="0"/>
        <v>40000</v>
      </c>
      <c r="I50" s="3" t="s">
        <v>104</v>
      </c>
    </row>
    <row r="51" spans="1:9" ht="24.95" customHeight="1" outlineLevel="1">
      <c r="A51" s="23" t="s">
        <v>107</v>
      </c>
      <c r="B51" s="3"/>
      <c r="C51" s="4"/>
      <c r="D51" s="8"/>
      <c r="E51" s="8"/>
      <c r="F51" s="5"/>
      <c r="G51" s="6"/>
      <c r="H51" s="6">
        <f>SUBTOTAL(9,H47:H50)</f>
        <v>1700000</v>
      </c>
      <c r="I51" s="3"/>
    </row>
    <row r="52" spans="1:9" ht="24.95" customHeight="1" outlineLevel="2">
      <c r="A52" s="23" t="s">
        <v>109</v>
      </c>
      <c r="B52" s="3" t="s">
        <v>108</v>
      </c>
      <c r="C52" s="4" t="s">
        <v>42</v>
      </c>
      <c r="D52" s="4" t="s">
        <v>43</v>
      </c>
      <c r="E52" s="4" t="s">
        <v>44</v>
      </c>
      <c r="F52" s="5">
        <v>1</v>
      </c>
      <c r="G52" s="6">
        <v>300000</v>
      </c>
      <c r="H52" s="6">
        <f t="shared" si="0"/>
        <v>300000</v>
      </c>
      <c r="I52" s="3" t="s">
        <v>45</v>
      </c>
    </row>
    <row r="53" spans="1:9" ht="24.95" customHeight="1" outlineLevel="2">
      <c r="A53" s="23" t="s">
        <v>109</v>
      </c>
      <c r="B53" s="3" t="s">
        <v>110</v>
      </c>
      <c r="C53" s="4" t="s">
        <v>42</v>
      </c>
      <c r="D53" s="4" t="s">
        <v>43</v>
      </c>
      <c r="E53" s="4" t="s">
        <v>44</v>
      </c>
      <c r="F53" s="5">
        <v>1</v>
      </c>
      <c r="G53" s="6">
        <v>300000</v>
      </c>
      <c r="H53" s="6">
        <f t="shared" si="0"/>
        <v>300000</v>
      </c>
      <c r="I53" s="3" t="s">
        <v>45</v>
      </c>
    </row>
    <row r="54" spans="1:9" ht="24.95" customHeight="1" outlineLevel="2">
      <c r="A54" s="23" t="s">
        <v>109</v>
      </c>
      <c r="B54" s="3" t="s">
        <v>110</v>
      </c>
      <c r="C54" s="4" t="s">
        <v>46</v>
      </c>
      <c r="D54" s="4" t="s">
        <v>47</v>
      </c>
      <c r="E54" s="4" t="s">
        <v>47</v>
      </c>
      <c r="F54" s="5">
        <v>1</v>
      </c>
      <c r="G54" s="6">
        <v>40000</v>
      </c>
      <c r="H54" s="6">
        <f t="shared" si="0"/>
        <v>40000</v>
      </c>
      <c r="I54" s="3" t="s">
        <v>45</v>
      </c>
    </row>
    <row r="55" spans="1:9" ht="24.95" customHeight="1" outlineLevel="2">
      <c r="A55" s="23" t="s">
        <v>109</v>
      </c>
      <c r="B55" s="3" t="s">
        <v>111</v>
      </c>
      <c r="C55" s="4" t="s">
        <v>46</v>
      </c>
      <c r="D55" s="4" t="s">
        <v>47</v>
      </c>
      <c r="E55" s="4" t="s">
        <v>47</v>
      </c>
      <c r="F55" s="5">
        <v>1</v>
      </c>
      <c r="G55" s="6">
        <v>40000</v>
      </c>
      <c r="H55" s="6">
        <f t="shared" si="0"/>
        <v>40000</v>
      </c>
      <c r="I55" s="3" t="s">
        <v>45</v>
      </c>
    </row>
    <row r="56" spans="1:9" ht="24.95" customHeight="1" outlineLevel="2">
      <c r="A56" s="23" t="s">
        <v>109</v>
      </c>
      <c r="B56" s="3" t="s">
        <v>112</v>
      </c>
      <c r="C56" s="4" t="s">
        <v>8</v>
      </c>
      <c r="D56" s="4" t="s">
        <v>113</v>
      </c>
      <c r="E56" s="4" t="s">
        <v>114</v>
      </c>
      <c r="F56" s="5">
        <v>1</v>
      </c>
      <c r="G56" s="6">
        <v>33000</v>
      </c>
      <c r="H56" s="6">
        <f t="shared" si="0"/>
        <v>33000</v>
      </c>
      <c r="I56" s="3" t="s">
        <v>11</v>
      </c>
    </row>
    <row r="57" spans="1:9" ht="24.95" customHeight="1" outlineLevel="2">
      <c r="A57" s="23" t="s">
        <v>109</v>
      </c>
      <c r="B57" s="3" t="s">
        <v>112</v>
      </c>
      <c r="C57" s="4" t="s">
        <v>8</v>
      </c>
      <c r="D57" s="4" t="s">
        <v>115</v>
      </c>
      <c r="E57" s="4" t="s">
        <v>116</v>
      </c>
      <c r="F57" s="5">
        <v>1</v>
      </c>
      <c r="G57" s="6">
        <v>25000</v>
      </c>
      <c r="H57" s="6">
        <f t="shared" si="0"/>
        <v>25000</v>
      </c>
      <c r="I57" s="3" t="s">
        <v>11</v>
      </c>
    </row>
    <row r="58" spans="1:9" ht="24.95" customHeight="1" outlineLevel="2">
      <c r="A58" s="23" t="s">
        <v>109</v>
      </c>
      <c r="B58" s="3" t="s">
        <v>112</v>
      </c>
      <c r="C58" s="4" t="s">
        <v>8</v>
      </c>
      <c r="D58" s="4" t="s">
        <v>117</v>
      </c>
      <c r="E58" s="4" t="s">
        <v>118</v>
      </c>
      <c r="F58" s="5">
        <v>1</v>
      </c>
      <c r="G58" s="6">
        <v>33000</v>
      </c>
      <c r="H58" s="6">
        <f t="shared" si="0"/>
        <v>33000</v>
      </c>
      <c r="I58" s="3" t="s">
        <v>11</v>
      </c>
    </row>
    <row r="59" spans="1:9" ht="24.95" customHeight="1" outlineLevel="2">
      <c r="A59" s="23" t="s">
        <v>109</v>
      </c>
      <c r="B59" s="3" t="s">
        <v>112</v>
      </c>
      <c r="C59" s="4" t="s">
        <v>8</v>
      </c>
      <c r="D59" s="4" t="s">
        <v>119</v>
      </c>
      <c r="E59" s="4" t="s">
        <v>120</v>
      </c>
      <c r="F59" s="5">
        <v>1</v>
      </c>
      <c r="G59" s="6">
        <v>24750</v>
      </c>
      <c r="H59" s="6">
        <f t="shared" si="0"/>
        <v>24750</v>
      </c>
      <c r="I59" s="3" t="s">
        <v>11</v>
      </c>
    </row>
    <row r="60" spans="1:9" ht="24.95" customHeight="1" outlineLevel="2">
      <c r="A60" s="23" t="s">
        <v>109</v>
      </c>
      <c r="B60" s="3" t="s">
        <v>112</v>
      </c>
      <c r="C60" s="4" t="s">
        <v>8</v>
      </c>
      <c r="D60" s="4" t="s">
        <v>121</v>
      </c>
      <c r="E60" s="4" t="s">
        <v>122</v>
      </c>
      <c r="F60" s="5">
        <v>1</v>
      </c>
      <c r="G60" s="6">
        <v>47500</v>
      </c>
      <c r="H60" s="6">
        <f t="shared" si="0"/>
        <v>47500</v>
      </c>
      <c r="I60" s="3" t="s">
        <v>11</v>
      </c>
    </row>
    <row r="61" spans="1:9" ht="24.95" customHeight="1" outlineLevel="2">
      <c r="A61" s="23" t="s">
        <v>109</v>
      </c>
      <c r="B61" s="3" t="s">
        <v>112</v>
      </c>
      <c r="C61" s="4" t="s">
        <v>8</v>
      </c>
      <c r="D61" s="4" t="s">
        <v>123</v>
      </c>
      <c r="E61" s="4" t="s">
        <v>124</v>
      </c>
      <c r="F61" s="5">
        <v>1</v>
      </c>
      <c r="G61" s="6">
        <v>25000</v>
      </c>
      <c r="H61" s="6">
        <f t="shared" si="0"/>
        <v>25000</v>
      </c>
      <c r="I61" s="3" t="s">
        <v>11</v>
      </c>
    </row>
    <row r="62" spans="1:9" ht="24.95" customHeight="1" outlineLevel="2">
      <c r="A62" s="23" t="s">
        <v>109</v>
      </c>
      <c r="B62" s="3" t="s">
        <v>112</v>
      </c>
      <c r="C62" s="4" t="s">
        <v>8</v>
      </c>
      <c r="D62" s="4" t="s">
        <v>125</v>
      </c>
      <c r="E62" s="4" t="s">
        <v>126</v>
      </c>
      <c r="F62" s="5">
        <v>1</v>
      </c>
      <c r="G62" s="6">
        <v>99000</v>
      </c>
      <c r="H62" s="6">
        <f t="shared" si="0"/>
        <v>99000</v>
      </c>
      <c r="I62" s="3" t="s">
        <v>11</v>
      </c>
    </row>
    <row r="63" spans="1:9" ht="24.95" customHeight="1" outlineLevel="2">
      <c r="A63" s="23" t="s">
        <v>109</v>
      </c>
      <c r="B63" s="3" t="s">
        <v>112</v>
      </c>
      <c r="C63" s="4" t="s">
        <v>8</v>
      </c>
      <c r="D63" s="4" t="s">
        <v>127</v>
      </c>
      <c r="E63" s="4" t="s">
        <v>128</v>
      </c>
      <c r="F63" s="5">
        <v>1</v>
      </c>
      <c r="G63" s="6">
        <v>33000</v>
      </c>
      <c r="H63" s="6">
        <f t="shared" si="0"/>
        <v>33000</v>
      </c>
      <c r="I63" s="3" t="s">
        <v>11</v>
      </c>
    </row>
    <row r="64" spans="1:9" ht="24.95" customHeight="1" outlineLevel="2">
      <c r="A64" s="23" t="s">
        <v>109</v>
      </c>
      <c r="B64" s="3" t="s">
        <v>112</v>
      </c>
      <c r="C64" s="4" t="s">
        <v>8</v>
      </c>
      <c r="D64" s="4" t="s">
        <v>129</v>
      </c>
      <c r="E64" s="4" t="s">
        <v>130</v>
      </c>
      <c r="F64" s="5">
        <v>1</v>
      </c>
      <c r="G64" s="6">
        <v>25000</v>
      </c>
      <c r="H64" s="6">
        <f t="shared" si="0"/>
        <v>25000</v>
      </c>
      <c r="I64" s="3" t="s">
        <v>11</v>
      </c>
    </row>
    <row r="65" spans="1:10" ht="24.95" customHeight="1" outlineLevel="2">
      <c r="A65" s="23" t="s">
        <v>109</v>
      </c>
      <c r="B65" s="3" t="s">
        <v>112</v>
      </c>
      <c r="C65" s="4" t="s">
        <v>8</v>
      </c>
      <c r="D65" s="4" t="s">
        <v>131</v>
      </c>
      <c r="E65" s="4" t="s">
        <v>132</v>
      </c>
      <c r="F65" s="5">
        <v>1</v>
      </c>
      <c r="G65" s="6">
        <v>22500</v>
      </c>
      <c r="H65" s="6">
        <f t="shared" si="0"/>
        <v>22500</v>
      </c>
      <c r="I65" s="3" t="s">
        <v>11</v>
      </c>
    </row>
    <row r="66" spans="1:10" ht="24.95" customHeight="1" outlineLevel="1">
      <c r="A66" s="23" t="s">
        <v>133</v>
      </c>
      <c r="B66" s="3"/>
      <c r="C66" s="4"/>
      <c r="D66" s="4"/>
      <c r="E66" s="4"/>
      <c r="F66" s="5"/>
      <c r="G66" s="6"/>
      <c r="H66" s="6">
        <f>SUBTOTAL(9,H52:H65)</f>
        <v>1047750</v>
      </c>
      <c r="I66" s="3"/>
    </row>
    <row r="67" spans="1:10" ht="24.95" customHeight="1" outlineLevel="2">
      <c r="A67" s="23" t="s">
        <v>135</v>
      </c>
      <c r="B67" s="3" t="s">
        <v>134</v>
      </c>
      <c r="C67" s="4" t="s">
        <v>27</v>
      </c>
      <c r="D67" s="4" t="s">
        <v>88</v>
      </c>
      <c r="E67" s="4" t="s">
        <v>136</v>
      </c>
      <c r="F67" s="5">
        <v>1</v>
      </c>
      <c r="G67" s="6">
        <v>600000</v>
      </c>
      <c r="H67" s="6">
        <f t="shared" si="0"/>
        <v>600000</v>
      </c>
      <c r="I67" s="3" t="s">
        <v>11</v>
      </c>
      <c r="J67" s="7" t="s">
        <v>30</v>
      </c>
    </row>
    <row r="68" spans="1:10" ht="24.95" customHeight="1" outlineLevel="2">
      <c r="A68" s="23" t="s">
        <v>135</v>
      </c>
      <c r="B68" s="3" t="s">
        <v>134</v>
      </c>
      <c r="C68" s="4" t="s">
        <v>42</v>
      </c>
      <c r="D68" s="4" t="s">
        <v>43</v>
      </c>
      <c r="E68" s="4" t="s">
        <v>44</v>
      </c>
      <c r="F68" s="5">
        <v>1</v>
      </c>
      <c r="G68" s="6">
        <v>300000</v>
      </c>
      <c r="H68" s="6">
        <f t="shared" si="0"/>
        <v>300000</v>
      </c>
      <c r="I68" s="3" t="s">
        <v>45</v>
      </c>
    </row>
    <row r="69" spans="1:10" ht="24.95" customHeight="1" outlineLevel="2">
      <c r="A69" s="23" t="s">
        <v>135</v>
      </c>
      <c r="B69" s="3" t="s">
        <v>137</v>
      </c>
      <c r="C69" s="4" t="s">
        <v>46</v>
      </c>
      <c r="D69" s="4" t="s">
        <v>47</v>
      </c>
      <c r="E69" s="4" t="s">
        <v>47</v>
      </c>
      <c r="F69" s="5">
        <v>1</v>
      </c>
      <c r="G69" s="6">
        <v>40000</v>
      </c>
      <c r="H69" s="6">
        <f t="shared" si="0"/>
        <v>40000</v>
      </c>
      <c r="I69" s="3" t="s">
        <v>45</v>
      </c>
    </row>
    <row r="70" spans="1:10" ht="24.95" customHeight="1" outlineLevel="2">
      <c r="A70" s="23" t="s">
        <v>135</v>
      </c>
      <c r="B70" s="3" t="s">
        <v>138</v>
      </c>
      <c r="C70" s="4" t="s">
        <v>27</v>
      </c>
      <c r="D70" s="4" t="s">
        <v>88</v>
      </c>
      <c r="E70" s="4" t="s">
        <v>139</v>
      </c>
      <c r="F70" s="5">
        <v>1</v>
      </c>
      <c r="G70" s="6">
        <v>1000000</v>
      </c>
      <c r="H70" s="6">
        <f t="shared" si="0"/>
        <v>1000000</v>
      </c>
      <c r="I70" s="3" t="s">
        <v>11</v>
      </c>
      <c r="J70" s="7" t="s">
        <v>30</v>
      </c>
    </row>
    <row r="71" spans="1:10" ht="24.95" customHeight="1" outlineLevel="2">
      <c r="A71" s="23" t="s">
        <v>135</v>
      </c>
      <c r="B71" s="3" t="s">
        <v>140</v>
      </c>
      <c r="C71" s="4" t="s">
        <v>8</v>
      </c>
      <c r="D71" s="4" t="s">
        <v>141</v>
      </c>
      <c r="E71" s="4" t="s">
        <v>142</v>
      </c>
      <c r="F71" s="5">
        <v>1</v>
      </c>
      <c r="G71" s="6">
        <v>500000</v>
      </c>
      <c r="H71" s="6">
        <f t="shared" si="0"/>
        <v>500000</v>
      </c>
      <c r="I71" s="3" t="s">
        <v>33</v>
      </c>
    </row>
    <row r="72" spans="1:10" ht="24.95" customHeight="1" outlineLevel="1">
      <c r="A72" s="23" t="s">
        <v>143</v>
      </c>
      <c r="B72" s="3"/>
      <c r="C72" s="4"/>
      <c r="D72" s="4"/>
      <c r="E72" s="4"/>
      <c r="F72" s="5"/>
      <c r="G72" s="6"/>
      <c r="H72" s="6">
        <f>SUBTOTAL(9,H67:H71)</f>
        <v>2440000</v>
      </c>
      <c r="I72" s="3"/>
    </row>
    <row r="73" spans="1:10" ht="24.95" customHeight="1" outlineLevel="2">
      <c r="A73" s="23" t="s">
        <v>145</v>
      </c>
      <c r="B73" s="3" t="s">
        <v>144</v>
      </c>
      <c r="C73" s="4" t="s">
        <v>46</v>
      </c>
      <c r="D73" s="4" t="s">
        <v>47</v>
      </c>
      <c r="E73" s="4" t="s">
        <v>47</v>
      </c>
      <c r="F73" s="5">
        <v>1</v>
      </c>
      <c r="G73" s="6">
        <v>70000</v>
      </c>
      <c r="H73" s="6">
        <f t="shared" si="0"/>
        <v>70000</v>
      </c>
      <c r="I73" s="3" t="s">
        <v>45</v>
      </c>
    </row>
    <row r="74" spans="1:10" ht="24.95" customHeight="1" outlineLevel="2">
      <c r="A74" s="23" t="s">
        <v>145</v>
      </c>
      <c r="B74" s="3" t="s">
        <v>146</v>
      </c>
      <c r="C74" s="4" t="s">
        <v>27</v>
      </c>
      <c r="D74" s="4" t="s">
        <v>88</v>
      </c>
      <c r="E74" s="4" t="s">
        <v>147</v>
      </c>
      <c r="F74" s="5">
        <v>1</v>
      </c>
      <c r="G74" s="6">
        <v>1000000</v>
      </c>
      <c r="H74" s="6">
        <f t="shared" si="0"/>
        <v>1000000</v>
      </c>
      <c r="I74" s="3" t="s">
        <v>11</v>
      </c>
      <c r="J74" s="7" t="s">
        <v>148</v>
      </c>
    </row>
    <row r="75" spans="1:10" ht="24.95" customHeight="1" outlineLevel="2">
      <c r="A75" s="23" t="s">
        <v>145</v>
      </c>
      <c r="B75" s="3" t="s">
        <v>149</v>
      </c>
      <c r="C75" s="4" t="s">
        <v>150</v>
      </c>
      <c r="D75" s="4" t="s">
        <v>151</v>
      </c>
      <c r="E75" s="4" t="s">
        <v>152</v>
      </c>
      <c r="F75" s="5">
        <v>1</v>
      </c>
      <c r="G75" s="6">
        <v>125000</v>
      </c>
      <c r="H75" s="6">
        <f t="shared" si="0"/>
        <v>125000</v>
      </c>
      <c r="I75" s="3" t="s">
        <v>45</v>
      </c>
    </row>
    <row r="76" spans="1:10" ht="24.95" customHeight="1" outlineLevel="2">
      <c r="A76" s="23" t="s">
        <v>145</v>
      </c>
      <c r="B76" s="3" t="s">
        <v>149</v>
      </c>
      <c r="C76" s="4" t="s">
        <v>150</v>
      </c>
      <c r="D76" s="4" t="s">
        <v>153</v>
      </c>
      <c r="E76" s="4" t="s">
        <v>152</v>
      </c>
      <c r="F76" s="5">
        <v>1</v>
      </c>
      <c r="G76" s="6">
        <v>125000</v>
      </c>
      <c r="H76" s="6">
        <f t="shared" ref="H76:H78" si="1">F76*G76</f>
        <v>125000</v>
      </c>
      <c r="I76" s="3" t="s">
        <v>45</v>
      </c>
    </row>
    <row r="77" spans="1:10" ht="24.95" customHeight="1" outlineLevel="2">
      <c r="A77" s="23" t="s">
        <v>145</v>
      </c>
      <c r="B77" s="3" t="s">
        <v>149</v>
      </c>
      <c r="C77" s="4" t="s">
        <v>150</v>
      </c>
      <c r="D77" s="4" t="s">
        <v>154</v>
      </c>
      <c r="E77" s="4" t="s">
        <v>152</v>
      </c>
      <c r="F77" s="5">
        <v>1</v>
      </c>
      <c r="G77" s="6">
        <v>125000</v>
      </c>
      <c r="H77" s="6">
        <f t="shared" si="1"/>
        <v>125000</v>
      </c>
      <c r="I77" s="3" t="s">
        <v>45</v>
      </c>
    </row>
    <row r="78" spans="1:10" ht="24.95" customHeight="1" outlineLevel="2">
      <c r="A78" s="23" t="s">
        <v>145</v>
      </c>
      <c r="B78" s="3" t="s">
        <v>149</v>
      </c>
      <c r="C78" s="4" t="s">
        <v>150</v>
      </c>
      <c r="D78" s="4" t="s">
        <v>155</v>
      </c>
      <c r="E78" s="4" t="s">
        <v>152</v>
      </c>
      <c r="F78" s="5">
        <v>1</v>
      </c>
      <c r="G78" s="6">
        <v>125000</v>
      </c>
      <c r="H78" s="6">
        <f t="shared" si="1"/>
        <v>125000</v>
      </c>
      <c r="I78" s="3" t="s">
        <v>45</v>
      </c>
    </row>
    <row r="79" spans="1:10" ht="24.95" customHeight="1" outlineLevel="1">
      <c r="A79" s="23" t="s">
        <v>156</v>
      </c>
      <c r="B79" s="3"/>
      <c r="C79" s="4"/>
      <c r="D79" s="4"/>
      <c r="E79" s="4"/>
      <c r="F79" s="5"/>
      <c r="G79" s="6"/>
      <c r="H79" s="6">
        <f>SUBTOTAL(9,H73:H78)</f>
        <v>1570000</v>
      </c>
      <c r="I79" s="3"/>
    </row>
    <row r="80" spans="1:10" ht="24.95" customHeight="1">
      <c r="A80" s="23" t="s">
        <v>157</v>
      </c>
      <c r="B80" s="3"/>
      <c r="C80" s="4"/>
      <c r="D80" s="4"/>
      <c r="E80" s="4"/>
      <c r="F80" s="5"/>
      <c r="G80" s="6"/>
      <c r="H80" s="6">
        <f>SUBTOTAL(9,H3:H78)</f>
        <v>26219550</v>
      </c>
      <c r="I80" s="3"/>
    </row>
    <row r="81" spans="8:8">
      <c r="H81" s="10"/>
    </row>
  </sheetData>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dimension ref="A1:S20"/>
  <sheetViews>
    <sheetView workbookViewId="0">
      <selection activeCell="H13" sqref="H13"/>
    </sheetView>
  </sheetViews>
  <sheetFormatPr defaultRowHeight="13.5" outlineLevelRow="2"/>
  <cols>
    <col min="1" max="1" width="14.625" style="11" customWidth="1"/>
    <col min="2" max="2" width="25.375" style="11" customWidth="1"/>
    <col min="3" max="3" width="28.75" style="11" customWidth="1"/>
    <col min="4" max="4" width="35.375" style="11" customWidth="1"/>
    <col min="5" max="5" width="9.625" style="11" customWidth="1"/>
    <col min="6" max="6" width="7.5" style="11" customWidth="1"/>
    <col min="7" max="7" width="9.75" style="11" customWidth="1"/>
    <col min="8" max="8" width="10.625" style="11" customWidth="1"/>
    <col min="9" max="16384" width="9" style="11"/>
  </cols>
  <sheetData>
    <row r="1" spans="1:8" ht="30" customHeight="1">
      <c r="A1" s="396" t="s">
        <v>339</v>
      </c>
      <c r="B1" s="396"/>
      <c r="C1" s="396"/>
      <c r="D1" s="396"/>
      <c r="E1" s="396"/>
      <c r="F1" s="396"/>
      <c r="G1" s="396"/>
      <c r="H1" s="396"/>
    </row>
    <row r="2" spans="1:8" s="20" customFormat="1" ht="24.95" customHeight="1">
      <c r="A2" s="56" t="s">
        <v>159</v>
      </c>
      <c r="B2" s="57" t="s">
        <v>289</v>
      </c>
      <c r="C2" s="57" t="s">
        <v>2</v>
      </c>
      <c r="D2" s="57" t="s">
        <v>3</v>
      </c>
      <c r="E2" s="57" t="s">
        <v>290</v>
      </c>
      <c r="F2" s="57" t="s">
        <v>160</v>
      </c>
      <c r="G2" s="57" t="s">
        <v>161</v>
      </c>
      <c r="H2" s="57" t="s">
        <v>162</v>
      </c>
    </row>
    <row r="3" spans="1:8" s="38" customFormat="1" ht="24.95" customHeight="1" outlineLevel="2">
      <c r="A3" s="32" t="s">
        <v>177</v>
      </c>
      <c r="B3" s="33" t="s">
        <v>291</v>
      </c>
      <c r="C3" s="34" t="s">
        <v>292</v>
      </c>
      <c r="D3" s="35" t="s">
        <v>293</v>
      </c>
      <c r="E3" s="36" t="s">
        <v>294</v>
      </c>
      <c r="F3" s="34">
        <v>1</v>
      </c>
      <c r="G3" s="34">
        <v>1197000</v>
      </c>
      <c r="H3" s="37">
        <f>F3*G3</f>
        <v>1197000</v>
      </c>
    </row>
    <row r="4" spans="1:8" s="38" customFormat="1" ht="24.95" customHeight="1" outlineLevel="2">
      <c r="A4" s="32" t="s">
        <v>177</v>
      </c>
      <c r="B4" s="39" t="s">
        <v>295</v>
      </c>
      <c r="C4" s="34" t="s">
        <v>296</v>
      </c>
      <c r="D4" s="34" t="s">
        <v>297</v>
      </c>
      <c r="E4" s="36" t="s">
        <v>294</v>
      </c>
      <c r="F4" s="34">
        <v>1</v>
      </c>
      <c r="G4" s="34">
        <v>375760</v>
      </c>
      <c r="H4" s="37">
        <f>F4*G4</f>
        <v>375760</v>
      </c>
    </row>
    <row r="5" spans="1:8" s="38" customFormat="1" ht="24.95" customHeight="1" outlineLevel="1">
      <c r="A5" s="32" t="s">
        <v>96</v>
      </c>
      <c r="B5" s="39"/>
      <c r="C5" s="34"/>
      <c r="D5" s="34"/>
      <c r="E5" s="36"/>
      <c r="F5" s="34"/>
      <c r="G5" s="34"/>
      <c r="H5" s="37">
        <f>SUBTOTAL(9,H3:H4)</f>
        <v>1572760</v>
      </c>
    </row>
    <row r="6" spans="1:8" s="38" customFormat="1" ht="24.95" customHeight="1" outlineLevel="2">
      <c r="A6" s="32" t="s">
        <v>213</v>
      </c>
      <c r="B6" s="39" t="s">
        <v>274</v>
      </c>
      <c r="C6" s="35" t="s">
        <v>274</v>
      </c>
      <c r="D6" s="35" t="s">
        <v>298</v>
      </c>
      <c r="E6" s="36" t="s">
        <v>294</v>
      </c>
      <c r="F6" s="34">
        <v>1</v>
      </c>
      <c r="G6" s="34">
        <v>1000300</v>
      </c>
      <c r="H6" s="37">
        <f>F6*G6</f>
        <v>1000300</v>
      </c>
    </row>
    <row r="7" spans="1:8" s="38" customFormat="1" ht="24.95" customHeight="1" outlineLevel="1">
      <c r="A7" s="32" t="s">
        <v>143</v>
      </c>
      <c r="B7" s="39"/>
      <c r="C7" s="35"/>
      <c r="D7" s="35"/>
      <c r="E7" s="36"/>
      <c r="F7" s="34"/>
      <c r="G7" s="34"/>
      <c r="H7" s="37">
        <f>SUBTOTAL(9,H6:H6)</f>
        <v>1000300</v>
      </c>
    </row>
    <row r="8" spans="1:8" s="38" customFormat="1" ht="24.95" customHeight="1" outlineLevel="2">
      <c r="A8" s="32" t="s">
        <v>193</v>
      </c>
      <c r="B8" s="33" t="s">
        <v>299</v>
      </c>
      <c r="C8" s="34" t="s">
        <v>300</v>
      </c>
      <c r="D8" s="34" t="s">
        <v>297</v>
      </c>
      <c r="E8" s="36" t="s">
        <v>294</v>
      </c>
      <c r="F8" s="34">
        <v>1</v>
      </c>
      <c r="G8" s="34">
        <v>400000</v>
      </c>
      <c r="H8" s="40">
        <f>F8*G8</f>
        <v>400000</v>
      </c>
    </row>
    <row r="9" spans="1:8" s="38" customFormat="1" ht="24.95" customHeight="1" outlineLevel="2">
      <c r="A9" s="32" t="s">
        <v>193</v>
      </c>
      <c r="B9" s="33" t="s">
        <v>301</v>
      </c>
      <c r="C9" s="34" t="s">
        <v>302</v>
      </c>
      <c r="D9" s="41" t="s">
        <v>303</v>
      </c>
      <c r="E9" s="36" t="s">
        <v>304</v>
      </c>
      <c r="F9" s="34">
        <v>1</v>
      </c>
      <c r="G9" s="34">
        <v>400000</v>
      </c>
      <c r="H9" s="40">
        <f>F9*G9</f>
        <v>400000</v>
      </c>
    </row>
    <row r="10" spans="1:8" s="38" customFormat="1" ht="24.95" customHeight="1" outlineLevel="1">
      <c r="A10" s="32" t="s">
        <v>59</v>
      </c>
      <c r="B10" s="33"/>
      <c r="C10" s="34"/>
      <c r="D10" s="41"/>
      <c r="E10" s="36"/>
      <c r="F10" s="34"/>
      <c r="G10" s="34"/>
      <c r="H10" s="40">
        <f>SUBTOTAL(9,H8:H9)</f>
        <v>800000</v>
      </c>
    </row>
    <row r="11" spans="1:8" s="38" customFormat="1" ht="24.95" customHeight="1" outlineLevel="2">
      <c r="A11" s="32" t="s">
        <v>183</v>
      </c>
      <c r="B11" s="39" t="s">
        <v>246</v>
      </c>
      <c r="C11" s="42" t="s">
        <v>305</v>
      </c>
      <c r="D11" s="35" t="s">
        <v>306</v>
      </c>
      <c r="E11" s="36" t="s">
        <v>294</v>
      </c>
      <c r="F11" s="34">
        <v>1</v>
      </c>
      <c r="G11" s="34">
        <v>496000</v>
      </c>
      <c r="H11" s="37">
        <f>F11*G11</f>
        <v>496000</v>
      </c>
    </row>
    <row r="12" spans="1:8" s="38" customFormat="1" ht="24.95" customHeight="1" outlineLevel="2">
      <c r="A12" s="32" t="s">
        <v>183</v>
      </c>
      <c r="B12" s="39" t="s">
        <v>307</v>
      </c>
      <c r="C12" s="41" t="s">
        <v>308</v>
      </c>
      <c r="D12" s="41" t="s">
        <v>303</v>
      </c>
      <c r="E12" s="36" t="s">
        <v>304</v>
      </c>
      <c r="F12" s="34">
        <v>1</v>
      </c>
      <c r="G12" s="34">
        <v>286890</v>
      </c>
      <c r="H12" s="37">
        <f>F12*G12</f>
        <v>286890</v>
      </c>
    </row>
    <row r="13" spans="1:8" s="38" customFormat="1" ht="24.95" customHeight="1" outlineLevel="1">
      <c r="A13" s="32" t="s">
        <v>78</v>
      </c>
      <c r="B13" s="39"/>
      <c r="C13" s="41"/>
      <c r="D13" s="41"/>
      <c r="E13" s="36"/>
      <c r="F13" s="34"/>
      <c r="G13" s="34"/>
      <c r="H13" s="37">
        <f>SUBTOTAL(9,H11:H12)</f>
        <v>782890</v>
      </c>
    </row>
    <row r="14" spans="1:8" s="38" customFormat="1" ht="24.95" customHeight="1" outlineLevel="2">
      <c r="A14" s="32" t="s">
        <v>174</v>
      </c>
      <c r="B14" s="39" t="s">
        <v>309</v>
      </c>
      <c r="C14" s="41" t="s">
        <v>310</v>
      </c>
      <c r="D14" s="41" t="s">
        <v>303</v>
      </c>
      <c r="E14" s="36" t="s">
        <v>304</v>
      </c>
      <c r="F14" s="34">
        <v>1</v>
      </c>
      <c r="G14" s="34">
        <v>292360</v>
      </c>
      <c r="H14" s="37">
        <f>F14*G14</f>
        <v>292360</v>
      </c>
    </row>
    <row r="15" spans="1:8" s="38" customFormat="1" ht="24.95" customHeight="1" outlineLevel="1">
      <c r="A15" s="32" t="s">
        <v>107</v>
      </c>
      <c r="B15" s="39"/>
      <c r="C15" s="41"/>
      <c r="D15" s="41"/>
      <c r="E15" s="36"/>
      <c r="F15" s="34"/>
      <c r="G15" s="34"/>
      <c r="H15" s="37">
        <f>SUBTOTAL(9,H14:H14)</f>
        <v>292360</v>
      </c>
    </row>
    <row r="16" spans="1:8" s="38" customFormat="1" ht="24.95" customHeight="1">
      <c r="A16" s="32" t="s">
        <v>157</v>
      </c>
      <c r="B16" s="39"/>
      <c r="C16" s="41"/>
      <c r="D16" s="41"/>
      <c r="E16" s="36"/>
      <c r="F16" s="34"/>
      <c r="G16" s="34"/>
      <c r="H16" s="37">
        <f>SUBTOTAL(9,H3:H14)</f>
        <v>4448310</v>
      </c>
    </row>
    <row r="20" spans="11:19" ht="22.5">
      <c r="K20" s="396"/>
      <c r="L20" s="396"/>
      <c r="M20" s="396"/>
      <c r="N20" s="396"/>
      <c r="O20" s="396"/>
      <c r="P20" s="396"/>
      <c r="Q20" s="396"/>
      <c r="R20" s="396"/>
      <c r="S20" s="396"/>
    </row>
  </sheetData>
  <mergeCells count="2">
    <mergeCell ref="A1:H1"/>
    <mergeCell ref="K20:S20"/>
  </mergeCells>
  <phoneticPr fontId="3" type="noConversion"/>
  <printOptions horizontalCentered="1"/>
  <pageMargins left="0.70866141732283472" right="0.70866141732283472" top="0.74803149606299213" bottom="0.74803149606299213" header="0.31496062992125984" footer="0.31496062992125984"/>
  <pageSetup paperSize="9" scale="90" orientation="landscape"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dimension ref="A1:I25"/>
  <sheetViews>
    <sheetView workbookViewId="0">
      <selection activeCell="I20" sqref="I20"/>
    </sheetView>
  </sheetViews>
  <sheetFormatPr defaultRowHeight="13.5" outlineLevelRow="2"/>
  <cols>
    <col min="1" max="1" width="9.75" style="11" customWidth="1"/>
    <col min="2" max="2" width="12.75" style="11" customWidth="1"/>
    <col min="3" max="3" width="6.625" style="11" customWidth="1"/>
    <col min="4" max="4" width="30" style="11" customWidth="1"/>
    <col min="5" max="5" width="30.5" style="11" customWidth="1"/>
    <col min="6" max="6" width="30" style="11" customWidth="1"/>
    <col min="7" max="7" width="8.875" style="11" customWidth="1"/>
    <col min="8" max="8" width="9" style="11" customWidth="1"/>
    <col min="9" max="9" width="12.75" style="11" customWidth="1"/>
    <col min="10" max="16384" width="9" style="11"/>
  </cols>
  <sheetData>
    <row r="1" spans="1:9" s="58" customFormat="1" ht="30" customHeight="1">
      <c r="A1" s="397" t="s">
        <v>355</v>
      </c>
      <c r="B1" s="397"/>
      <c r="C1" s="397"/>
      <c r="D1" s="397"/>
      <c r="E1" s="397"/>
      <c r="F1" s="397"/>
      <c r="G1" s="397"/>
      <c r="H1" s="397"/>
      <c r="I1" s="397"/>
    </row>
    <row r="2" spans="1:9" s="20" customFormat="1" ht="24.6" customHeight="1">
      <c r="A2" s="65" t="s">
        <v>1</v>
      </c>
      <c r="B2" s="65" t="s">
        <v>159</v>
      </c>
      <c r="C2" s="65" t="s">
        <v>340</v>
      </c>
      <c r="D2" s="65" t="s">
        <v>2</v>
      </c>
      <c r="E2" s="65" t="s">
        <v>3</v>
      </c>
      <c r="F2" s="64" t="s">
        <v>4</v>
      </c>
      <c r="G2" s="65" t="s">
        <v>160</v>
      </c>
      <c r="H2" s="63" t="s">
        <v>161</v>
      </c>
      <c r="I2" s="63" t="s">
        <v>162</v>
      </c>
    </row>
    <row r="3" spans="1:9" s="20" customFormat="1" ht="24.6" customHeight="1" outlineLevel="2">
      <c r="A3" s="59" t="s">
        <v>341</v>
      </c>
      <c r="B3" s="59" t="s">
        <v>171</v>
      </c>
      <c r="C3" s="59" t="s">
        <v>342</v>
      </c>
      <c r="D3" s="60" t="s">
        <v>343</v>
      </c>
      <c r="E3" s="60" t="s">
        <v>343</v>
      </c>
      <c r="F3" s="60" t="s">
        <v>344</v>
      </c>
      <c r="G3" s="61">
        <v>1</v>
      </c>
      <c r="H3" s="62">
        <v>5000</v>
      </c>
      <c r="I3" s="63">
        <f>G3*H3</f>
        <v>5000</v>
      </c>
    </row>
    <row r="4" spans="1:9" s="20" customFormat="1" ht="24.6" customHeight="1" outlineLevel="2">
      <c r="A4" s="59" t="s">
        <v>341</v>
      </c>
      <c r="B4" s="59" t="s">
        <v>171</v>
      </c>
      <c r="C4" s="59" t="s">
        <v>342</v>
      </c>
      <c r="D4" s="60" t="s">
        <v>345</v>
      </c>
      <c r="E4" s="60" t="s">
        <v>345</v>
      </c>
      <c r="F4" s="60" t="s">
        <v>345</v>
      </c>
      <c r="G4" s="61">
        <v>1</v>
      </c>
      <c r="H4" s="62">
        <v>31000</v>
      </c>
      <c r="I4" s="63">
        <f>G4*H4</f>
        <v>31000</v>
      </c>
    </row>
    <row r="5" spans="1:9" s="20" customFormat="1" ht="24.6" customHeight="1" outlineLevel="1">
      <c r="A5" s="59"/>
      <c r="B5" s="59" t="s">
        <v>133</v>
      </c>
      <c r="C5" s="59"/>
      <c r="D5" s="60"/>
      <c r="E5" s="60"/>
      <c r="F5" s="60"/>
      <c r="G5" s="61"/>
      <c r="H5" s="62"/>
      <c r="I5" s="62">
        <f>SUBTOTAL(9,I3:I4)</f>
        <v>36000</v>
      </c>
    </row>
    <row r="6" spans="1:9" s="20" customFormat="1" ht="24.6" customHeight="1" outlineLevel="2">
      <c r="A6" s="59" t="s">
        <v>346</v>
      </c>
      <c r="B6" s="59" t="s">
        <v>193</v>
      </c>
      <c r="C6" s="59" t="s">
        <v>347</v>
      </c>
      <c r="D6" s="60" t="s">
        <v>343</v>
      </c>
      <c r="E6" s="60" t="s">
        <v>343</v>
      </c>
      <c r="F6" s="60" t="s">
        <v>344</v>
      </c>
      <c r="G6" s="61">
        <v>1</v>
      </c>
      <c r="H6" s="62">
        <v>5000</v>
      </c>
      <c r="I6" s="63">
        <f t="shared" ref="I6:I21" si="0">G6*H6</f>
        <v>5000</v>
      </c>
    </row>
    <row r="7" spans="1:9" s="20" customFormat="1" ht="24.6" customHeight="1" outlineLevel="2">
      <c r="A7" s="59" t="s">
        <v>346</v>
      </c>
      <c r="B7" s="59" t="s">
        <v>193</v>
      </c>
      <c r="C7" s="59" t="s">
        <v>347</v>
      </c>
      <c r="D7" s="60" t="s">
        <v>345</v>
      </c>
      <c r="E7" s="60" t="s">
        <v>345</v>
      </c>
      <c r="F7" s="60" t="s">
        <v>345</v>
      </c>
      <c r="G7" s="61">
        <v>1</v>
      </c>
      <c r="H7" s="62">
        <v>29000</v>
      </c>
      <c r="I7" s="63">
        <f>G7*H7</f>
        <v>29000</v>
      </c>
    </row>
    <row r="8" spans="1:9" s="20" customFormat="1" ht="24.6" customHeight="1" outlineLevel="2">
      <c r="A8" s="59" t="s">
        <v>348</v>
      </c>
      <c r="B8" s="59" t="s">
        <v>193</v>
      </c>
      <c r="C8" s="59" t="s">
        <v>347</v>
      </c>
      <c r="D8" s="60" t="s">
        <v>343</v>
      </c>
      <c r="E8" s="60" t="s">
        <v>343</v>
      </c>
      <c r="F8" s="60" t="s">
        <v>344</v>
      </c>
      <c r="G8" s="61">
        <v>1</v>
      </c>
      <c r="H8" s="62">
        <v>5000</v>
      </c>
      <c r="I8" s="63">
        <f t="shared" si="0"/>
        <v>5000</v>
      </c>
    </row>
    <row r="9" spans="1:9" s="20" customFormat="1" ht="24.6" customHeight="1" outlineLevel="2">
      <c r="A9" s="59" t="s">
        <v>349</v>
      </c>
      <c r="B9" s="59" t="s">
        <v>193</v>
      </c>
      <c r="C9" s="59" t="s">
        <v>347</v>
      </c>
      <c r="D9" s="60" t="s">
        <v>343</v>
      </c>
      <c r="E9" s="60" t="s">
        <v>343</v>
      </c>
      <c r="F9" s="60" t="s">
        <v>344</v>
      </c>
      <c r="G9" s="61">
        <v>1</v>
      </c>
      <c r="H9" s="62">
        <v>5000</v>
      </c>
      <c r="I9" s="63">
        <f t="shared" si="0"/>
        <v>5000</v>
      </c>
    </row>
    <row r="10" spans="1:9" s="20" customFormat="1" ht="24.6" customHeight="1" outlineLevel="1">
      <c r="A10" s="64"/>
      <c r="B10" s="64" t="s">
        <v>59</v>
      </c>
      <c r="C10" s="64"/>
      <c r="D10" s="66"/>
      <c r="E10" s="66"/>
      <c r="F10" s="66"/>
      <c r="G10" s="65"/>
      <c r="H10" s="63"/>
      <c r="I10" s="63">
        <f>SUBTOTAL(9,I6:I9)</f>
        <v>44000</v>
      </c>
    </row>
    <row r="11" spans="1:9" s="20" customFormat="1" ht="24.6" customHeight="1" outlineLevel="2">
      <c r="A11" s="59" t="s">
        <v>350</v>
      </c>
      <c r="B11" s="59" t="s">
        <v>213</v>
      </c>
      <c r="C11" s="59" t="s">
        <v>347</v>
      </c>
      <c r="D11" s="60" t="s">
        <v>343</v>
      </c>
      <c r="E11" s="60" t="s">
        <v>343</v>
      </c>
      <c r="F11" s="60" t="s">
        <v>344</v>
      </c>
      <c r="G11" s="61">
        <v>1</v>
      </c>
      <c r="H11" s="62">
        <v>5000</v>
      </c>
      <c r="I11" s="63">
        <f t="shared" si="0"/>
        <v>5000</v>
      </c>
    </row>
    <row r="12" spans="1:9" s="20" customFormat="1" ht="24.6" customHeight="1" outlineLevel="2">
      <c r="A12" s="59" t="s">
        <v>350</v>
      </c>
      <c r="B12" s="59" t="s">
        <v>213</v>
      </c>
      <c r="C12" s="59" t="s">
        <v>347</v>
      </c>
      <c r="D12" s="60" t="s">
        <v>345</v>
      </c>
      <c r="E12" s="60" t="s">
        <v>345</v>
      </c>
      <c r="F12" s="60" t="s">
        <v>345</v>
      </c>
      <c r="G12" s="61">
        <v>1</v>
      </c>
      <c r="H12" s="62">
        <v>23000</v>
      </c>
      <c r="I12" s="63">
        <f t="shared" si="0"/>
        <v>23000</v>
      </c>
    </row>
    <row r="13" spans="1:9" s="20" customFormat="1" ht="24.6" customHeight="1" outlineLevel="1">
      <c r="A13" s="64"/>
      <c r="B13" s="64" t="s">
        <v>143</v>
      </c>
      <c r="C13" s="64"/>
      <c r="D13" s="66"/>
      <c r="E13" s="66"/>
      <c r="F13" s="66"/>
      <c r="G13" s="65"/>
      <c r="H13" s="63"/>
      <c r="I13" s="63">
        <f>SUBTOTAL(9,I11:I12)</f>
        <v>28000</v>
      </c>
    </row>
    <row r="14" spans="1:9" s="20" customFormat="1" ht="24.6" customHeight="1" outlineLevel="2">
      <c r="A14" s="64" t="s">
        <v>351</v>
      </c>
      <c r="B14" s="64" t="s">
        <v>183</v>
      </c>
      <c r="C14" s="59" t="s">
        <v>347</v>
      </c>
      <c r="D14" s="60" t="s">
        <v>343</v>
      </c>
      <c r="E14" s="60" t="s">
        <v>343</v>
      </c>
      <c r="F14" s="60" t="s">
        <v>344</v>
      </c>
      <c r="G14" s="65">
        <v>1</v>
      </c>
      <c r="H14" s="63">
        <v>5000</v>
      </c>
      <c r="I14" s="63">
        <f t="shared" si="0"/>
        <v>5000</v>
      </c>
    </row>
    <row r="15" spans="1:9" s="20" customFormat="1" ht="24.6" customHeight="1" outlineLevel="2">
      <c r="A15" s="64" t="s">
        <v>351</v>
      </c>
      <c r="B15" s="64" t="s">
        <v>183</v>
      </c>
      <c r="C15" s="59" t="s">
        <v>347</v>
      </c>
      <c r="D15" s="60" t="s">
        <v>345</v>
      </c>
      <c r="E15" s="60" t="s">
        <v>345</v>
      </c>
      <c r="F15" s="60" t="s">
        <v>345</v>
      </c>
      <c r="G15" s="65">
        <v>1</v>
      </c>
      <c r="H15" s="63">
        <v>25000</v>
      </c>
      <c r="I15" s="63">
        <f t="shared" si="0"/>
        <v>25000</v>
      </c>
    </row>
    <row r="16" spans="1:9" s="20" customFormat="1" ht="24.6" customHeight="1" outlineLevel="1">
      <c r="A16" s="64"/>
      <c r="B16" s="64" t="s">
        <v>78</v>
      </c>
      <c r="C16" s="64"/>
      <c r="D16" s="66"/>
      <c r="E16" s="66"/>
      <c r="F16" s="66"/>
      <c r="G16" s="65"/>
      <c r="H16" s="63"/>
      <c r="I16" s="63">
        <f>SUBTOTAL(9,I14:I15)</f>
        <v>30000</v>
      </c>
    </row>
    <row r="17" spans="1:9" s="20" customFormat="1" ht="24.6" customHeight="1" outlineLevel="2">
      <c r="A17" s="59" t="s">
        <v>352</v>
      </c>
      <c r="B17" s="59" t="s">
        <v>211</v>
      </c>
      <c r="C17" s="59" t="s">
        <v>347</v>
      </c>
      <c r="D17" s="60" t="s">
        <v>343</v>
      </c>
      <c r="E17" s="60" t="s">
        <v>343</v>
      </c>
      <c r="F17" s="60" t="s">
        <v>344</v>
      </c>
      <c r="G17" s="61">
        <v>1</v>
      </c>
      <c r="H17" s="62">
        <v>5000</v>
      </c>
      <c r="I17" s="63">
        <f t="shared" si="0"/>
        <v>5000</v>
      </c>
    </row>
    <row r="18" spans="1:9" s="20" customFormat="1" ht="24.6" customHeight="1" outlineLevel="1">
      <c r="A18" s="64"/>
      <c r="B18" s="64" t="s">
        <v>40</v>
      </c>
      <c r="C18" s="64"/>
      <c r="D18" s="66"/>
      <c r="E18" s="66"/>
      <c r="F18" s="66"/>
      <c r="G18" s="65"/>
      <c r="H18" s="63"/>
      <c r="I18" s="63">
        <f>SUBTOTAL(9,I17:I17)</f>
        <v>5000</v>
      </c>
    </row>
    <row r="19" spans="1:9" s="20" customFormat="1" ht="24.6" customHeight="1" outlineLevel="2">
      <c r="A19" s="59" t="s">
        <v>353</v>
      </c>
      <c r="B19" s="59" t="s">
        <v>177</v>
      </c>
      <c r="C19" s="59" t="s">
        <v>347</v>
      </c>
      <c r="D19" s="60" t="s">
        <v>343</v>
      </c>
      <c r="E19" s="60" t="s">
        <v>343</v>
      </c>
      <c r="F19" s="60" t="s">
        <v>344</v>
      </c>
      <c r="G19" s="61">
        <v>1</v>
      </c>
      <c r="H19" s="62">
        <v>5000</v>
      </c>
      <c r="I19" s="63">
        <f t="shared" si="0"/>
        <v>5000</v>
      </c>
    </row>
    <row r="20" spans="1:9" s="20" customFormat="1" ht="24.6" customHeight="1" outlineLevel="1">
      <c r="A20" s="64"/>
      <c r="B20" s="64" t="s">
        <v>96</v>
      </c>
      <c r="C20" s="64"/>
      <c r="D20" s="66"/>
      <c r="E20" s="66"/>
      <c r="F20" s="66"/>
      <c r="G20" s="65"/>
      <c r="H20" s="63"/>
      <c r="I20" s="63">
        <f>SUBTOTAL(9,I19:I19)</f>
        <v>5000</v>
      </c>
    </row>
    <row r="21" spans="1:9" s="20" customFormat="1" ht="24.6" customHeight="1" outlineLevel="2">
      <c r="A21" s="59" t="s">
        <v>354</v>
      </c>
      <c r="B21" s="59" t="s">
        <v>163</v>
      </c>
      <c r="C21" s="59" t="s">
        <v>342</v>
      </c>
      <c r="D21" s="60" t="s">
        <v>343</v>
      </c>
      <c r="E21" s="60" t="s">
        <v>343</v>
      </c>
      <c r="F21" s="60" t="s">
        <v>344</v>
      </c>
      <c r="G21" s="61">
        <v>1</v>
      </c>
      <c r="H21" s="62">
        <v>5000</v>
      </c>
      <c r="I21" s="63">
        <f t="shared" si="0"/>
        <v>5000</v>
      </c>
    </row>
    <row r="22" spans="1:9" s="20" customFormat="1" ht="24.6" customHeight="1" outlineLevel="1">
      <c r="A22" s="64"/>
      <c r="B22" s="64" t="s">
        <v>156</v>
      </c>
      <c r="C22" s="64"/>
      <c r="D22" s="66"/>
      <c r="E22" s="66"/>
      <c r="F22" s="66"/>
      <c r="G22" s="65"/>
      <c r="H22" s="63"/>
      <c r="I22" s="63">
        <f>SUBTOTAL(9,I21:I21)</f>
        <v>5000</v>
      </c>
    </row>
    <row r="23" spans="1:9" s="20" customFormat="1" ht="24.6" customHeight="1">
      <c r="A23" s="64"/>
      <c r="B23" s="64" t="s">
        <v>157</v>
      </c>
      <c r="C23" s="64"/>
      <c r="D23" s="66"/>
      <c r="E23" s="66"/>
      <c r="F23" s="66"/>
      <c r="G23" s="65"/>
      <c r="H23" s="63"/>
      <c r="I23" s="63">
        <f>SUBTOTAL(9,I3:I21)</f>
        <v>153000</v>
      </c>
    </row>
    <row r="24" spans="1:9" ht="24.95" customHeight="1"/>
    <row r="25" spans="1:9" ht="24.95" customHeight="1"/>
  </sheetData>
  <autoFilter ref="A2:I22"/>
  <mergeCells count="1">
    <mergeCell ref="A1:I1"/>
  </mergeCells>
  <phoneticPr fontId="3" type="noConversion"/>
  <printOptions horizontalCentered="1"/>
  <pageMargins left="0.70866141732283472" right="0.70866141732283472" top="0.74803149606299213" bottom="0.74803149606299213" header="0.31496062992125984" footer="0.31496062992125984"/>
  <pageSetup paperSize="9" scale="85" orientation="landscape"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dimension ref="A1:Z124"/>
  <sheetViews>
    <sheetView workbookViewId="0">
      <selection activeCell="H13" sqref="H13"/>
    </sheetView>
  </sheetViews>
  <sheetFormatPr defaultRowHeight="13.5"/>
  <cols>
    <col min="1" max="1" width="5.375" style="105" customWidth="1"/>
    <col min="2" max="2" width="20.125" style="107" customWidth="1"/>
    <col min="3" max="3" width="17.875" style="106" customWidth="1"/>
    <col min="4" max="4" width="20.25" style="106" customWidth="1"/>
    <col min="5" max="5" width="24.375" style="106" customWidth="1"/>
    <col min="6" max="6" width="7.875" style="106" customWidth="1"/>
    <col min="7" max="7" width="11" style="108" customWidth="1"/>
    <col min="8" max="8" width="8.75" style="109" customWidth="1"/>
    <col min="9" max="9" width="14.75" style="109" customWidth="1"/>
    <col min="10" max="10" width="15.875" style="68" customWidth="1"/>
    <col min="11" max="11" width="9" style="68"/>
    <col min="12" max="25" width="9" style="69"/>
    <col min="26" max="26" width="9" style="70"/>
    <col min="27" max="16384" width="9" style="71"/>
  </cols>
  <sheetData>
    <row r="1" spans="1:26" ht="35.25" customHeight="1">
      <c r="A1" s="400" t="s">
        <v>444</v>
      </c>
      <c r="B1" s="400"/>
      <c r="C1" s="400"/>
      <c r="D1" s="400"/>
      <c r="E1" s="400"/>
      <c r="F1" s="400"/>
      <c r="G1" s="400"/>
      <c r="H1" s="400"/>
      <c r="I1" s="400"/>
    </row>
    <row r="2" spans="1:26" s="75" customFormat="1" ht="21.6" customHeight="1">
      <c r="A2" s="398" t="s">
        <v>358</v>
      </c>
      <c r="B2" s="401" t="s">
        <v>359</v>
      </c>
      <c r="C2" s="403" t="s">
        <v>360</v>
      </c>
      <c r="D2" s="403" t="s">
        <v>361</v>
      </c>
      <c r="E2" s="403" t="s">
        <v>362</v>
      </c>
      <c r="F2" s="403" t="s">
        <v>363</v>
      </c>
      <c r="G2" s="405" t="s">
        <v>364</v>
      </c>
      <c r="H2" s="398" t="s">
        <v>365</v>
      </c>
      <c r="I2" s="398" t="s">
        <v>366</v>
      </c>
      <c r="J2" s="72"/>
      <c r="K2" s="72"/>
      <c r="L2" s="73"/>
      <c r="M2" s="73"/>
      <c r="N2" s="73"/>
      <c r="O2" s="73"/>
      <c r="P2" s="73"/>
      <c r="Q2" s="73"/>
      <c r="R2" s="73"/>
      <c r="S2" s="73"/>
      <c r="T2" s="73"/>
      <c r="U2" s="73"/>
      <c r="V2" s="73"/>
      <c r="W2" s="73"/>
      <c r="X2" s="73"/>
      <c r="Y2" s="73"/>
      <c r="Z2" s="74"/>
    </row>
    <row r="3" spans="1:26" s="75" customFormat="1">
      <c r="A3" s="399"/>
      <c r="B3" s="402"/>
      <c r="C3" s="404"/>
      <c r="D3" s="404"/>
      <c r="E3" s="404"/>
      <c r="F3" s="404"/>
      <c r="G3" s="406"/>
      <c r="H3" s="399"/>
      <c r="I3" s="399"/>
      <c r="J3" s="72"/>
      <c r="K3" s="72"/>
      <c r="L3" s="73"/>
      <c r="M3" s="73"/>
      <c r="N3" s="73"/>
      <c r="O3" s="73"/>
      <c r="P3" s="73"/>
      <c r="Q3" s="73"/>
      <c r="R3" s="73"/>
      <c r="S3" s="73"/>
      <c r="T3" s="73"/>
      <c r="U3" s="73"/>
      <c r="V3" s="73"/>
      <c r="W3" s="73"/>
      <c r="X3" s="73"/>
      <c r="Y3" s="73"/>
      <c r="Z3" s="74"/>
    </row>
    <row r="4" spans="1:26" s="79" customFormat="1" ht="21.95" customHeight="1">
      <c r="A4" s="76">
        <v>1</v>
      </c>
      <c r="B4" s="83" t="s">
        <v>368</v>
      </c>
      <c r="C4" s="84" t="s">
        <v>369</v>
      </c>
      <c r="D4" s="85" t="s">
        <v>370</v>
      </c>
      <c r="E4" s="85" t="s">
        <v>370</v>
      </c>
      <c r="F4" s="76"/>
      <c r="G4" s="76">
        <v>100000</v>
      </c>
      <c r="H4" s="86">
        <v>5</v>
      </c>
      <c r="I4" s="78">
        <f t="shared" ref="I4:I9" si="0">G4*H4</f>
        <v>500000</v>
      </c>
      <c r="J4" s="68"/>
      <c r="K4" s="68"/>
      <c r="L4" s="69"/>
      <c r="M4" s="69"/>
      <c r="N4" s="69"/>
      <c r="O4" s="69"/>
      <c r="P4" s="69"/>
      <c r="Q4" s="69"/>
      <c r="R4" s="69"/>
      <c r="S4" s="69"/>
      <c r="T4" s="69"/>
      <c r="U4" s="69"/>
      <c r="V4" s="69"/>
      <c r="W4" s="69"/>
      <c r="X4" s="69"/>
      <c r="Y4" s="69"/>
      <c r="Z4" s="54"/>
    </row>
    <row r="5" spans="1:26" s="79" customFormat="1" ht="21.95" customHeight="1">
      <c r="A5" s="76">
        <v>1</v>
      </c>
      <c r="B5" s="87" t="s">
        <v>371</v>
      </c>
      <c r="C5" s="84" t="s">
        <v>369</v>
      </c>
      <c r="D5" s="88" t="s">
        <v>372</v>
      </c>
      <c r="E5" s="88" t="s">
        <v>372</v>
      </c>
      <c r="F5" s="76"/>
      <c r="G5" s="76">
        <v>150000</v>
      </c>
      <c r="H5" s="86">
        <v>1</v>
      </c>
      <c r="I5" s="78">
        <f t="shared" si="0"/>
        <v>150000</v>
      </c>
      <c r="J5" s="68"/>
      <c r="K5" s="68"/>
      <c r="L5" s="69"/>
      <c r="M5" s="69"/>
      <c r="N5" s="69"/>
      <c r="O5" s="69"/>
      <c r="P5" s="69"/>
      <c r="Q5" s="69"/>
      <c r="R5" s="69"/>
      <c r="S5" s="69"/>
      <c r="T5" s="69"/>
      <c r="U5" s="69"/>
      <c r="V5" s="69"/>
      <c r="W5" s="69"/>
      <c r="X5" s="69"/>
      <c r="Y5" s="69"/>
      <c r="Z5" s="54"/>
    </row>
    <row r="6" spans="1:26" s="79" customFormat="1" ht="21.95" customHeight="1">
      <c r="A6" s="76">
        <v>1</v>
      </c>
      <c r="B6" s="87" t="s">
        <v>371</v>
      </c>
      <c r="C6" s="84" t="s">
        <v>369</v>
      </c>
      <c r="D6" s="89" t="s">
        <v>373</v>
      </c>
      <c r="E6" s="89" t="s">
        <v>373</v>
      </c>
      <c r="F6" s="76"/>
      <c r="G6" s="76">
        <v>50000</v>
      </c>
      <c r="H6" s="86">
        <v>2</v>
      </c>
      <c r="I6" s="78">
        <f t="shared" si="0"/>
        <v>100000</v>
      </c>
      <c r="J6" s="68"/>
      <c r="K6" s="68"/>
      <c r="L6" s="69"/>
      <c r="M6" s="69"/>
      <c r="N6" s="69"/>
      <c r="O6" s="69"/>
      <c r="P6" s="69"/>
      <c r="Q6" s="69"/>
      <c r="R6" s="69"/>
      <c r="S6" s="69"/>
      <c r="T6" s="69"/>
      <c r="U6" s="69"/>
      <c r="V6" s="69"/>
      <c r="W6" s="69"/>
      <c r="X6" s="69"/>
      <c r="Y6" s="69"/>
      <c r="Z6" s="54"/>
    </row>
    <row r="7" spans="1:26" s="79" customFormat="1" ht="21.95" customHeight="1">
      <c r="A7" s="76">
        <v>1</v>
      </c>
      <c r="B7" s="87" t="s">
        <v>371</v>
      </c>
      <c r="C7" s="84" t="s">
        <v>369</v>
      </c>
      <c r="D7" s="90" t="s">
        <v>374</v>
      </c>
      <c r="E7" s="90" t="s">
        <v>375</v>
      </c>
      <c r="F7" s="76"/>
      <c r="G7" s="76">
        <v>100000</v>
      </c>
      <c r="H7" s="86">
        <v>1</v>
      </c>
      <c r="I7" s="78">
        <f t="shared" si="0"/>
        <v>100000</v>
      </c>
      <c r="J7" s="68"/>
      <c r="K7" s="68"/>
      <c r="L7" s="69"/>
      <c r="M7" s="69"/>
      <c r="N7" s="69"/>
      <c r="O7" s="69"/>
      <c r="P7" s="69"/>
      <c r="Q7" s="69"/>
      <c r="R7" s="69"/>
      <c r="S7" s="69"/>
      <c r="T7" s="69"/>
      <c r="U7" s="69"/>
      <c r="V7" s="69"/>
      <c r="W7" s="69"/>
      <c r="X7" s="69"/>
      <c r="Y7" s="69"/>
      <c r="Z7" s="54"/>
    </row>
    <row r="8" spans="1:26" s="79" customFormat="1" ht="21.95" customHeight="1">
      <c r="A8" s="76">
        <v>1</v>
      </c>
      <c r="B8" s="87" t="s">
        <v>371</v>
      </c>
      <c r="C8" s="84" t="s">
        <v>369</v>
      </c>
      <c r="D8" s="91" t="s">
        <v>376</v>
      </c>
      <c r="E8" s="91" t="s">
        <v>376</v>
      </c>
      <c r="F8" s="76"/>
      <c r="G8" s="76">
        <v>100000</v>
      </c>
      <c r="H8" s="86">
        <v>1</v>
      </c>
      <c r="I8" s="78">
        <f t="shared" si="0"/>
        <v>100000</v>
      </c>
      <c r="J8" s="68"/>
      <c r="K8" s="68"/>
      <c r="L8" s="69"/>
      <c r="M8" s="69"/>
      <c r="N8" s="69"/>
      <c r="O8" s="69"/>
      <c r="P8" s="69"/>
      <c r="Q8" s="69"/>
      <c r="R8" s="69"/>
      <c r="S8" s="69"/>
      <c r="T8" s="69"/>
      <c r="U8" s="69"/>
      <c r="V8" s="69"/>
      <c r="W8" s="69"/>
      <c r="X8" s="69"/>
      <c r="Y8" s="69"/>
      <c r="Z8" s="54"/>
    </row>
    <row r="9" spans="1:26" s="79" customFormat="1" ht="21.95" customHeight="1">
      <c r="A9" s="76">
        <v>1</v>
      </c>
      <c r="B9" s="87" t="s">
        <v>371</v>
      </c>
      <c r="C9" s="84" t="s">
        <v>369</v>
      </c>
      <c r="D9" s="91" t="s">
        <v>377</v>
      </c>
      <c r="E9" s="91" t="s">
        <v>377</v>
      </c>
      <c r="F9" s="76"/>
      <c r="G9" s="76">
        <v>45000</v>
      </c>
      <c r="H9" s="86">
        <v>2</v>
      </c>
      <c r="I9" s="78">
        <f t="shared" si="0"/>
        <v>90000</v>
      </c>
      <c r="J9" s="68"/>
      <c r="K9" s="68"/>
      <c r="L9" s="69"/>
      <c r="M9" s="69"/>
      <c r="N9" s="69"/>
      <c r="O9" s="69"/>
      <c r="P9" s="69"/>
      <c r="Q9" s="69"/>
      <c r="R9" s="69"/>
      <c r="S9" s="69"/>
      <c r="T9" s="69"/>
      <c r="U9" s="69"/>
      <c r="V9" s="69"/>
      <c r="W9" s="69"/>
      <c r="X9" s="69"/>
      <c r="Y9" s="69"/>
      <c r="Z9" s="54"/>
    </row>
    <row r="10" spans="1:26" s="79" customFormat="1" ht="21.95" customHeight="1">
      <c r="A10" s="92"/>
      <c r="B10" s="94" t="s">
        <v>378</v>
      </c>
      <c r="C10" s="93"/>
      <c r="D10" s="95"/>
      <c r="E10" s="95"/>
      <c r="F10" s="92"/>
      <c r="G10" s="92"/>
      <c r="H10" s="92"/>
      <c r="I10" s="82">
        <f>SUM(I4:I9)</f>
        <v>1040000</v>
      </c>
      <c r="J10" s="68"/>
      <c r="K10" s="68"/>
      <c r="L10" s="69"/>
      <c r="M10" s="69"/>
      <c r="N10" s="69"/>
      <c r="O10" s="69"/>
      <c r="P10" s="69"/>
      <c r="Q10" s="69"/>
      <c r="R10" s="69"/>
      <c r="S10" s="69"/>
      <c r="T10" s="69"/>
      <c r="U10" s="69"/>
      <c r="V10" s="69"/>
      <c r="W10" s="69"/>
      <c r="X10" s="69"/>
      <c r="Y10" s="69"/>
      <c r="Z10" s="54"/>
    </row>
    <row r="11" spans="1:26" s="79" customFormat="1" ht="21.95" customHeight="1">
      <c r="A11" s="76">
        <v>1</v>
      </c>
      <c r="B11" s="96" t="s">
        <v>379</v>
      </c>
      <c r="C11" s="84" t="s">
        <v>369</v>
      </c>
      <c r="D11" s="97" t="s">
        <v>380</v>
      </c>
      <c r="E11" s="98" t="s">
        <v>381</v>
      </c>
      <c r="F11" s="76"/>
      <c r="G11" s="76">
        <v>250000</v>
      </c>
      <c r="H11" s="86">
        <v>1</v>
      </c>
      <c r="I11" s="78">
        <f>G11*H11</f>
        <v>250000</v>
      </c>
      <c r="J11" s="68"/>
      <c r="K11" s="68"/>
      <c r="L11" s="69"/>
      <c r="M11" s="69"/>
      <c r="N11" s="69"/>
      <c r="O11" s="69"/>
      <c r="P11" s="69"/>
      <c r="Q11" s="69"/>
      <c r="R11" s="69"/>
      <c r="S11" s="69"/>
      <c r="T11" s="69"/>
      <c r="U11" s="69"/>
      <c r="V11" s="69"/>
      <c r="W11" s="69"/>
      <c r="X11" s="69"/>
      <c r="Y11" s="69"/>
      <c r="Z11" s="54"/>
    </row>
    <row r="12" spans="1:26" s="79" customFormat="1" ht="21.95" customHeight="1">
      <c r="A12" s="76">
        <v>1</v>
      </c>
      <c r="B12" s="96" t="s">
        <v>379</v>
      </c>
      <c r="C12" s="84" t="s">
        <v>369</v>
      </c>
      <c r="D12" s="97" t="s">
        <v>380</v>
      </c>
      <c r="E12" s="98" t="s">
        <v>382</v>
      </c>
      <c r="F12" s="76"/>
      <c r="G12" s="76">
        <v>175000</v>
      </c>
      <c r="H12" s="86">
        <v>1</v>
      </c>
      <c r="I12" s="78">
        <f t="shared" ref="I12:I16" si="1">G12*H12</f>
        <v>175000</v>
      </c>
      <c r="J12" s="68"/>
      <c r="K12" s="68"/>
      <c r="L12" s="69"/>
      <c r="M12" s="69"/>
      <c r="N12" s="69"/>
      <c r="O12" s="69"/>
      <c r="P12" s="69"/>
      <c r="Q12" s="69"/>
      <c r="R12" s="69"/>
      <c r="S12" s="69"/>
      <c r="T12" s="69"/>
      <c r="U12" s="69"/>
      <c r="V12" s="69"/>
      <c r="W12" s="69"/>
      <c r="X12" s="69"/>
      <c r="Y12" s="69"/>
      <c r="Z12" s="54"/>
    </row>
    <row r="13" spans="1:26" s="79" customFormat="1" ht="21.95" customHeight="1">
      <c r="A13" s="76">
        <v>1</v>
      </c>
      <c r="B13" s="96" t="s">
        <v>379</v>
      </c>
      <c r="C13" s="84" t="s">
        <v>369</v>
      </c>
      <c r="D13" s="99" t="s">
        <v>383</v>
      </c>
      <c r="E13" s="99" t="s">
        <v>383</v>
      </c>
      <c r="F13" s="76"/>
      <c r="G13" s="76">
        <v>100000</v>
      </c>
      <c r="H13" s="86">
        <v>2</v>
      </c>
      <c r="I13" s="78">
        <f t="shared" si="1"/>
        <v>200000</v>
      </c>
      <c r="J13" s="68"/>
      <c r="K13" s="68"/>
      <c r="L13" s="69"/>
      <c r="M13" s="69"/>
      <c r="N13" s="69"/>
      <c r="O13" s="69"/>
      <c r="P13" s="69"/>
      <c r="Q13" s="69"/>
      <c r="R13" s="69"/>
      <c r="S13" s="69"/>
      <c r="T13" s="69"/>
      <c r="U13" s="69"/>
      <c r="V13" s="69"/>
      <c r="W13" s="69"/>
      <c r="X13" s="69"/>
      <c r="Y13" s="69"/>
      <c r="Z13" s="54"/>
    </row>
    <row r="14" spans="1:26" s="79" customFormat="1" ht="21.95" customHeight="1">
      <c r="A14" s="76">
        <v>1</v>
      </c>
      <c r="B14" s="96" t="s">
        <v>379</v>
      </c>
      <c r="C14" s="84" t="s">
        <v>369</v>
      </c>
      <c r="D14" s="100" t="s">
        <v>375</v>
      </c>
      <c r="E14" s="88" t="s">
        <v>384</v>
      </c>
      <c r="F14" s="76"/>
      <c r="G14" s="76">
        <v>100000</v>
      </c>
      <c r="H14" s="86">
        <v>2</v>
      </c>
      <c r="I14" s="78">
        <f t="shared" si="1"/>
        <v>200000</v>
      </c>
      <c r="J14" s="68"/>
      <c r="K14" s="68"/>
      <c r="L14" s="69"/>
      <c r="M14" s="69"/>
      <c r="N14" s="69"/>
      <c r="O14" s="69"/>
      <c r="P14" s="69"/>
      <c r="Q14" s="69"/>
      <c r="R14" s="69"/>
      <c r="S14" s="69"/>
      <c r="T14" s="69"/>
      <c r="U14" s="69"/>
      <c r="V14" s="69"/>
      <c r="W14" s="69"/>
      <c r="X14" s="69"/>
      <c r="Y14" s="69"/>
      <c r="Z14" s="54"/>
    </row>
    <row r="15" spans="1:26" s="79" customFormat="1" ht="21.95" customHeight="1">
      <c r="A15" s="76">
        <v>1</v>
      </c>
      <c r="B15" s="96" t="s">
        <v>379</v>
      </c>
      <c r="C15" s="84" t="s">
        <v>385</v>
      </c>
      <c r="D15" s="88" t="s">
        <v>386</v>
      </c>
      <c r="E15" s="88" t="s">
        <v>386</v>
      </c>
      <c r="F15" s="76"/>
      <c r="G15" s="76">
        <v>70000</v>
      </c>
      <c r="H15" s="86">
        <v>1</v>
      </c>
      <c r="I15" s="78">
        <f t="shared" si="1"/>
        <v>70000</v>
      </c>
      <c r="J15" s="68"/>
      <c r="K15" s="68"/>
      <c r="L15" s="69"/>
      <c r="M15" s="69"/>
      <c r="N15" s="69"/>
      <c r="O15" s="69"/>
      <c r="P15" s="69"/>
      <c r="Q15" s="69"/>
      <c r="R15" s="69"/>
      <c r="S15" s="69"/>
      <c r="T15" s="69"/>
      <c r="U15" s="69"/>
      <c r="V15" s="69"/>
      <c r="W15" s="69"/>
      <c r="X15" s="69"/>
      <c r="Y15" s="69"/>
      <c r="Z15" s="54"/>
    </row>
    <row r="16" spans="1:26" s="79" customFormat="1" ht="21.95" customHeight="1">
      <c r="A16" s="76">
        <v>1</v>
      </c>
      <c r="B16" s="96" t="s">
        <v>379</v>
      </c>
      <c r="C16" s="84" t="s">
        <v>369</v>
      </c>
      <c r="D16" s="89" t="s">
        <v>373</v>
      </c>
      <c r="E16" s="89" t="s">
        <v>373</v>
      </c>
      <c r="F16" s="76"/>
      <c r="G16" s="76">
        <v>50000</v>
      </c>
      <c r="H16" s="86">
        <v>1</v>
      </c>
      <c r="I16" s="78">
        <f t="shared" si="1"/>
        <v>50000</v>
      </c>
      <c r="J16" s="68"/>
      <c r="K16" s="68"/>
      <c r="L16" s="69"/>
      <c r="M16" s="69"/>
      <c r="N16" s="69"/>
      <c r="O16" s="69"/>
      <c r="P16" s="69"/>
      <c r="Q16" s="69"/>
      <c r="R16" s="69"/>
      <c r="S16" s="69"/>
      <c r="T16" s="69"/>
      <c r="U16" s="69"/>
      <c r="V16" s="69"/>
      <c r="W16" s="69"/>
      <c r="X16" s="69"/>
      <c r="Y16" s="69"/>
      <c r="Z16" s="54"/>
    </row>
    <row r="17" spans="1:26" s="79" customFormat="1" ht="21.95" customHeight="1">
      <c r="A17" s="76"/>
      <c r="B17" s="81" t="s">
        <v>387</v>
      </c>
      <c r="C17" s="77"/>
      <c r="D17" s="80"/>
      <c r="E17" s="76"/>
      <c r="F17" s="76"/>
      <c r="G17" s="76"/>
      <c r="H17" s="76"/>
      <c r="I17" s="82">
        <f>SUM(I11:I16)</f>
        <v>945000</v>
      </c>
      <c r="J17" s="68"/>
      <c r="K17" s="68"/>
      <c r="L17" s="69"/>
      <c r="M17" s="69"/>
      <c r="N17" s="69"/>
      <c r="O17" s="69"/>
      <c r="P17" s="69"/>
      <c r="Q17" s="69"/>
      <c r="R17" s="69"/>
      <c r="S17" s="69"/>
      <c r="T17" s="69"/>
      <c r="U17" s="69"/>
      <c r="V17" s="69"/>
      <c r="W17" s="69"/>
      <c r="X17" s="69"/>
      <c r="Y17" s="69"/>
      <c r="Z17" s="54"/>
    </row>
    <row r="18" spans="1:26" s="79" customFormat="1" ht="21.95" customHeight="1">
      <c r="A18" s="76">
        <v>1</v>
      </c>
      <c r="B18" s="96" t="s">
        <v>388</v>
      </c>
      <c r="C18" s="84" t="s">
        <v>369</v>
      </c>
      <c r="D18" s="101" t="s">
        <v>389</v>
      </c>
      <c r="E18" s="89" t="s">
        <v>390</v>
      </c>
      <c r="F18" s="76"/>
      <c r="G18" s="76">
        <v>290000</v>
      </c>
      <c r="H18" s="76">
        <v>1</v>
      </c>
      <c r="I18" s="78">
        <f>G18*H18</f>
        <v>290000</v>
      </c>
      <c r="J18" s="68"/>
      <c r="K18" s="68"/>
      <c r="L18" s="69"/>
      <c r="M18" s="69"/>
      <c r="N18" s="69"/>
      <c r="O18" s="69"/>
      <c r="P18" s="69"/>
      <c r="Q18" s="69"/>
      <c r="R18" s="69"/>
      <c r="S18" s="69"/>
      <c r="T18" s="69"/>
      <c r="U18" s="69"/>
      <c r="V18" s="69"/>
      <c r="W18" s="69"/>
      <c r="X18" s="69"/>
      <c r="Y18" s="69"/>
      <c r="Z18" s="54"/>
    </row>
    <row r="19" spans="1:26" s="79" customFormat="1" ht="21.95" customHeight="1">
      <c r="A19" s="76">
        <v>1</v>
      </c>
      <c r="B19" s="96" t="s">
        <v>388</v>
      </c>
      <c r="C19" s="84" t="s">
        <v>369</v>
      </c>
      <c r="D19" s="99" t="s">
        <v>383</v>
      </c>
      <c r="E19" s="99" t="s">
        <v>383</v>
      </c>
      <c r="F19" s="76"/>
      <c r="G19" s="76">
        <v>100000</v>
      </c>
      <c r="H19" s="76">
        <v>7</v>
      </c>
      <c r="I19" s="78">
        <f>G19*H19</f>
        <v>700000</v>
      </c>
      <c r="J19" s="68"/>
      <c r="K19" s="68"/>
      <c r="L19" s="69"/>
      <c r="M19" s="69"/>
      <c r="N19" s="69"/>
      <c r="O19" s="69"/>
      <c r="P19" s="69"/>
      <c r="Q19" s="69"/>
      <c r="R19" s="69"/>
      <c r="S19" s="69"/>
      <c r="T19" s="69"/>
      <c r="U19" s="69"/>
      <c r="V19" s="69"/>
      <c r="W19" s="69"/>
      <c r="X19" s="69"/>
      <c r="Y19" s="69"/>
      <c r="Z19" s="54"/>
    </row>
    <row r="20" spans="1:26" s="79" customFormat="1" ht="21.95" customHeight="1">
      <c r="A20" s="76"/>
      <c r="B20" s="81" t="s">
        <v>391</v>
      </c>
      <c r="C20" s="77"/>
      <c r="D20" s="80"/>
      <c r="E20" s="76"/>
      <c r="F20" s="76"/>
      <c r="G20" s="76"/>
      <c r="H20" s="76"/>
      <c r="I20" s="82">
        <f>SUM(I18:I19)</f>
        <v>990000</v>
      </c>
      <c r="J20" s="68"/>
      <c r="K20" s="68"/>
      <c r="L20" s="69"/>
      <c r="M20" s="69"/>
      <c r="N20" s="69"/>
      <c r="O20" s="69"/>
      <c r="P20" s="69"/>
      <c r="Q20" s="69"/>
      <c r="R20" s="69"/>
      <c r="S20" s="69"/>
      <c r="T20" s="69"/>
      <c r="U20" s="69"/>
      <c r="V20" s="69"/>
      <c r="W20" s="69"/>
      <c r="X20" s="69"/>
      <c r="Y20" s="69"/>
      <c r="Z20" s="54"/>
    </row>
    <row r="21" spans="1:26" s="79" customFormat="1" ht="21.95" customHeight="1">
      <c r="A21" s="102"/>
      <c r="B21" s="103" t="s">
        <v>392</v>
      </c>
      <c r="C21" s="102"/>
      <c r="D21" s="102"/>
      <c r="E21" s="94"/>
      <c r="F21" s="102"/>
      <c r="G21" s="102"/>
      <c r="H21" s="102"/>
      <c r="I21" s="104">
        <f>I10+I17+I20</f>
        <v>2975000</v>
      </c>
      <c r="J21" s="68"/>
      <c r="K21" s="68"/>
      <c r="L21" s="69"/>
      <c r="M21" s="69"/>
      <c r="N21" s="69"/>
      <c r="O21" s="69"/>
      <c r="P21" s="69"/>
      <c r="Q21" s="69"/>
      <c r="R21" s="69"/>
      <c r="S21" s="69"/>
      <c r="T21" s="69"/>
      <c r="U21" s="69"/>
      <c r="V21" s="69"/>
      <c r="W21" s="69"/>
      <c r="X21" s="69"/>
      <c r="Y21" s="69"/>
      <c r="Z21" s="54"/>
    </row>
    <row r="22" spans="1:26" ht="20.100000000000001" customHeight="1"/>
    <row r="23" spans="1:26" ht="20.100000000000001" customHeight="1"/>
    <row r="24" spans="1:26" ht="20.100000000000001" customHeight="1"/>
    <row r="25" spans="1:26" ht="20.100000000000001" customHeight="1"/>
    <row r="26" spans="1:26" ht="20.100000000000001" customHeight="1"/>
    <row r="27" spans="1:26" ht="20.100000000000001" customHeight="1"/>
    <row r="28" spans="1:26" ht="20.100000000000001" customHeight="1"/>
    <row r="29" spans="1:26" ht="20.100000000000001" customHeight="1"/>
    <row r="30" spans="1:26" ht="20.100000000000001" customHeight="1"/>
    <row r="31" spans="1:26" ht="20.100000000000001" customHeight="1"/>
    <row r="32" spans="1:2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sheetData>
  <autoFilter ref="A2:Z21"/>
  <mergeCells count="10">
    <mergeCell ref="I2:I3"/>
    <mergeCell ref="A1:I1"/>
    <mergeCell ref="A2:A3"/>
    <mergeCell ref="B2:B3"/>
    <mergeCell ref="C2:C3"/>
    <mergeCell ref="D2:D3"/>
    <mergeCell ref="E2:E3"/>
    <mergeCell ref="F2:F3"/>
    <mergeCell ref="G2:G3"/>
    <mergeCell ref="H2:H3"/>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dimension ref="A1:J8"/>
  <sheetViews>
    <sheetView workbookViewId="0">
      <selection activeCell="I15" sqref="I15"/>
    </sheetView>
  </sheetViews>
  <sheetFormatPr defaultRowHeight="13.5"/>
  <cols>
    <col min="1" max="1" width="4.75" style="124" customWidth="1"/>
    <col min="2" max="2" width="9" style="124"/>
    <col min="3" max="3" width="20.25" style="124" customWidth="1"/>
    <col min="4" max="4" width="15.75" style="124" customWidth="1"/>
    <col min="5" max="5" width="12.875" style="124" customWidth="1"/>
    <col min="6" max="6" width="12" style="124" customWidth="1"/>
    <col min="7" max="10" width="13.625" style="124" customWidth="1"/>
    <col min="11" max="16384" width="9" style="110"/>
  </cols>
  <sheetData>
    <row r="1" spans="1:10" ht="24" customHeight="1">
      <c r="A1" s="407" t="s">
        <v>393</v>
      </c>
      <c r="B1" s="407"/>
      <c r="C1" s="407"/>
      <c r="D1" s="407"/>
      <c r="E1" s="407"/>
      <c r="F1" s="407"/>
      <c r="G1" s="407"/>
      <c r="H1" s="407"/>
      <c r="I1" s="407"/>
      <c r="J1" s="408"/>
    </row>
    <row r="2" spans="1:10" ht="44.25" customHeight="1">
      <c r="A2" s="111" t="s">
        <v>394</v>
      </c>
      <c r="B2" s="111" t="s">
        <v>395</v>
      </c>
      <c r="C2" s="112" t="s">
        <v>2</v>
      </c>
      <c r="D2" s="112" t="s">
        <v>3</v>
      </c>
      <c r="E2" s="112" t="s">
        <v>4</v>
      </c>
      <c r="F2" s="112" t="s">
        <v>396</v>
      </c>
      <c r="G2" s="112" t="s">
        <v>397</v>
      </c>
      <c r="H2" s="112" t="s">
        <v>398</v>
      </c>
      <c r="I2" s="113" t="s">
        <v>399</v>
      </c>
      <c r="J2" s="111" t="s">
        <v>400</v>
      </c>
    </row>
    <row r="3" spans="1:10" ht="30" customHeight="1">
      <c r="A3" s="409">
        <v>1</v>
      </c>
      <c r="B3" s="409" t="s">
        <v>367</v>
      </c>
      <c r="C3" s="409" t="s">
        <v>401</v>
      </c>
      <c r="D3" s="409" t="s">
        <v>401</v>
      </c>
      <c r="E3" s="114" t="s">
        <v>402</v>
      </c>
      <c r="F3" s="114" t="s">
        <v>403</v>
      </c>
      <c r="G3" s="115">
        <v>4903</v>
      </c>
      <c r="H3" s="115">
        <v>5</v>
      </c>
      <c r="I3" s="116">
        <f>G3*H3</f>
        <v>24515</v>
      </c>
      <c r="J3" s="117"/>
    </row>
    <row r="4" spans="1:10" ht="30" customHeight="1">
      <c r="A4" s="409"/>
      <c r="B4" s="409"/>
      <c r="C4" s="409"/>
      <c r="D4" s="409"/>
      <c r="E4" s="114" t="s">
        <v>404</v>
      </c>
      <c r="F4" s="117"/>
      <c r="G4" s="115">
        <v>1</v>
      </c>
      <c r="H4" s="115">
        <v>73812</v>
      </c>
      <c r="I4" s="116">
        <f>G4*H4</f>
        <v>73812</v>
      </c>
      <c r="J4" s="114" t="s">
        <v>405</v>
      </c>
    </row>
    <row r="5" spans="1:10" ht="30" customHeight="1">
      <c r="A5" s="118"/>
      <c r="B5" s="118"/>
      <c r="C5" s="118" t="s">
        <v>406</v>
      </c>
      <c r="D5" s="118"/>
      <c r="E5" s="119"/>
      <c r="F5" s="117"/>
      <c r="G5" s="115"/>
      <c r="H5" s="120"/>
      <c r="I5" s="116">
        <f>SUM(I3:I4)</f>
        <v>98327</v>
      </c>
      <c r="J5" s="117"/>
    </row>
    <row r="6" spans="1:10" ht="30" customHeight="1">
      <c r="A6" s="118">
        <v>2</v>
      </c>
      <c r="B6" s="118" t="s">
        <v>407</v>
      </c>
      <c r="C6" s="118" t="s">
        <v>401</v>
      </c>
      <c r="D6" s="118" t="s">
        <v>401</v>
      </c>
      <c r="E6" s="118" t="s">
        <v>408</v>
      </c>
      <c r="F6" s="118"/>
      <c r="G6" s="118">
        <v>1</v>
      </c>
      <c r="H6" s="118">
        <v>1586958</v>
      </c>
      <c r="I6" s="116">
        <f t="shared" ref="I6" si="0">G6*H6</f>
        <v>1586958</v>
      </c>
      <c r="J6" s="118" t="s">
        <v>409</v>
      </c>
    </row>
    <row r="7" spans="1:10" ht="30" customHeight="1">
      <c r="A7" s="121"/>
      <c r="B7" s="121"/>
      <c r="C7" s="122" t="s">
        <v>410</v>
      </c>
      <c r="D7" s="121"/>
      <c r="E7" s="121"/>
      <c r="F7" s="121"/>
      <c r="G7" s="121"/>
      <c r="H7" s="121"/>
      <c r="I7" s="123">
        <f>SUM(I6)</f>
        <v>1586958</v>
      </c>
      <c r="J7" s="121"/>
    </row>
    <row r="8" spans="1:10" ht="30" customHeight="1">
      <c r="A8" s="121"/>
      <c r="B8" s="121"/>
      <c r="C8" s="122" t="s">
        <v>411</v>
      </c>
      <c r="D8" s="121"/>
      <c r="E8" s="121"/>
      <c r="F8" s="121"/>
      <c r="G8" s="121"/>
      <c r="H8" s="121"/>
      <c r="I8" s="123">
        <f>I5+I7</f>
        <v>1685285</v>
      </c>
      <c r="J8" s="121"/>
    </row>
  </sheetData>
  <mergeCells count="5">
    <mergeCell ref="A1:J1"/>
    <mergeCell ref="A3:A4"/>
    <mergeCell ref="B3:B4"/>
    <mergeCell ref="C3:C4"/>
    <mergeCell ref="D3:D4"/>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Header>第 &amp;P 页，共 &amp;N 页</oddHeader>
    <oddFooter>第 &amp;P 页，共 &amp;N 页</oddFooter>
  </headerFooter>
</worksheet>
</file>

<file path=xl/worksheets/sheet8.xml><?xml version="1.0" encoding="utf-8"?>
<worksheet xmlns="http://schemas.openxmlformats.org/spreadsheetml/2006/main" xmlns:r="http://schemas.openxmlformats.org/officeDocument/2006/relationships">
  <dimension ref="A1:O12"/>
  <sheetViews>
    <sheetView workbookViewId="0">
      <selection activeCell="O11" activeCellId="1" sqref="O6 O11"/>
    </sheetView>
  </sheetViews>
  <sheetFormatPr defaultRowHeight="13.5"/>
  <cols>
    <col min="1" max="1" width="6.375" customWidth="1"/>
    <col min="2" max="2" width="9" style="128"/>
    <col min="3" max="3" width="18.75" customWidth="1"/>
    <col min="4" max="4" width="10.375" customWidth="1"/>
    <col min="5" max="5" width="11.375" customWidth="1"/>
    <col min="6" max="6" width="11" customWidth="1"/>
    <col min="7" max="7" width="10.375" customWidth="1"/>
    <col min="9" max="9" width="9.875" customWidth="1"/>
    <col min="11" max="11" width="11" customWidth="1"/>
    <col min="12" max="12" width="8.125" customWidth="1"/>
    <col min="13" max="13" width="8.375" customWidth="1"/>
    <col min="14" max="14" width="13.375" customWidth="1"/>
    <col min="15" max="15" width="12.75" bestFit="1" customWidth="1"/>
  </cols>
  <sheetData>
    <row r="1" spans="1:15" ht="20.25">
      <c r="A1" s="412" t="s">
        <v>413</v>
      </c>
      <c r="B1" s="412"/>
      <c r="C1" s="412"/>
      <c r="D1" s="412"/>
      <c r="E1" s="412"/>
      <c r="F1" s="412"/>
      <c r="G1" s="412"/>
      <c r="H1" s="412"/>
      <c r="I1" s="412"/>
      <c r="J1" s="412"/>
      <c r="K1" s="412"/>
      <c r="L1" s="412"/>
      <c r="M1" s="412"/>
      <c r="N1" s="412"/>
      <c r="O1" s="413"/>
    </row>
    <row r="2" spans="1:15" ht="30" customHeight="1">
      <c r="A2" s="417" t="s">
        <v>414</v>
      </c>
      <c r="B2" s="417" t="s">
        <v>423</v>
      </c>
      <c r="C2" s="417" t="s">
        <v>1</v>
      </c>
      <c r="D2" s="418" t="s">
        <v>422</v>
      </c>
      <c r="E2" s="414"/>
      <c r="F2" s="414" t="s">
        <v>426</v>
      </c>
      <c r="G2" s="414"/>
      <c r="H2" s="414" t="s">
        <v>427</v>
      </c>
      <c r="I2" s="414"/>
      <c r="J2" s="414" t="s">
        <v>428</v>
      </c>
      <c r="K2" s="414"/>
      <c r="L2" s="414" t="s">
        <v>415</v>
      </c>
      <c r="M2" s="414"/>
      <c r="N2" s="415" t="s">
        <v>416</v>
      </c>
      <c r="O2" s="410" t="s">
        <v>443</v>
      </c>
    </row>
    <row r="3" spans="1:15" ht="30" customHeight="1">
      <c r="A3" s="417"/>
      <c r="B3" s="417"/>
      <c r="C3" s="417"/>
      <c r="D3" s="125" t="s">
        <v>417</v>
      </c>
      <c r="E3" s="125" t="s">
        <v>162</v>
      </c>
      <c r="F3" s="125" t="s">
        <v>417</v>
      </c>
      <c r="G3" s="125" t="s">
        <v>162</v>
      </c>
      <c r="H3" s="125" t="s">
        <v>417</v>
      </c>
      <c r="I3" s="125" t="s">
        <v>162</v>
      </c>
      <c r="J3" s="125" t="s">
        <v>417</v>
      </c>
      <c r="K3" s="125" t="s">
        <v>162</v>
      </c>
      <c r="L3" s="125" t="s">
        <v>417</v>
      </c>
      <c r="M3" s="125" t="s">
        <v>162</v>
      </c>
      <c r="N3" s="416"/>
      <c r="O3" s="411"/>
    </row>
    <row r="4" spans="1:15" ht="30" customHeight="1">
      <c r="A4" s="126">
        <v>1</v>
      </c>
      <c r="B4" s="127" t="s">
        <v>424</v>
      </c>
      <c r="C4" s="127" t="s">
        <v>418</v>
      </c>
      <c r="D4" s="127">
        <v>210</v>
      </c>
      <c r="E4" s="127">
        <v>2992500</v>
      </c>
      <c r="F4" s="127">
        <v>209</v>
      </c>
      <c r="G4" s="127">
        <v>2978250</v>
      </c>
      <c r="H4" s="127">
        <v>209</v>
      </c>
      <c r="I4" s="127">
        <v>2978250</v>
      </c>
      <c r="J4" s="127">
        <v>207</v>
      </c>
      <c r="K4" s="127">
        <v>2949750</v>
      </c>
      <c r="L4" s="127">
        <v>210</v>
      </c>
      <c r="M4" s="127">
        <v>2992500</v>
      </c>
      <c r="N4" s="129">
        <f>E4+G4+I4+K4+M4</f>
        <v>14891250</v>
      </c>
      <c r="O4" s="140">
        <f>ROUND(N4/6*4,0)</f>
        <v>9927500</v>
      </c>
    </row>
    <row r="5" spans="1:15" ht="30" customHeight="1">
      <c r="A5" s="126"/>
      <c r="B5" s="127" t="s">
        <v>425</v>
      </c>
      <c r="C5" s="127" t="s">
        <v>418</v>
      </c>
      <c r="D5" s="127">
        <v>112</v>
      </c>
      <c r="E5" s="127">
        <v>2156000</v>
      </c>
      <c r="F5" s="127">
        <v>95</v>
      </c>
      <c r="G5" s="127">
        <v>1828750</v>
      </c>
      <c r="H5" s="127">
        <v>64</v>
      </c>
      <c r="I5" s="127">
        <v>1232000</v>
      </c>
      <c r="J5" s="127">
        <v>37</v>
      </c>
      <c r="K5" s="127">
        <v>712250</v>
      </c>
      <c r="L5" s="127"/>
      <c r="M5" s="127"/>
      <c r="N5" s="129">
        <f>E5+G5+I5+K5</f>
        <v>5929000</v>
      </c>
      <c r="O5" s="140">
        <f>ROUND(N5/6*4,0)</f>
        <v>3952667</v>
      </c>
    </row>
    <row r="6" spans="1:15" ht="30" customHeight="1">
      <c r="A6" s="417" t="s">
        <v>429</v>
      </c>
      <c r="B6" s="417"/>
      <c r="C6" s="417"/>
      <c r="D6" s="127"/>
      <c r="E6" s="127"/>
      <c r="F6" s="127"/>
      <c r="G6" s="127"/>
      <c r="H6" s="127"/>
      <c r="I6" s="127"/>
      <c r="J6" s="127"/>
      <c r="K6" s="127"/>
      <c r="L6" s="127"/>
      <c r="M6" s="127"/>
      <c r="N6" s="129">
        <f>SUM(N4:N5)</f>
        <v>20820250</v>
      </c>
      <c r="O6" s="141">
        <f>SUM(O4:O5)</f>
        <v>13880167</v>
      </c>
    </row>
    <row r="7" spans="1:15" ht="30" customHeight="1">
      <c r="A7" s="126">
        <v>1</v>
      </c>
      <c r="B7" s="127" t="s">
        <v>424</v>
      </c>
      <c r="C7" s="127" t="s">
        <v>419</v>
      </c>
      <c r="D7" s="127">
        <v>180</v>
      </c>
      <c r="E7" s="127">
        <v>2565000</v>
      </c>
      <c r="F7" s="127">
        <v>197</v>
      </c>
      <c r="G7" s="127">
        <v>2807250</v>
      </c>
      <c r="H7" s="127">
        <v>198</v>
      </c>
      <c r="I7" s="127">
        <v>2821500</v>
      </c>
      <c r="J7" s="127">
        <v>252</v>
      </c>
      <c r="K7" s="127">
        <v>3591000</v>
      </c>
      <c r="L7" s="127">
        <v>247</v>
      </c>
      <c r="M7" s="127">
        <v>3485000</v>
      </c>
      <c r="N7" s="129">
        <f>E7+G7+I7+K7+M7</f>
        <v>15269750</v>
      </c>
      <c r="O7" s="140">
        <f>ROUND(N7/6*4,0)</f>
        <v>10179833</v>
      </c>
    </row>
    <row r="8" spans="1:15" ht="30" customHeight="1">
      <c r="A8" s="126"/>
      <c r="B8" s="127" t="s">
        <v>425</v>
      </c>
      <c r="C8" s="127" t="s">
        <v>419</v>
      </c>
      <c r="D8" s="127">
        <v>169</v>
      </c>
      <c r="E8" s="127">
        <v>2957500</v>
      </c>
      <c r="F8" s="127">
        <v>165</v>
      </c>
      <c r="G8" s="127">
        <v>2887500</v>
      </c>
      <c r="H8" s="127">
        <v>163</v>
      </c>
      <c r="I8" s="127">
        <v>2852500</v>
      </c>
      <c r="J8" s="127">
        <v>92</v>
      </c>
      <c r="K8" s="132">
        <v>1334000</v>
      </c>
      <c r="L8" s="127"/>
      <c r="M8" s="127"/>
      <c r="N8" s="129">
        <f>E8+G8+I8+K8</f>
        <v>10031500</v>
      </c>
      <c r="O8" s="140">
        <f t="shared" ref="O8:O10" si="0">ROUND(N8/6*4,0)</f>
        <v>6687667</v>
      </c>
    </row>
    <row r="9" spans="1:15" ht="30" customHeight="1">
      <c r="A9" s="126">
        <v>2</v>
      </c>
      <c r="B9" s="127" t="s">
        <v>424</v>
      </c>
      <c r="C9" s="127" t="s">
        <v>420</v>
      </c>
      <c r="D9" s="127">
        <v>264</v>
      </c>
      <c r="E9" s="127">
        <v>3762000</v>
      </c>
      <c r="F9" s="127">
        <v>269</v>
      </c>
      <c r="G9" s="127">
        <v>3833250</v>
      </c>
      <c r="H9" s="127">
        <v>270</v>
      </c>
      <c r="I9" s="127">
        <v>3847500</v>
      </c>
      <c r="J9" s="127">
        <v>270</v>
      </c>
      <c r="K9" s="127">
        <v>3847500</v>
      </c>
      <c r="L9" s="127">
        <v>276</v>
      </c>
      <c r="M9" s="127">
        <v>3933000</v>
      </c>
      <c r="N9" s="129">
        <f>E9+G9+I9+K9+M9</f>
        <v>19223250</v>
      </c>
      <c r="O9" s="140">
        <f t="shared" si="0"/>
        <v>12815500</v>
      </c>
    </row>
    <row r="10" spans="1:15" ht="30" customHeight="1">
      <c r="A10" s="126">
        <v>3</v>
      </c>
      <c r="B10" s="127" t="s">
        <v>425</v>
      </c>
      <c r="C10" s="127" t="s">
        <v>421</v>
      </c>
      <c r="D10" s="127">
        <v>315</v>
      </c>
      <c r="E10" s="127">
        <v>5670000</v>
      </c>
      <c r="F10" s="127">
        <v>341</v>
      </c>
      <c r="G10" s="127">
        <v>6138000</v>
      </c>
      <c r="H10" s="127">
        <v>336</v>
      </c>
      <c r="I10" s="127">
        <v>6048000</v>
      </c>
      <c r="J10" s="127">
        <v>345</v>
      </c>
      <c r="K10" s="127">
        <v>6210000</v>
      </c>
      <c r="L10" s="127"/>
      <c r="M10" s="127"/>
      <c r="N10" s="129">
        <f>E10+G10+I10+K10</f>
        <v>24066000</v>
      </c>
      <c r="O10" s="140">
        <f t="shared" si="0"/>
        <v>16044000</v>
      </c>
    </row>
    <row r="11" spans="1:15" ht="30" customHeight="1">
      <c r="A11" s="417" t="s">
        <v>430</v>
      </c>
      <c r="B11" s="417"/>
      <c r="C11" s="417"/>
      <c r="D11" s="130"/>
      <c r="E11" s="130"/>
      <c r="F11" s="130"/>
      <c r="G11" s="130"/>
      <c r="H11" s="130"/>
      <c r="I11" s="131"/>
      <c r="J11" s="130"/>
      <c r="K11" s="131"/>
      <c r="L11" s="130"/>
      <c r="M11" s="131"/>
      <c r="N11" s="129">
        <f>SUM(N7:N10)</f>
        <v>68590500</v>
      </c>
      <c r="O11" s="141">
        <f>SUM(O7:O10)</f>
        <v>45727000</v>
      </c>
    </row>
    <row r="12" spans="1:15" ht="30" customHeight="1">
      <c r="A12" s="419" t="s">
        <v>431</v>
      </c>
      <c r="B12" s="420"/>
      <c r="C12" s="421"/>
      <c r="D12" s="130"/>
      <c r="E12" s="130"/>
      <c r="F12" s="130"/>
      <c r="G12" s="130"/>
      <c r="H12" s="130"/>
      <c r="I12" s="131"/>
      <c r="J12" s="130"/>
      <c r="K12" s="131"/>
      <c r="L12" s="130"/>
      <c r="M12" s="131"/>
      <c r="N12" s="129">
        <f>N6+N11</f>
        <v>89410750</v>
      </c>
      <c r="O12" s="141">
        <f>O6+O11</f>
        <v>59607167</v>
      </c>
    </row>
  </sheetData>
  <mergeCells count="14">
    <mergeCell ref="A12:C12"/>
    <mergeCell ref="A6:C6"/>
    <mergeCell ref="A11:C11"/>
    <mergeCell ref="F2:G2"/>
    <mergeCell ref="H2:I2"/>
    <mergeCell ref="O2:O3"/>
    <mergeCell ref="A1:O1"/>
    <mergeCell ref="J2:K2"/>
    <mergeCell ref="L2:M2"/>
    <mergeCell ref="N2:N3"/>
    <mergeCell ref="A2:A3"/>
    <mergeCell ref="B2:B3"/>
    <mergeCell ref="C2:C3"/>
    <mergeCell ref="D2:E2"/>
  </mergeCells>
  <phoneticPr fontId="3" type="noConversion"/>
  <printOptions horizontalCentered="1"/>
  <pageMargins left="0.70866141732283472" right="0.70866141732283472" top="0.74803149606299213" bottom="0.74803149606299213" header="0.31496062992125984" footer="0.31496062992125984"/>
  <pageSetup paperSize="9" scale="80" orientation="landscape"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dimension ref="A1:F11"/>
  <sheetViews>
    <sheetView workbookViewId="0">
      <selection activeCell="C28" sqref="C28"/>
    </sheetView>
  </sheetViews>
  <sheetFormatPr defaultRowHeight="13.5"/>
  <cols>
    <col min="1" max="1" width="6" style="128" customWidth="1"/>
    <col min="2" max="2" width="35.125" customWidth="1"/>
    <col min="3" max="3" width="43.25" customWidth="1"/>
    <col min="4" max="4" width="19.75" customWidth="1"/>
    <col min="5" max="5" width="13.375" customWidth="1"/>
    <col min="6" max="6" width="13.875" bestFit="1" customWidth="1"/>
    <col min="258" max="258" width="36.25" customWidth="1"/>
    <col min="259" max="259" width="48" customWidth="1"/>
    <col min="260" max="260" width="19.75" customWidth="1"/>
    <col min="261" max="261" width="13.375" customWidth="1"/>
    <col min="514" max="514" width="36.25" customWidth="1"/>
    <col min="515" max="515" width="48" customWidth="1"/>
    <col min="516" max="516" width="19.75" customWidth="1"/>
    <col min="517" max="517" width="13.375" customWidth="1"/>
    <col min="770" max="770" width="36.25" customWidth="1"/>
    <col min="771" max="771" width="48" customWidth="1"/>
    <col min="772" max="772" width="19.75" customWidth="1"/>
    <col min="773" max="773" width="13.375" customWidth="1"/>
    <col min="1026" max="1026" width="36.25" customWidth="1"/>
    <col min="1027" max="1027" width="48" customWidth="1"/>
    <col min="1028" max="1028" width="19.75" customWidth="1"/>
    <col min="1029" max="1029" width="13.375" customWidth="1"/>
    <col min="1282" max="1282" width="36.25" customWidth="1"/>
    <col min="1283" max="1283" width="48" customWidth="1"/>
    <col min="1284" max="1284" width="19.75" customWidth="1"/>
    <col min="1285" max="1285" width="13.375" customWidth="1"/>
    <col min="1538" max="1538" width="36.25" customWidth="1"/>
    <col min="1539" max="1539" width="48" customWidth="1"/>
    <col min="1540" max="1540" width="19.75" customWidth="1"/>
    <col min="1541" max="1541" width="13.375" customWidth="1"/>
    <col min="1794" max="1794" width="36.25" customWidth="1"/>
    <col min="1795" max="1795" width="48" customWidth="1"/>
    <col min="1796" max="1796" width="19.75" customWidth="1"/>
    <col min="1797" max="1797" width="13.375" customWidth="1"/>
    <col min="2050" max="2050" width="36.25" customWidth="1"/>
    <col min="2051" max="2051" width="48" customWidth="1"/>
    <col min="2052" max="2052" width="19.75" customWidth="1"/>
    <col min="2053" max="2053" width="13.375" customWidth="1"/>
    <col min="2306" max="2306" width="36.25" customWidth="1"/>
    <col min="2307" max="2307" width="48" customWidth="1"/>
    <col min="2308" max="2308" width="19.75" customWidth="1"/>
    <col min="2309" max="2309" width="13.375" customWidth="1"/>
    <col min="2562" max="2562" width="36.25" customWidth="1"/>
    <col min="2563" max="2563" width="48" customWidth="1"/>
    <col min="2564" max="2564" width="19.75" customWidth="1"/>
    <col min="2565" max="2565" width="13.375" customWidth="1"/>
    <col min="2818" max="2818" width="36.25" customWidth="1"/>
    <col min="2819" max="2819" width="48" customWidth="1"/>
    <col min="2820" max="2820" width="19.75" customWidth="1"/>
    <col min="2821" max="2821" width="13.375" customWidth="1"/>
    <col min="3074" max="3074" width="36.25" customWidth="1"/>
    <col min="3075" max="3075" width="48" customWidth="1"/>
    <col min="3076" max="3076" width="19.75" customWidth="1"/>
    <col min="3077" max="3077" width="13.375" customWidth="1"/>
    <col min="3330" max="3330" width="36.25" customWidth="1"/>
    <col min="3331" max="3331" width="48" customWidth="1"/>
    <col min="3332" max="3332" width="19.75" customWidth="1"/>
    <col min="3333" max="3333" width="13.375" customWidth="1"/>
    <col min="3586" max="3586" width="36.25" customWidth="1"/>
    <col min="3587" max="3587" width="48" customWidth="1"/>
    <col min="3588" max="3588" width="19.75" customWidth="1"/>
    <col min="3589" max="3589" width="13.375" customWidth="1"/>
    <col min="3842" max="3842" width="36.25" customWidth="1"/>
    <col min="3843" max="3843" width="48" customWidth="1"/>
    <col min="3844" max="3844" width="19.75" customWidth="1"/>
    <col min="3845" max="3845" width="13.375" customWidth="1"/>
    <col min="4098" max="4098" width="36.25" customWidth="1"/>
    <col min="4099" max="4099" width="48" customWidth="1"/>
    <col min="4100" max="4100" width="19.75" customWidth="1"/>
    <col min="4101" max="4101" width="13.375" customWidth="1"/>
    <col min="4354" max="4354" width="36.25" customWidth="1"/>
    <col min="4355" max="4355" width="48" customWidth="1"/>
    <col min="4356" max="4356" width="19.75" customWidth="1"/>
    <col min="4357" max="4357" width="13.375" customWidth="1"/>
    <col min="4610" max="4610" width="36.25" customWidth="1"/>
    <col min="4611" max="4611" width="48" customWidth="1"/>
    <col min="4612" max="4612" width="19.75" customWidth="1"/>
    <col min="4613" max="4613" width="13.375" customWidth="1"/>
    <col min="4866" max="4866" width="36.25" customWidth="1"/>
    <col min="4867" max="4867" width="48" customWidth="1"/>
    <col min="4868" max="4868" width="19.75" customWidth="1"/>
    <col min="4869" max="4869" width="13.375" customWidth="1"/>
    <col min="5122" max="5122" width="36.25" customWidth="1"/>
    <col min="5123" max="5123" width="48" customWidth="1"/>
    <col min="5124" max="5124" width="19.75" customWidth="1"/>
    <col min="5125" max="5125" width="13.375" customWidth="1"/>
    <col min="5378" max="5378" width="36.25" customWidth="1"/>
    <col min="5379" max="5379" width="48" customWidth="1"/>
    <col min="5380" max="5380" width="19.75" customWidth="1"/>
    <col min="5381" max="5381" width="13.375" customWidth="1"/>
    <col min="5634" max="5634" width="36.25" customWidth="1"/>
    <col min="5635" max="5635" width="48" customWidth="1"/>
    <col min="5636" max="5636" width="19.75" customWidth="1"/>
    <col min="5637" max="5637" width="13.375" customWidth="1"/>
    <col min="5890" max="5890" width="36.25" customWidth="1"/>
    <col min="5891" max="5891" width="48" customWidth="1"/>
    <col min="5892" max="5892" width="19.75" customWidth="1"/>
    <col min="5893" max="5893" width="13.375" customWidth="1"/>
    <col min="6146" max="6146" width="36.25" customWidth="1"/>
    <col min="6147" max="6147" width="48" customWidth="1"/>
    <col min="6148" max="6148" width="19.75" customWidth="1"/>
    <col min="6149" max="6149" width="13.375" customWidth="1"/>
    <col min="6402" max="6402" width="36.25" customWidth="1"/>
    <col min="6403" max="6403" width="48" customWidth="1"/>
    <col min="6404" max="6404" width="19.75" customWidth="1"/>
    <col min="6405" max="6405" width="13.375" customWidth="1"/>
    <col min="6658" max="6658" width="36.25" customWidth="1"/>
    <col min="6659" max="6659" width="48" customWidth="1"/>
    <col min="6660" max="6660" width="19.75" customWidth="1"/>
    <col min="6661" max="6661" width="13.375" customWidth="1"/>
    <col min="6914" max="6914" width="36.25" customWidth="1"/>
    <col min="6915" max="6915" width="48" customWidth="1"/>
    <col min="6916" max="6916" width="19.75" customWidth="1"/>
    <col min="6917" max="6917" width="13.375" customWidth="1"/>
    <col min="7170" max="7170" width="36.25" customWidth="1"/>
    <col min="7171" max="7171" width="48" customWidth="1"/>
    <col min="7172" max="7172" width="19.75" customWidth="1"/>
    <col min="7173" max="7173" width="13.375" customWidth="1"/>
    <col min="7426" max="7426" width="36.25" customWidth="1"/>
    <col min="7427" max="7427" width="48" customWidth="1"/>
    <col min="7428" max="7428" width="19.75" customWidth="1"/>
    <col min="7429" max="7429" width="13.375" customWidth="1"/>
    <col min="7682" max="7682" width="36.25" customWidth="1"/>
    <col min="7683" max="7683" width="48" customWidth="1"/>
    <col min="7684" max="7684" width="19.75" customWidth="1"/>
    <col min="7685" max="7685" width="13.375" customWidth="1"/>
    <col min="7938" max="7938" width="36.25" customWidth="1"/>
    <col min="7939" max="7939" width="48" customWidth="1"/>
    <col min="7940" max="7940" width="19.75" customWidth="1"/>
    <col min="7941" max="7941" width="13.375" customWidth="1"/>
    <col min="8194" max="8194" width="36.25" customWidth="1"/>
    <col min="8195" max="8195" width="48" customWidth="1"/>
    <col min="8196" max="8196" width="19.75" customWidth="1"/>
    <col min="8197" max="8197" width="13.375" customWidth="1"/>
    <col min="8450" max="8450" width="36.25" customWidth="1"/>
    <col min="8451" max="8451" width="48" customWidth="1"/>
    <col min="8452" max="8452" width="19.75" customWidth="1"/>
    <col min="8453" max="8453" width="13.375" customWidth="1"/>
    <col min="8706" max="8706" width="36.25" customWidth="1"/>
    <col min="8707" max="8707" width="48" customWidth="1"/>
    <col min="8708" max="8708" width="19.75" customWidth="1"/>
    <col min="8709" max="8709" width="13.375" customWidth="1"/>
    <col min="8962" max="8962" width="36.25" customWidth="1"/>
    <col min="8963" max="8963" width="48" customWidth="1"/>
    <col min="8964" max="8964" width="19.75" customWidth="1"/>
    <col min="8965" max="8965" width="13.375" customWidth="1"/>
    <col min="9218" max="9218" width="36.25" customWidth="1"/>
    <col min="9219" max="9219" width="48" customWidth="1"/>
    <col min="9220" max="9220" width="19.75" customWidth="1"/>
    <col min="9221" max="9221" width="13.375" customWidth="1"/>
    <col min="9474" max="9474" width="36.25" customWidth="1"/>
    <col min="9475" max="9475" width="48" customWidth="1"/>
    <col min="9476" max="9476" width="19.75" customWidth="1"/>
    <col min="9477" max="9477" width="13.375" customWidth="1"/>
    <col min="9730" max="9730" width="36.25" customWidth="1"/>
    <col min="9731" max="9731" width="48" customWidth="1"/>
    <col min="9732" max="9732" width="19.75" customWidth="1"/>
    <col min="9733" max="9733" width="13.375" customWidth="1"/>
    <col min="9986" max="9986" width="36.25" customWidth="1"/>
    <col min="9987" max="9987" width="48" customWidth="1"/>
    <col min="9988" max="9988" width="19.75" customWidth="1"/>
    <col min="9989" max="9989" width="13.375" customWidth="1"/>
    <col min="10242" max="10242" width="36.25" customWidth="1"/>
    <col min="10243" max="10243" width="48" customWidth="1"/>
    <col min="10244" max="10244" width="19.75" customWidth="1"/>
    <col min="10245" max="10245" width="13.375" customWidth="1"/>
    <col min="10498" max="10498" width="36.25" customWidth="1"/>
    <col min="10499" max="10499" width="48" customWidth="1"/>
    <col min="10500" max="10500" width="19.75" customWidth="1"/>
    <col min="10501" max="10501" width="13.375" customWidth="1"/>
    <col min="10754" max="10754" width="36.25" customWidth="1"/>
    <col min="10755" max="10755" width="48" customWidth="1"/>
    <col min="10756" max="10756" width="19.75" customWidth="1"/>
    <col min="10757" max="10757" width="13.375" customWidth="1"/>
    <col min="11010" max="11010" width="36.25" customWidth="1"/>
    <col min="11011" max="11011" width="48" customWidth="1"/>
    <col min="11012" max="11012" width="19.75" customWidth="1"/>
    <col min="11013" max="11013" width="13.375" customWidth="1"/>
    <col min="11266" max="11266" width="36.25" customWidth="1"/>
    <col min="11267" max="11267" width="48" customWidth="1"/>
    <col min="11268" max="11268" width="19.75" customWidth="1"/>
    <col min="11269" max="11269" width="13.375" customWidth="1"/>
    <col min="11522" max="11522" width="36.25" customWidth="1"/>
    <col min="11523" max="11523" width="48" customWidth="1"/>
    <col min="11524" max="11524" width="19.75" customWidth="1"/>
    <col min="11525" max="11525" width="13.375" customWidth="1"/>
    <col min="11778" max="11778" width="36.25" customWidth="1"/>
    <col min="11779" max="11779" width="48" customWidth="1"/>
    <col min="11780" max="11780" width="19.75" customWidth="1"/>
    <col min="11781" max="11781" width="13.375" customWidth="1"/>
    <col min="12034" max="12034" width="36.25" customWidth="1"/>
    <col min="12035" max="12035" width="48" customWidth="1"/>
    <col min="12036" max="12036" width="19.75" customWidth="1"/>
    <col min="12037" max="12037" width="13.375" customWidth="1"/>
    <col min="12290" max="12290" width="36.25" customWidth="1"/>
    <col min="12291" max="12291" width="48" customWidth="1"/>
    <col min="12292" max="12292" width="19.75" customWidth="1"/>
    <col min="12293" max="12293" width="13.375" customWidth="1"/>
    <col min="12546" max="12546" width="36.25" customWidth="1"/>
    <col min="12547" max="12547" width="48" customWidth="1"/>
    <col min="12548" max="12548" width="19.75" customWidth="1"/>
    <col min="12549" max="12549" width="13.375" customWidth="1"/>
    <col min="12802" max="12802" width="36.25" customWidth="1"/>
    <col min="12803" max="12803" width="48" customWidth="1"/>
    <col min="12804" max="12804" width="19.75" customWidth="1"/>
    <col min="12805" max="12805" width="13.375" customWidth="1"/>
    <col min="13058" max="13058" width="36.25" customWidth="1"/>
    <col min="13059" max="13059" width="48" customWidth="1"/>
    <col min="13060" max="13060" width="19.75" customWidth="1"/>
    <col min="13061" max="13061" width="13.375" customWidth="1"/>
    <col min="13314" max="13314" width="36.25" customWidth="1"/>
    <col min="13315" max="13315" width="48" customWidth="1"/>
    <col min="13316" max="13316" width="19.75" customWidth="1"/>
    <col min="13317" max="13317" width="13.375" customWidth="1"/>
    <col min="13570" max="13570" width="36.25" customWidth="1"/>
    <col min="13571" max="13571" width="48" customWidth="1"/>
    <col min="13572" max="13572" width="19.75" customWidth="1"/>
    <col min="13573" max="13573" width="13.375" customWidth="1"/>
    <col min="13826" max="13826" width="36.25" customWidth="1"/>
    <col min="13827" max="13827" width="48" customWidth="1"/>
    <col min="13828" max="13828" width="19.75" customWidth="1"/>
    <col min="13829" max="13829" width="13.375" customWidth="1"/>
    <col min="14082" max="14082" width="36.25" customWidth="1"/>
    <col min="14083" max="14083" width="48" customWidth="1"/>
    <col min="14084" max="14084" width="19.75" customWidth="1"/>
    <col min="14085" max="14085" width="13.375" customWidth="1"/>
    <col min="14338" max="14338" width="36.25" customWidth="1"/>
    <col min="14339" max="14339" width="48" customWidth="1"/>
    <col min="14340" max="14340" width="19.75" customWidth="1"/>
    <col min="14341" max="14341" width="13.375" customWidth="1"/>
    <col min="14594" max="14594" width="36.25" customWidth="1"/>
    <col min="14595" max="14595" width="48" customWidth="1"/>
    <col min="14596" max="14596" width="19.75" customWidth="1"/>
    <col min="14597" max="14597" width="13.375" customWidth="1"/>
    <col min="14850" max="14850" width="36.25" customWidth="1"/>
    <col min="14851" max="14851" width="48" customWidth="1"/>
    <col min="14852" max="14852" width="19.75" customWidth="1"/>
    <col min="14853" max="14853" width="13.375" customWidth="1"/>
    <col min="15106" max="15106" width="36.25" customWidth="1"/>
    <col min="15107" max="15107" width="48" customWidth="1"/>
    <col min="15108" max="15108" width="19.75" customWidth="1"/>
    <col min="15109" max="15109" width="13.375" customWidth="1"/>
    <col min="15362" max="15362" width="36.25" customWidth="1"/>
    <col min="15363" max="15363" width="48" customWidth="1"/>
    <col min="15364" max="15364" width="19.75" customWidth="1"/>
    <col min="15365" max="15365" width="13.375" customWidth="1"/>
    <col min="15618" max="15618" width="36.25" customWidth="1"/>
    <col min="15619" max="15619" width="48" customWidth="1"/>
    <col min="15620" max="15620" width="19.75" customWidth="1"/>
    <col min="15621" max="15621" width="13.375" customWidth="1"/>
    <col min="15874" max="15874" width="36.25" customWidth="1"/>
    <col min="15875" max="15875" width="48" customWidth="1"/>
    <col min="15876" max="15876" width="19.75" customWidth="1"/>
    <col min="15877" max="15877" width="13.375" customWidth="1"/>
    <col min="16130" max="16130" width="36.25" customWidth="1"/>
    <col min="16131" max="16131" width="48" customWidth="1"/>
    <col min="16132" max="16132" width="19.75" customWidth="1"/>
    <col min="16133" max="16133" width="13.375" customWidth="1"/>
  </cols>
  <sheetData>
    <row r="1" spans="1:6" ht="26.25" customHeight="1">
      <c r="A1" s="424" t="s">
        <v>442</v>
      </c>
      <c r="B1" s="424"/>
      <c r="C1" s="424"/>
      <c r="D1" s="424"/>
      <c r="E1" s="425"/>
      <c r="F1" s="425"/>
    </row>
    <row r="2" spans="1:6" ht="24.95" customHeight="1">
      <c r="A2" s="133" t="s">
        <v>394</v>
      </c>
      <c r="B2" s="133" t="s">
        <v>432</v>
      </c>
      <c r="C2" s="133" t="s">
        <v>433</v>
      </c>
      <c r="D2" s="133" t="s">
        <v>399</v>
      </c>
      <c r="E2" s="138" t="s">
        <v>440</v>
      </c>
      <c r="F2" s="138" t="s">
        <v>441</v>
      </c>
    </row>
    <row r="3" spans="1:6" s="137" customFormat="1" ht="24.95" customHeight="1">
      <c r="A3" s="426">
        <v>1</v>
      </c>
      <c r="B3" s="428" t="s">
        <v>434</v>
      </c>
      <c r="C3" s="135" t="s">
        <v>435</v>
      </c>
      <c r="D3" s="136">
        <v>360525.09</v>
      </c>
      <c r="E3" s="423">
        <v>2920000</v>
      </c>
      <c r="F3" s="422">
        <f>D7-E3</f>
        <v>-835731.90999999992</v>
      </c>
    </row>
    <row r="4" spans="1:6" s="137" customFormat="1" ht="24.95" customHeight="1">
      <c r="A4" s="427"/>
      <c r="B4" s="429"/>
      <c r="C4" s="135" t="s">
        <v>436</v>
      </c>
      <c r="D4" s="136">
        <f>665799.2+100000</f>
        <v>765799.2</v>
      </c>
      <c r="E4" s="423"/>
      <c r="F4" s="423"/>
    </row>
    <row r="5" spans="1:6" s="137" customFormat="1" ht="24.95" customHeight="1">
      <c r="A5" s="427"/>
      <c r="B5" s="429"/>
      <c r="C5" s="135" t="s">
        <v>437</v>
      </c>
      <c r="D5" s="136">
        <v>955723.8</v>
      </c>
      <c r="E5" s="423"/>
      <c r="F5" s="423"/>
    </row>
    <row r="6" spans="1:6" s="137" customFormat="1" ht="24.95" customHeight="1">
      <c r="A6" s="427"/>
      <c r="B6" s="429"/>
      <c r="C6" s="135" t="s">
        <v>438</v>
      </c>
      <c r="D6" s="136">
        <v>2220</v>
      </c>
      <c r="E6" s="423"/>
      <c r="F6" s="423"/>
    </row>
    <row r="7" spans="1:6" ht="24.95" customHeight="1">
      <c r="A7" s="133"/>
      <c r="B7" s="134" t="s">
        <v>439</v>
      </c>
      <c r="C7" s="134"/>
      <c r="D7" s="139">
        <f>SUM(D3:D6)</f>
        <v>2084268.09</v>
      </c>
      <c r="E7" s="139">
        <f t="shared" ref="E7:F7" si="0">SUM(E3:E6)</f>
        <v>2920000</v>
      </c>
      <c r="F7" s="139">
        <f t="shared" si="0"/>
        <v>-835731.90999999992</v>
      </c>
    </row>
    <row r="8" spans="1:6">
      <c r="D8" s="67"/>
    </row>
    <row r="9" spans="1:6">
      <c r="D9" s="67"/>
    </row>
    <row r="10" spans="1:6">
      <c r="D10" s="67"/>
    </row>
    <row r="11" spans="1:6">
      <c r="D11" s="67"/>
    </row>
  </sheetData>
  <mergeCells count="5">
    <mergeCell ref="F3:F6"/>
    <mergeCell ref="A1:F1"/>
    <mergeCell ref="A3:A6"/>
    <mergeCell ref="B3:B6"/>
    <mergeCell ref="E3:E6"/>
  </mergeCells>
  <phoneticPr fontId="3" type="noConversion"/>
  <printOptions horizontalCentered="1"/>
  <pageMargins left="0.70866141732283472" right="0.70866141732283472" top="0.74803149606299213" bottom="0.74803149606299213" header="0.31496062992125984" footer="0.31496062992125984"/>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27</vt:i4>
      </vt:variant>
      <vt:variant>
        <vt:lpstr>命名范围</vt:lpstr>
      </vt:variant>
      <vt:variant>
        <vt:i4>39</vt:i4>
      </vt:variant>
    </vt:vector>
  </HeadingPairs>
  <TitlesOfParts>
    <vt:vector size="66" baseType="lpstr">
      <vt:lpstr>学前科</vt:lpstr>
      <vt:lpstr>普教一科</vt:lpstr>
      <vt:lpstr>普教二科</vt:lpstr>
      <vt:lpstr>信息化项目</vt:lpstr>
      <vt:lpstr>考试中心</vt:lpstr>
      <vt:lpstr>设备购置与更新</vt:lpstr>
      <vt:lpstr>未开办学校经费</vt:lpstr>
      <vt:lpstr>民办购买学位</vt:lpstr>
      <vt:lpstr>学生医疗清算</vt:lpstr>
      <vt:lpstr>应急抢险救灾工程</vt:lpstr>
      <vt:lpstr>颛桥镇</vt:lpstr>
      <vt:lpstr>补充公用经费调整</vt:lpstr>
      <vt:lpstr>镇管义务书薄费调整</vt:lpstr>
      <vt:lpstr>公办义务教育营养午餐</vt:lpstr>
      <vt:lpstr>公办义务教育资助</vt:lpstr>
      <vt:lpstr>学前科调整</vt:lpstr>
      <vt:lpstr>普教一科调整</vt:lpstr>
      <vt:lpstr>公办学前资助</vt:lpstr>
      <vt:lpstr>保安经费调整</vt:lpstr>
      <vt:lpstr>视频联网调整</vt:lpstr>
      <vt:lpstr>农民工学校经费调整</vt:lpstr>
      <vt:lpstr>农民工学校资助调整</vt:lpstr>
      <vt:lpstr>农民工学校减免书薄费调整</vt:lpstr>
      <vt:lpstr>小区生补贴调整</vt:lpstr>
      <vt:lpstr>民办学校生均调整</vt:lpstr>
      <vt:lpstr>民办学校书薄费调整</vt:lpstr>
      <vt:lpstr>民办学前资助</vt:lpstr>
      <vt:lpstr>保安经费调整!Print_Area</vt:lpstr>
      <vt:lpstr>补充公用经费调整!Print_Area</vt:lpstr>
      <vt:lpstr>公办学前资助!Print_Area</vt:lpstr>
      <vt:lpstr>公办义务教育营养午餐!Print_Area</vt:lpstr>
      <vt:lpstr>公办义务教育资助!Print_Area</vt:lpstr>
      <vt:lpstr>考试中心!Print_Area</vt:lpstr>
      <vt:lpstr>民办学前资助!Print_Area</vt:lpstr>
      <vt:lpstr>民办学校生均调整!Print_Area</vt:lpstr>
      <vt:lpstr>民办学校书薄费调整!Print_Area</vt:lpstr>
      <vt:lpstr>农民工学校减免书薄费调整!Print_Area</vt:lpstr>
      <vt:lpstr>农民工学校资助调整!Print_Area</vt:lpstr>
      <vt:lpstr>普教二科!Print_Area</vt:lpstr>
      <vt:lpstr>普教一科!Print_Area</vt:lpstr>
      <vt:lpstr>普教一科调整!Print_Area</vt:lpstr>
      <vt:lpstr>设备购置与更新!Print_Area</vt:lpstr>
      <vt:lpstr>视频联网调整!Print_Area</vt:lpstr>
      <vt:lpstr>小区生补贴调整!Print_Area</vt:lpstr>
      <vt:lpstr>信息化项目!Print_Area</vt:lpstr>
      <vt:lpstr>学前科!Print_Area</vt:lpstr>
      <vt:lpstr>学前科调整!Print_Area</vt:lpstr>
      <vt:lpstr>镇管义务书薄费调整!Print_Area</vt:lpstr>
      <vt:lpstr>保安经费调整!Print_Titles</vt:lpstr>
      <vt:lpstr>补充公用经费调整!Print_Titles</vt:lpstr>
      <vt:lpstr>公办学前资助!Print_Titles</vt:lpstr>
      <vt:lpstr>公办义务教育营养午餐!Print_Titles</vt:lpstr>
      <vt:lpstr>公办义务教育资助!Print_Titles</vt:lpstr>
      <vt:lpstr>考试中心!Print_Titles</vt:lpstr>
      <vt:lpstr>民办学前资助!Print_Titles</vt:lpstr>
      <vt:lpstr>民办学校生均调整!Print_Titles</vt:lpstr>
      <vt:lpstr>民办学校书薄费调整!Print_Titles</vt:lpstr>
      <vt:lpstr>普教二科!Print_Titles</vt:lpstr>
      <vt:lpstr>普教一科!Print_Titles</vt:lpstr>
      <vt:lpstr>普教一科调整!Print_Titles</vt:lpstr>
      <vt:lpstr>设备购置与更新!Print_Titles</vt:lpstr>
      <vt:lpstr>视频联网调整!Print_Titles</vt:lpstr>
      <vt:lpstr>小区生补贴调整!Print_Titles</vt:lpstr>
      <vt:lpstr>学前科!Print_Titles</vt:lpstr>
      <vt:lpstr>学前科调整!Print_Titles</vt:lpstr>
      <vt:lpstr>镇管义务书薄费调整!Print_Titles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孟爱红</cp:lastModifiedBy>
  <cp:lastPrinted>2022-11-07T02:33:47Z</cp:lastPrinted>
  <dcterms:created xsi:type="dcterms:W3CDTF">2022-02-28T00:54:29Z</dcterms:created>
  <dcterms:modified xsi:type="dcterms:W3CDTF">2022-11-08T03:10:30Z</dcterms:modified>
</cp:coreProperties>
</file>