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梅陇镇" sheetId="51" r:id="rId11"/>
    <sheet name="小区生补贴调整" sheetId="41" state="hidden" r:id="rId12"/>
    <sheet name="民办幼儿园资助" sheetId="52" state="hidden" r:id="rId13"/>
    <sheet name="核酸检测" sheetId="54"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25725"/>
</workbook>
</file>

<file path=xl/calcChain.xml><?xml version="1.0" encoding="utf-8"?>
<calcChain xmlns="http://schemas.openxmlformats.org/spreadsheetml/2006/main">
  <c r="C4" i="51"/>
  <c r="M65" i="54"/>
  <c r="J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65" l="1"/>
  <c r="N6" i="52" l="1"/>
  <c r="M6"/>
  <c r="L6"/>
  <c r="K6"/>
  <c r="J6"/>
  <c r="I6"/>
  <c r="H6"/>
  <c r="G6"/>
  <c r="F6"/>
  <c r="O5"/>
  <c r="P5" s="1"/>
  <c r="P6" s="1"/>
  <c r="O6" l="1"/>
  <c r="Q5"/>
  <c r="Q6" s="1"/>
  <c r="R5" l="1"/>
  <c r="R6" s="1"/>
  <c r="C5" i="51" l="1"/>
  <c r="R7" i="41" l="1"/>
  <c r="L7" l="1"/>
  <c r="M7"/>
  <c r="T7" l="1"/>
  <c r="V7"/>
  <c r="G7" l="1"/>
  <c r="F7"/>
  <c r="P6"/>
  <c r="Q6" s="1"/>
  <c r="K6"/>
  <c r="E6"/>
  <c r="P5"/>
  <c r="Q5" s="1"/>
  <c r="K5"/>
  <c r="E5"/>
  <c r="P4"/>
  <c r="K4"/>
  <c r="E4"/>
  <c r="P7" l="1"/>
  <c r="Q4"/>
  <c r="Q7" s="1"/>
  <c r="S5"/>
  <c r="U5" s="1"/>
  <c r="W5" s="1"/>
  <c r="K7"/>
  <c r="E7"/>
  <c r="H5"/>
  <c r="H6"/>
  <c r="S6"/>
  <c r="U6" s="1"/>
  <c r="W6" s="1"/>
  <c r="H4"/>
  <c r="S4" l="1"/>
  <c r="S7" s="1"/>
  <c r="H7"/>
  <c r="U4" l="1"/>
  <c r="U7" s="1"/>
  <c r="W4" l="1"/>
  <c r="W7" s="1"/>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<sst xmlns="http://schemas.openxmlformats.org/spreadsheetml/2006/main" count="1950" uniqueCount="549">
  <si>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</si>
  <si>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</si>
  <si>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</si>
  <si>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</si>
  <si>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</si>
  <si>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</si>
  <si>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</si>
  <si>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</si>
  <si>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</si>
  <si>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</si>
  <si>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</si>
  <si>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</si>
  <si>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</si>
  <si>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</si>
  <si>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</si>
  <si>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</si>
  <si>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</si>
  <si>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</si>
  <si>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</si>
  <si>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</si>
  <si>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</si>
  <si>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</si>
  <si>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</si>
  <si>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</si>
  <si>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</si>
  <si>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</si>
  <si>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</si>
  <si>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</si>
  <si>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</si>
  <si>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</si>
  <si>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</si>
  <si>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</si>
  <si>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</si>
  <si>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</si>
  <si>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</si>
  <si>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</si>
  <si>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</si>
  <si>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</si>
  <si>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</si>
  <si>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</si>
  <si>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</si>
  <si>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</si>
  <si>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</si>
  <si>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</si>
  <si>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</si>
  <si>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</si>
  <si>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</si>
  <si>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</si>
  <si>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</si>
  <si>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</si>
  <si>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</si>
  <si>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</si>
  <si>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</si>
  <si>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</si>
  <si>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</si>
  <si>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</si>
  <si>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</si>
  <si>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</si>
  <si>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</si>
  <si>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</si>
  <si>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</si>
  <si>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</si>
  <si>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</si>
  <si>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</si>
  <si>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</si>
  <si>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</si>
  <si>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</si>
  <si>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</si>
  <si>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</si>
  <si>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</si>
  <si>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</si>
  <si>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</si>
  <si>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</si>
  <si>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</si>
  <si>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</si>
  <si>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</si>
  <si>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</si>
  <si>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</si>
  <si>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</si>
  <si>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</si>
  <si>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</si>
  <si>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</si>
  <si>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</si>
  <si>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</si>
  <si>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</si>
  <si>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</si>
  <si>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</si>
  <si>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</si>
  <si>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</si>
  <si>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</si>
  <si>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</si>
  <si>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</si>
  <si>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</si>
  <si>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</si>
  <si>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</si>
  <si>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</si>
  <si>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</si>
  <si>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</si>
  <si>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</si>
  <si>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</si>
  <si>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</si>
  <si>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</si>
  <si>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</si>
  <si>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</si>
  <si>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</si>
  <si>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</si>
  <si>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</si>
  <si>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</si>
  <si>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</si>
  <si>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</si>
  <si>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</si>
  <si>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</si>
  <si>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</si>
  <si>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</si>
  <si>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</si>
  <si>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</si>
  <si>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</si>
  <si>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</si>
  <si>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</si>
  <si>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</si>
  <si>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</si>
  <si>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</si>
  <si>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</si>
  <si>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</si>
  <si>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</si>
  <si>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</si>
  <si>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</si>
  <si>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</si>
  <si>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</si>
  <si>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</si>
  <si>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</si>
  <si>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</si>
  <si>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</si>
  <si>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</si>
  <si>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</si>
  <si>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</si>
  <si>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</si>
  <si>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</si>
  <si>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</si>
  <si>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</si>
  <si>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</si>
  <si>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</si>
  <si>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</si>
  <si>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</si>
  <si>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</si>
  <si>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</si>
  <si>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</si>
  <si>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</si>
  <si>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</si>
  <si>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</si>
  <si>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</si>
  <si>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</si>
  <si>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</si>
  <si>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</si>
  <si>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</si>
  <si>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</si>
  <si>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</si>
  <si>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</si>
  <si>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</si>
  <si>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</si>
  <si>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</si>
  <si>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</si>
  <si>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</si>
  <si>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</si>
  <si>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</si>
  <si>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</si>
  <si>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</si>
  <si>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</si>
  <si>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</si>
  <si>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</si>
  <si>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</si>
  <si>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</si>
  <si>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</si>
  <si>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</si>
  <si>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</si>
  <si>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</si>
  <si>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</si>
  <si>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</si>
  <si>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</si>
  <si>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</si>
  <si>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</si>
  <si>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</si>
  <si>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</si>
  <si>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</si>
  <si>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</si>
  <si>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</si>
  <si>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</si>
  <si>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</si>
  <si>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</si>
  <si>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</si>
  <si>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</si>
  <si>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</si>
  <si>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</si>
  <si>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</si>
  <si>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</si>
  <si>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</si>
  <si>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</si>
  <si>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</si>
  <si>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</si>
  <si>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</si>
  <si>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</si>
  <si>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</si>
  <si>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</si>
  <si>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</si>
  <si>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</si>
  <si>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</si>
  <si>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</si>
  <si>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</si>
  <si>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</si>
  <si>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</si>
  <si>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</si>
  <si>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</si>
  <si>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</si>
  <si>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</si>
  <si>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</si>
  <si>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</si>
  <si>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</si>
  <si>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</si>
  <si>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</si>
  <si>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</si>
  <si>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</si>
  <si>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</si>
  <si>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</si>
  <si>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</si>
  <si>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</si>
  <si>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</si>
  <si>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</si>
  <si>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</si>
  <si>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</si>
  <si>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</si>
  <si>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</si>
  <si>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</si>
  <si>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</si>
  <si>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</si>
  <si>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</si>
  <si>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</si>
  <si>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</si>
  <si>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</si>
  <si>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</si>
  <si>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</si>
  <si>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</si>
  <si>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</si>
  <si>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</si>
  <si>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</si>
  <si>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</si>
  <si>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</si>
  <si>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</si>
  <si>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</si>
  <si>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</si>
  <si>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</si>
  <si>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</si>
  <si>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</si>
  <si>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</si>
  <si>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</si>
  <si>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</si>
  <si>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</si>
  <si>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</si>
  <si>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</si>
  <si>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</si>
  <si>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</si>
  <si>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</si>
  <si>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</si>
  <si>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</si>
  <si>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</si>
  <si>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</si>
  <si>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</si>
  <si>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</si>
  <si>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</si>
  <si>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</si>
  <si>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</si>
  <si>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</si>
  <si>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</si>
  <si>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</si>
  <si>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</si>
  <si>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</si>
  <si>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</si>
  <si>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</si>
  <si>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</si>
  <si>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</si>
  <si>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</si>
  <si>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</si>
  <si>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</si>
  <si>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</si>
  <si>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</si>
  <si>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</si>
  <si>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</si>
  <si>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</si>
  <si>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</si>
  <si>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</si>
  <si>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</si>
  <si>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</si>
  <si>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</si>
  <si>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</si>
  <si>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</si>
  <si>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</si>
  <si>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</si>
  <si>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</si>
  <si>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</si>
  <si>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</si>
  <si>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</si>
  <si>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</si>
  <si>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</si>
  <si>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</si>
  <si>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</si>
  <si>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</si>
  <si>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</si>
  <si>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</si>
  <si>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</si>
  <si>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</si>
  <si>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</si>
  <si>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</si>
  <si>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</si>
  <si>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</si>
  <si>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</si>
  <si>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</si>
  <si>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</si>
  <si>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</si>
  <si>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</si>
  <si>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</si>
  <si>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</si>
  <si>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</si>
  <si>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</si>
  <si>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</si>
  <si>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</si>
  <si>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</si>
  <si>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</si>
  <si>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</si>
  <si>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</si>
  <si>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</si>
  <si>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</si>
  <si>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</si>
  <si>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</si>
  <si>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</si>
  <si>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</si>
  <si>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</si>
  <si>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</si>
  <si>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</si>
  <si>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</si>
  <si>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</si>
  <si>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</si>
  <si>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</si>
  <si>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</si>
  <si>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</si>
  <si>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</si>
  <si>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</si>
  <si>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</si>
  <si>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</si>
  <si>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</si>
  <si>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</si>
  <si>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</si>
  <si>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</si>
  <si>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</si>
  <si>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</si>
  <si>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</si>
  <si>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</si>
  <si>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</si>
  <si>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</si>
  <si>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</si>
  <si>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</si>
  <si>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</si>
  <si>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</si>
  <si>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</si>
  <si>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</si>
  <si>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</si>
  <si>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</si>
  <si>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</si>
  <si>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</si>
  <si>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</si>
  <si>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</si>
  <si>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</si>
  <si>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</si>
  <si>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</si>
  <si>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</si>
  <si>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</si>
  <si>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</si>
  <si>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</si>
  <si>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</si>
  <si>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</si>
  <si>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</si>
  <si>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</si>
  <si>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</si>
  <si>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</si>
  <si>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</si>
  <si>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</si>
  <si>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</si>
  <si>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</si>
  <si>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</si>
  <si>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</si>
  <si>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</si>
  <si>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</si>
  <si>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</si>
  <si>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</si>
  <si>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</si>
  <si>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</si>
  <si>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</si>
  <si>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</si>
  <si>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</si>
  <si>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</si>
  <si>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</si>
  <si>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</si>
  <si>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</si>
  <si>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</si>
  <si>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</si>
  <si>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</si>
  <si>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</si>
  <si>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</si>
  <si>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</si>
  <si>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</si>
  <si>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</si>
  <si>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</si>
  <si>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</si>
  <si>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</si>
  <si>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</si>
  <si>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</si>
  <si>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</si>
  <si>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</si>
  <si>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</si>
  <si>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</si>
  <si>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</si>
  <si>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</si>
  <si>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</si>
  <si>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</si>
  <si>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</si>
  <si>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</si>
  <si>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</si>
  <si>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</si>
  <si>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</si>
  <si>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</si>
  <si>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</si>
  <si>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</si>
  <si>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</si>
  <si>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</si>
  <si>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</si>
  <si>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</si>
  <si>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</si>
  <si>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</si>
  <si>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</si>
  <si>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</si>
  <si>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</si>
  <si>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</si>
  <si>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</si>
  <si>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</si>
  <si>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</si>
  <si>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</si>
  <si>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</si>
  <si>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</si>
  <si>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</si>
  <si>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</si>
  <si>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</si>
  <si>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</si>
  <si>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</si>
  <si>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</si>
  <si>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</si>
  <si>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</si>
  <si>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</si>
  <si>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</si>
  <si>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</si>
  <si>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</si>
  <si>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</si>
  <si>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</si>
  <si>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</si>
  <si>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</si>
  <si>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</si>
  <si>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</si>
  <si>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</si>
  <si>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</si>
  <si>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</si>
  <si>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</si>
  <si>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</si>
  <si>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</si>
  <si>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</si>
  <si>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</si>
  <si>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</si>
  <si>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</si>
  <si>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</si>
  <si>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</si>
  <si>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</si>
  <si>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</si>
  <si>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</si>
  <si>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</si>
  <si>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</si>
  <si>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</si>
  <si>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</si>
  <si>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</si>
  <si>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</si>
  <si>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</si>
  <si>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</si>
  <si>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</si>
  <si>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</si>
  <si>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</si>
  <si>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</si>
  <si>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</si>
  <si>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</si>
  <si>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</si>
  <si>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</si>
  <si>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</si>
  <si>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</si>
  <si>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</si>
  <si>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</si>
  <si>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</si>
  <si>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</si>
  <si>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</si>
  <si>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</si>
  <si>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</si>
  <si>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</si>
  <si>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</si>
  <si>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</si>
  <si>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街镇</t>
  </si>
  <si>
    <t>社区</t>
  </si>
  <si>
    <t>采集点名称</t>
  </si>
  <si>
    <t>检测机构名称（与开户行名称一致）</t>
  </si>
  <si>
    <t>单采管数</t>
  </si>
  <si>
    <t>单采人次数</t>
  </si>
  <si>
    <t>混采管数</t>
  </si>
  <si>
    <t>混采人次数</t>
  </si>
  <si>
    <t>单位：元</t>
    <phoneticPr fontId="3" type="noConversion"/>
  </si>
  <si>
    <t>梅陇镇:</t>
    <phoneticPr fontId="4" type="noConversion"/>
  </si>
  <si>
    <t>乡镇核酸检测费用（2022.6-2022.10）</t>
    <phoneticPr fontId="3" type="noConversion"/>
  </si>
  <si>
    <t>序号</t>
    <phoneticPr fontId="9" type="noConversion"/>
  </si>
  <si>
    <t>属性</t>
    <phoneticPr fontId="9" type="noConversion"/>
  </si>
  <si>
    <t>学段</t>
    <phoneticPr fontId="9" type="noConversion"/>
  </si>
  <si>
    <t>金额</t>
    <phoneticPr fontId="9" type="noConversion"/>
  </si>
  <si>
    <t>合计金额</t>
    <phoneticPr fontId="3" type="noConversion"/>
  </si>
  <si>
    <t>区级</t>
    <phoneticPr fontId="9" type="noConversion"/>
  </si>
  <si>
    <t>初中</t>
    <phoneticPr fontId="9" type="noConversion"/>
  </si>
  <si>
    <t>高中</t>
    <phoneticPr fontId="9" type="noConversion"/>
  </si>
  <si>
    <t>小学</t>
    <phoneticPr fontId="9" type="noConversion"/>
  </si>
  <si>
    <t>镇级</t>
    <phoneticPr fontId="9" type="noConversion"/>
  </si>
  <si>
    <t>上海晶泰靶向医学检验实验室有限公司</t>
  </si>
  <si>
    <t>泰州硕世医学检验实验室（上海方舱）</t>
  </si>
  <si>
    <t>梅陇镇</t>
  </si>
  <si>
    <t>七宝金都【常态化】</t>
  </si>
  <si>
    <t>曹行小学【常态化】</t>
  </si>
  <si>
    <t>罗阳中学【常态化】</t>
  </si>
  <si>
    <t>其他公办</t>
    <phoneticPr fontId="9" type="noConversion"/>
  </si>
  <si>
    <t>市二梅陇【常态化】</t>
  </si>
  <si>
    <t>罗阳小学【常态化】</t>
  </si>
  <si>
    <t>梅陇中学【常态化】</t>
  </si>
  <si>
    <t>上海千麦博米乐医学检验所（气膜）</t>
  </si>
  <si>
    <t>晶城中学【常态化】</t>
  </si>
  <si>
    <t>蔷薇小学（晶城）【常态化】</t>
  </si>
  <si>
    <t>梅陇中心小学（罗秀）【常态化】</t>
  </si>
  <si>
    <t>梅陇小学（镇西）【常态化】</t>
  </si>
  <si>
    <t>实验小学（景城）【常态化】</t>
  </si>
  <si>
    <t>蔷薇小学（春申）【常态化】</t>
  </si>
  <si>
    <t>实验小学（春城）【常态化】</t>
  </si>
  <si>
    <t>实验小学（畹町）【常态化】</t>
  </si>
  <si>
    <t>复旦闵行实验【常态化】</t>
  </si>
  <si>
    <t>梅陇镇 汇总</t>
  </si>
</sst>
</file>

<file path=xl/styles.xml><?xml version="1.0" encoding="utf-8"?>
<styleSheet xmlns="http://schemas.openxmlformats.org/spreadsheetml/2006/main">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0">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60" fillId="0" borderId="18" xfId="0" applyNumberFormat="1" applyFont="1" applyFill="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66" fillId="0" borderId="0" xfId="0" applyNumberFormat="1" applyFont="1" applyAlignment="1">
      <alignment horizontal="righ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0" fontId="0" fillId="0" borderId="24" xfId="0" applyFill="1" applyBorder="1" applyAlignment="1">
      <alignment horizontal="center" vertical="center"/>
    </xf>
    <xf numFmtId="0" fontId="57" fillId="0" borderId="24" xfId="0" applyFont="1" applyFill="1" applyBorder="1" applyAlignment="1">
      <alignment horizontal="center" vertical="center"/>
    </xf>
    <xf numFmtId="43" fontId="57" fillId="0" borderId="24" xfId="50" applyFont="1" applyFill="1" applyBorder="1" applyAlignment="1">
      <alignment horizontal="center" vertical="center"/>
    </xf>
    <xf numFmtId="43" fontId="0" fillId="0" borderId="24" xfId="0" applyNumberFormat="1" applyBorder="1">
      <alignment vertical="center"/>
    </xf>
    <xf numFmtId="43" fontId="0" fillId="0" borderId="24" xfId="50" applyFont="1" applyFill="1" applyBorder="1" applyAlignment="1">
      <alignment horizontal="center" vertical="center"/>
    </xf>
    <xf numFmtId="43" fontId="0" fillId="0" borderId="24" xfId="50" applyFont="1" applyFill="1" applyBorder="1">
      <alignment vertical="center"/>
    </xf>
    <xf numFmtId="0" fontId="24" fillId="0" borderId="24" xfId="0"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0" fontId="4" fillId="0" borderId="5" xfId="13" applyFont="1" applyFill="1" applyBorder="1" applyAlignment="1">
      <alignment horizontal="center" vertical="center"/>
    </xf>
    <xf numFmtId="0" fontId="8" fillId="0" borderId="5" xfId="0" applyFont="1" applyFill="1" applyBorder="1" applyAlignment="1">
      <alignment horizontal="center" vertical="center"/>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8" fillId="0" borderId="5" xfId="0"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196" t="s">
        <v>158</v>
      </c>
      <c r="B1" s="197"/>
      <c r="C1" s="197"/>
      <c r="D1" s="197"/>
      <c r="E1" s="197"/>
      <c r="F1" s="197"/>
      <c r="G1" s="197"/>
      <c r="H1" s="197"/>
      <c r="I1" s="197"/>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198" t="s">
        <v>338</v>
      </c>
      <c r="B1" s="198"/>
      <c r="C1" s="198"/>
      <c r="D1" s="198"/>
      <c r="E1" s="198"/>
      <c r="F1" s="198"/>
      <c r="G1" s="198"/>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199" t="s">
        <v>0</v>
      </c>
      <c r="B1" s="200"/>
      <c r="C1" s="200"/>
      <c r="D1" s="200"/>
      <c r="E1" s="200"/>
      <c r="F1" s="200"/>
      <c r="G1" s="200"/>
      <c r="H1" s="200"/>
      <c r="I1" s="200"/>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1" t="s">
        <v>339</v>
      </c>
      <c r="B1" s="201"/>
      <c r="C1" s="201"/>
      <c r="D1" s="201"/>
      <c r="E1" s="201"/>
      <c r="F1" s="201"/>
      <c r="G1" s="201"/>
      <c r="H1" s="201"/>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1"/>
      <c r="L20" s="201"/>
      <c r="M20" s="201"/>
      <c r="N20" s="201"/>
      <c r="O20" s="201"/>
      <c r="P20" s="201"/>
      <c r="Q20" s="201"/>
      <c r="R20" s="201"/>
      <c r="S20" s="201"/>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2" t="s">
        <v>355</v>
      </c>
      <c r="B1" s="202"/>
      <c r="C1" s="202"/>
      <c r="D1" s="202"/>
      <c r="E1" s="202"/>
      <c r="F1" s="202"/>
      <c r="G1" s="202"/>
      <c r="H1" s="202"/>
      <c r="I1" s="202"/>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05" t="s">
        <v>442</v>
      </c>
      <c r="B1" s="205"/>
      <c r="C1" s="205"/>
      <c r="D1" s="205"/>
      <c r="E1" s="205"/>
      <c r="F1" s="205"/>
      <c r="G1" s="205"/>
      <c r="H1" s="205"/>
      <c r="I1" s="205"/>
    </row>
    <row r="2" spans="1:26" s="75" customFormat="1" ht="21.6" customHeight="1">
      <c r="A2" s="203" t="s">
        <v>357</v>
      </c>
      <c r="B2" s="206" t="s">
        <v>358</v>
      </c>
      <c r="C2" s="208" t="s">
        <v>359</v>
      </c>
      <c r="D2" s="208" t="s">
        <v>360</v>
      </c>
      <c r="E2" s="208" t="s">
        <v>361</v>
      </c>
      <c r="F2" s="208" t="s">
        <v>362</v>
      </c>
      <c r="G2" s="210" t="s">
        <v>363</v>
      </c>
      <c r="H2" s="203" t="s">
        <v>364</v>
      </c>
      <c r="I2" s="203" t="s">
        <v>365</v>
      </c>
      <c r="J2" s="72"/>
      <c r="K2" s="72"/>
      <c r="L2" s="73"/>
      <c r="M2" s="73"/>
      <c r="N2" s="73"/>
      <c r="O2" s="73"/>
      <c r="P2" s="73"/>
      <c r="Q2" s="73"/>
      <c r="R2" s="73"/>
      <c r="S2" s="73"/>
      <c r="T2" s="73"/>
      <c r="U2" s="73"/>
      <c r="V2" s="73"/>
      <c r="W2" s="73"/>
      <c r="X2" s="73"/>
      <c r="Y2" s="73"/>
      <c r="Z2" s="74"/>
    </row>
    <row r="3" spans="1:26" s="75" customFormat="1">
      <c r="A3" s="204"/>
      <c r="B3" s="207"/>
      <c r="C3" s="209"/>
      <c r="D3" s="209"/>
      <c r="E3" s="209"/>
      <c r="F3" s="209"/>
      <c r="G3" s="211"/>
      <c r="H3" s="204"/>
      <c r="I3" s="204"/>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2" t="s">
        <v>392</v>
      </c>
      <c r="B1" s="212"/>
      <c r="C1" s="212"/>
      <c r="D1" s="212"/>
      <c r="E1" s="212"/>
      <c r="F1" s="212"/>
      <c r="G1" s="212"/>
      <c r="H1" s="212"/>
      <c r="I1" s="212"/>
      <c r="J1" s="213"/>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14">
        <v>1</v>
      </c>
      <c r="B3" s="214" t="s">
        <v>366</v>
      </c>
      <c r="C3" s="214" t="s">
        <v>400</v>
      </c>
      <c r="D3" s="214" t="s">
        <v>400</v>
      </c>
      <c r="E3" s="114" t="s">
        <v>401</v>
      </c>
      <c r="F3" s="114" t="s">
        <v>402</v>
      </c>
      <c r="G3" s="115">
        <v>4903</v>
      </c>
      <c r="H3" s="115">
        <v>5</v>
      </c>
      <c r="I3" s="116">
        <f>G3*H3</f>
        <v>24515</v>
      </c>
      <c r="J3" s="117"/>
    </row>
    <row r="4" spans="1:10" ht="30" customHeight="1">
      <c r="A4" s="214"/>
      <c r="B4" s="214"/>
      <c r="C4" s="214"/>
      <c r="D4" s="214"/>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22" t="s">
        <v>411</v>
      </c>
      <c r="B1" s="222"/>
      <c r="C1" s="222"/>
      <c r="D1" s="222"/>
      <c r="E1" s="222"/>
      <c r="F1" s="222"/>
      <c r="G1" s="222"/>
      <c r="H1" s="222"/>
      <c r="I1" s="222"/>
      <c r="J1" s="222"/>
      <c r="K1" s="222"/>
      <c r="L1" s="222"/>
      <c r="M1" s="222"/>
      <c r="N1" s="222"/>
      <c r="O1" s="223"/>
    </row>
    <row r="2" spans="1:15" ht="30" customHeight="1">
      <c r="A2" s="218" t="s">
        <v>412</v>
      </c>
      <c r="B2" s="218" t="s">
        <v>421</v>
      </c>
      <c r="C2" s="218" t="s">
        <v>1</v>
      </c>
      <c r="D2" s="226" t="s">
        <v>420</v>
      </c>
      <c r="E2" s="219"/>
      <c r="F2" s="219" t="s">
        <v>424</v>
      </c>
      <c r="G2" s="219"/>
      <c r="H2" s="219" t="s">
        <v>425</v>
      </c>
      <c r="I2" s="219"/>
      <c r="J2" s="219" t="s">
        <v>426</v>
      </c>
      <c r="K2" s="219"/>
      <c r="L2" s="219" t="s">
        <v>413</v>
      </c>
      <c r="M2" s="219"/>
      <c r="N2" s="224" t="s">
        <v>414</v>
      </c>
      <c r="O2" s="220" t="s">
        <v>441</v>
      </c>
    </row>
    <row r="3" spans="1:15" ht="30" customHeight="1">
      <c r="A3" s="218"/>
      <c r="B3" s="218"/>
      <c r="C3" s="218"/>
      <c r="D3" s="125" t="s">
        <v>415</v>
      </c>
      <c r="E3" s="125" t="s">
        <v>162</v>
      </c>
      <c r="F3" s="125" t="s">
        <v>415</v>
      </c>
      <c r="G3" s="125" t="s">
        <v>162</v>
      </c>
      <c r="H3" s="125" t="s">
        <v>415</v>
      </c>
      <c r="I3" s="125" t="s">
        <v>162</v>
      </c>
      <c r="J3" s="125" t="s">
        <v>415</v>
      </c>
      <c r="K3" s="125" t="s">
        <v>162</v>
      </c>
      <c r="L3" s="125" t="s">
        <v>415</v>
      </c>
      <c r="M3" s="125" t="s">
        <v>162</v>
      </c>
      <c r="N3" s="225"/>
      <c r="O3" s="221"/>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18" t="s">
        <v>427</v>
      </c>
      <c r="B6" s="218"/>
      <c r="C6" s="218"/>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18" t="s">
        <v>428</v>
      </c>
      <c r="B11" s="218"/>
      <c r="C11" s="218"/>
      <c r="D11" s="130"/>
      <c r="E11" s="130"/>
      <c r="F11" s="130"/>
      <c r="G11" s="130"/>
      <c r="H11" s="130"/>
      <c r="I11" s="131"/>
      <c r="J11" s="130"/>
      <c r="K11" s="131"/>
      <c r="L11" s="130"/>
      <c r="M11" s="131"/>
      <c r="N11" s="129">
        <f>SUM(N7:N10)</f>
        <v>68590500</v>
      </c>
      <c r="O11" s="141">
        <f>SUM(O7:O10)</f>
        <v>45727000</v>
      </c>
    </row>
    <row r="12" spans="1:15" ht="30" customHeight="1">
      <c r="A12" s="215" t="s">
        <v>429</v>
      </c>
      <c r="B12" s="216"/>
      <c r="C12" s="217"/>
      <c r="D12" s="130"/>
      <c r="E12" s="130"/>
      <c r="F12" s="130"/>
      <c r="G12" s="130"/>
      <c r="H12" s="130"/>
      <c r="I12" s="131"/>
      <c r="J12" s="130"/>
      <c r="K12" s="131"/>
      <c r="L12" s="130"/>
      <c r="M12" s="131"/>
      <c r="N12" s="129">
        <f>N6+N11</f>
        <v>89410750</v>
      </c>
      <c r="O12" s="141">
        <f>O6+O11</f>
        <v>59607167</v>
      </c>
    </row>
  </sheetData>
  <mergeCells count="14">
    <mergeCell ref="O2:O3"/>
    <mergeCell ref="A1:O1"/>
    <mergeCell ref="J2:K2"/>
    <mergeCell ref="L2:M2"/>
    <mergeCell ref="N2:N3"/>
    <mergeCell ref="A2:A3"/>
    <mergeCell ref="B2:B3"/>
    <mergeCell ref="C2:C3"/>
    <mergeCell ref="D2:E2"/>
    <mergeCell ref="A12:C12"/>
    <mergeCell ref="A6:C6"/>
    <mergeCell ref="A11:C11"/>
    <mergeCell ref="F2:G2"/>
    <mergeCell ref="H2:I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29" t="s">
        <v>440</v>
      </c>
      <c r="B1" s="229"/>
      <c r="C1" s="229"/>
      <c r="D1" s="229"/>
      <c r="E1" s="230"/>
      <c r="F1" s="230"/>
    </row>
    <row r="2" spans="1:6" ht="24.95" customHeight="1">
      <c r="A2" s="133" t="s">
        <v>393</v>
      </c>
      <c r="B2" s="133" t="s">
        <v>430</v>
      </c>
      <c r="C2" s="133" t="s">
        <v>431</v>
      </c>
      <c r="D2" s="133" t="s">
        <v>398</v>
      </c>
      <c r="E2" s="138" t="s">
        <v>438</v>
      </c>
      <c r="F2" s="138" t="s">
        <v>439</v>
      </c>
    </row>
    <row r="3" spans="1:6" s="137" customFormat="1" ht="24.95" customHeight="1">
      <c r="A3" s="231">
        <v>1</v>
      </c>
      <c r="B3" s="233" t="s">
        <v>432</v>
      </c>
      <c r="C3" s="135" t="s">
        <v>433</v>
      </c>
      <c r="D3" s="136">
        <v>360525.09</v>
      </c>
      <c r="E3" s="228">
        <v>2920000</v>
      </c>
      <c r="F3" s="227">
        <f>D7-E3</f>
        <v>-835731.90999999992</v>
      </c>
    </row>
    <row r="4" spans="1:6" s="137" customFormat="1" ht="24.95" customHeight="1">
      <c r="A4" s="232"/>
      <c r="B4" s="234"/>
      <c r="C4" s="135" t="s">
        <v>434</v>
      </c>
      <c r="D4" s="136">
        <f>665799.2+100000</f>
        <v>765799.2</v>
      </c>
      <c r="E4" s="228"/>
      <c r="F4" s="228"/>
    </row>
    <row r="5" spans="1:6" s="137" customFormat="1" ht="24.95" customHeight="1">
      <c r="A5" s="232"/>
      <c r="B5" s="234"/>
      <c r="C5" s="135" t="s">
        <v>435</v>
      </c>
      <c r="D5" s="136">
        <v>955723.8</v>
      </c>
      <c r="E5" s="228"/>
      <c r="F5" s="228"/>
    </row>
    <row r="6" spans="1:6" s="137" customFormat="1" ht="24.95" customHeight="1">
      <c r="A6" s="232"/>
      <c r="B6" s="234"/>
      <c r="C6" s="135" t="s">
        <v>436</v>
      </c>
      <c r="D6" s="136">
        <v>2220</v>
      </c>
      <c r="E6" s="228"/>
      <c r="F6" s="228"/>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39" t="s">
        <v>443</v>
      </c>
      <c r="B1" s="239"/>
      <c r="C1" s="240"/>
    </row>
    <row r="2" spans="1:3" ht="59.25" customHeight="1">
      <c r="A2" s="237" t="s">
        <v>444</v>
      </c>
      <c r="B2" s="238"/>
      <c r="C2" s="230"/>
    </row>
    <row r="3" spans="1:3" ht="30" customHeight="1">
      <c r="A3" s="142"/>
      <c r="B3" s="142" t="s">
        <v>450</v>
      </c>
      <c r="C3" s="142" t="s">
        <v>451</v>
      </c>
    </row>
    <row r="4" spans="1:3" ht="30" customHeight="1">
      <c r="A4" s="142" t="s">
        <v>445</v>
      </c>
      <c r="B4" s="142">
        <v>2232000</v>
      </c>
      <c r="C4" s="236">
        <v>2000000</v>
      </c>
    </row>
    <row r="5" spans="1:3" ht="30" customHeight="1">
      <c r="A5" s="142" t="s">
        <v>446</v>
      </c>
      <c r="B5" s="142">
        <v>256300</v>
      </c>
      <c r="C5" s="236"/>
    </row>
    <row r="6" spans="1:3" ht="30" customHeight="1">
      <c r="A6" s="142" t="s">
        <v>447</v>
      </c>
      <c r="B6" s="142">
        <v>199100</v>
      </c>
      <c r="C6" s="236"/>
    </row>
    <row r="7" spans="1:3" ht="30" customHeight="1">
      <c r="A7" s="142" t="s">
        <v>448</v>
      </c>
      <c r="B7" s="142">
        <v>2687400</v>
      </c>
      <c r="C7" s="236"/>
    </row>
    <row r="8" spans="1:3" ht="21.75" customHeight="1">
      <c r="A8" s="235" t="s">
        <v>449</v>
      </c>
      <c r="B8" s="235"/>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H7"/>
  <sheetViews>
    <sheetView tabSelected="1" workbookViewId="0">
      <selection activeCell="C5" sqref="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1" t="s">
        <v>504</v>
      </c>
      <c r="B1" s="242"/>
      <c r="C1" s="242"/>
    </row>
    <row r="2" spans="1:3" ht="35.1" customHeight="1">
      <c r="A2" s="243" t="s">
        <v>516</v>
      </c>
      <c r="B2" s="244"/>
      <c r="C2" s="186" t="s">
        <v>515</v>
      </c>
    </row>
    <row r="3" spans="1:3" ht="30" customHeight="1">
      <c r="A3" s="164" t="s">
        <v>393</v>
      </c>
      <c r="B3" s="164" t="s">
        <v>479</v>
      </c>
      <c r="C3" s="165" t="s">
        <v>505</v>
      </c>
    </row>
    <row r="4" spans="1:3" ht="30" customHeight="1">
      <c r="A4" s="164">
        <v>1</v>
      </c>
      <c r="B4" s="164" t="s">
        <v>506</v>
      </c>
      <c r="C4" s="166">
        <f>核酸检测!N65</f>
        <v>1716196.65</v>
      </c>
    </row>
    <row r="5" spans="1:3" ht="30" customHeight="1">
      <c r="A5" s="164"/>
      <c r="B5" s="164" t="s">
        <v>480</v>
      </c>
      <c r="C5" s="167">
        <f>SUM(C4:C4)</f>
        <v>1716196.65</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45" t="s">
        <v>477</v>
      </c>
      <c r="B1" s="245"/>
      <c r="C1" s="245"/>
      <c r="D1" s="245"/>
      <c r="E1" s="245"/>
      <c r="F1" s="245"/>
      <c r="G1" s="245"/>
      <c r="H1" s="245"/>
      <c r="I1" s="245"/>
      <c r="J1" s="245"/>
      <c r="K1" s="245"/>
      <c r="L1" s="245"/>
      <c r="M1" s="245"/>
      <c r="N1" s="245"/>
      <c r="O1" s="245"/>
      <c r="P1" s="245"/>
      <c r="Q1" s="245"/>
      <c r="R1" s="245"/>
      <c r="S1" s="245"/>
      <c r="T1" s="245"/>
      <c r="U1" s="230"/>
      <c r="V1" s="230"/>
      <c r="W1" s="230"/>
    </row>
    <row r="2" spans="1:23" ht="13.5" customHeight="1">
      <c r="A2" s="248" t="s">
        <v>452</v>
      </c>
      <c r="B2" s="248" t="s">
        <v>453</v>
      </c>
      <c r="C2" s="249" t="s">
        <v>454</v>
      </c>
      <c r="D2" s="249"/>
      <c r="E2" s="249"/>
      <c r="F2" s="249"/>
      <c r="G2" s="249"/>
      <c r="H2" s="249"/>
      <c r="I2" s="249" t="s">
        <v>461</v>
      </c>
      <c r="J2" s="249"/>
      <c r="K2" s="249"/>
      <c r="L2" s="249"/>
      <c r="M2" s="249"/>
      <c r="N2" s="249" t="s">
        <v>455</v>
      </c>
      <c r="O2" s="249"/>
      <c r="P2" s="249"/>
      <c r="Q2" s="249"/>
      <c r="R2" s="246" t="s">
        <v>462</v>
      </c>
      <c r="S2" s="247" t="s">
        <v>463</v>
      </c>
      <c r="T2" s="246" t="s">
        <v>476</v>
      </c>
      <c r="U2" s="246" t="s">
        <v>464</v>
      </c>
      <c r="V2" s="246" t="s">
        <v>465</v>
      </c>
      <c r="W2" s="246" t="s">
        <v>466</v>
      </c>
    </row>
    <row r="3" spans="1:23" ht="22.5">
      <c r="A3" s="248"/>
      <c r="B3" s="248"/>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47"/>
      <c r="S3" s="247"/>
      <c r="T3" s="247"/>
      <c r="U3" s="247"/>
      <c r="V3" s="247"/>
      <c r="W3" s="247"/>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R6"/>
  <sheetViews>
    <sheetView topLeftCell="A4" workbookViewId="0">
      <selection activeCell="A7" sqref="A7:XFD21"/>
    </sheetView>
  </sheetViews>
  <sheetFormatPr defaultRowHeight="13.5" outlineLevelRow="2"/>
  <cols>
    <col min="1" max="1" width="4.875" customWidth="1"/>
    <col min="2" max="2" width="33" style="168"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53" t="s">
        <v>481</v>
      </c>
      <c r="B1" s="253"/>
      <c r="C1" s="253"/>
      <c r="D1" s="253"/>
      <c r="E1" s="253"/>
      <c r="F1" s="253"/>
      <c r="G1" s="253"/>
      <c r="H1" s="253"/>
      <c r="I1" s="253"/>
      <c r="J1" s="253"/>
      <c r="K1" s="253"/>
      <c r="L1" s="253"/>
      <c r="M1" s="253"/>
      <c r="N1" s="253"/>
      <c r="O1" s="253"/>
      <c r="P1" s="254"/>
      <c r="Q1" s="254"/>
      <c r="R1" s="254"/>
    </row>
    <row r="2" spans="1:18" ht="24.95" customHeight="1" outlineLevel="1">
      <c r="A2" s="169" t="s">
        <v>482</v>
      </c>
      <c r="B2" s="170"/>
      <c r="C2" s="169"/>
      <c r="D2" s="169"/>
      <c r="E2" s="169"/>
      <c r="F2" s="169"/>
      <c r="G2" s="169" t="s">
        <v>483</v>
      </c>
      <c r="H2" s="169"/>
      <c r="I2" s="169"/>
      <c r="J2" s="169"/>
      <c r="K2" s="169"/>
      <c r="L2" s="169"/>
      <c r="M2" s="169"/>
      <c r="N2" s="169"/>
      <c r="O2" s="169"/>
      <c r="R2" s="169" t="s">
        <v>478</v>
      </c>
    </row>
    <row r="3" spans="1:18" ht="24.95" customHeight="1" outlineLevel="2">
      <c r="A3" s="255" t="s">
        <v>412</v>
      </c>
      <c r="B3" s="257" t="s">
        <v>289</v>
      </c>
      <c r="C3" s="257" t="s">
        <v>484</v>
      </c>
      <c r="D3" s="257" t="s">
        <v>340</v>
      </c>
      <c r="E3" s="257" t="s">
        <v>485</v>
      </c>
      <c r="F3" s="257" t="s">
        <v>486</v>
      </c>
      <c r="G3" s="257"/>
      <c r="H3" s="257"/>
      <c r="I3" s="257"/>
      <c r="J3" s="257"/>
      <c r="K3" s="257"/>
      <c r="L3" s="257"/>
      <c r="M3" s="257"/>
      <c r="N3" s="257"/>
      <c r="O3" s="257"/>
      <c r="P3" s="250" t="s">
        <v>487</v>
      </c>
      <c r="Q3" s="251"/>
      <c r="R3" s="252"/>
    </row>
    <row r="4" spans="1:18" ht="24.95" customHeight="1" outlineLevel="1">
      <c r="A4" s="256"/>
      <c r="B4" s="257"/>
      <c r="C4" s="257"/>
      <c r="D4" s="257"/>
      <c r="E4" s="257"/>
      <c r="F4" s="171" t="s">
        <v>415</v>
      </c>
      <c r="G4" s="172" t="s">
        <v>488</v>
      </c>
      <c r="H4" s="172" t="s">
        <v>489</v>
      </c>
      <c r="I4" s="172" t="s">
        <v>490</v>
      </c>
      <c r="J4" s="172" t="s">
        <v>491</v>
      </c>
      <c r="K4" s="172" t="s">
        <v>492</v>
      </c>
      <c r="L4" s="172" t="s">
        <v>493</v>
      </c>
      <c r="M4" s="172" t="s">
        <v>494</v>
      </c>
      <c r="N4" s="172" t="s">
        <v>495</v>
      </c>
      <c r="O4" s="171" t="s">
        <v>162</v>
      </c>
      <c r="P4" s="173" t="s">
        <v>496</v>
      </c>
      <c r="Q4" s="173" t="s">
        <v>497</v>
      </c>
      <c r="R4" s="173" t="s">
        <v>498</v>
      </c>
    </row>
    <row r="5" spans="1:18" ht="24.95" customHeight="1" outlineLevel="2">
      <c r="A5" s="174">
        <v>1</v>
      </c>
      <c r="B5" s="175" t="s">
        <v>501</v>
      </c>
      <c r="C5" s="176" t="s">
        <v>502</v>
      </c>
      <c r="D5" s="176" t="s">
        <v>499</v>
      </c>
      <c r="E5" s="177" t="s">
        <v>500</v>
      </c>
      <c r="F5" s="176">
        <v>1</v>
      </c>
      <c r="G5" s="176">
        <v>3600</v>
      </c>
      <c r="H5" s="176">
        <v>940</v>
      </c>
      <c r="I5" s="176">
        <v>282</v>
      </c>
      <c r="J5" s="176">
        <v>35</v>
      </c>
      <c r="K5" s="176">
        <v>20</v>
      </c>
      <c r="L5" s="176">
        <v>100</v>
      </c>
      <c r="M5" s="176">
        <v>250</v>
      </c>
      <c r="N5" s="176">
        <v>220</v>
      </c>
      <c r="O5" s="176">
        <f t="shared" ref="O5" si="0">SUM(G5:N5)</f>
        <v>5447</v>
      </c>
      <c r="P5" s="178">
        <f t="shared" ref="P5" si="1">O5</f>
        <v>5447</v>
      </c>
      <c r="Q5" s="178">
        <f t="shared" ref="Q5" si="2">ROUND(P5*0.41,0)</f>
        <v>2233</v>
      </c>
      <c r="R5" s="179">
        <f t="shared" ref="R5" si="3">P5-Q5</f>
        <v>3214</v>
      </c>
    </row>
    <row r="6" spans="1:18" ht="24.95" customHeight="1" outlineLevel="1">
      <c r="A6" s="180"/>
      <c r="B6" s="181"/>
      <c r="C6" s="182" t="s">
        <v>503</v>
      </c>
      <c r="D6" s="183"/>
      <c r="E6" s="173"/>
      <c r="F6" s="183">
        <f t="shared" ref="F6:R6" si="4">SUBTOTAL(9,F5:F5)</f>
        <v>1</v>
      </c>
      <c r="G6" s="183">
        <f t="shared" si="4"/>
        <v>3600</v>
      </c>
      <c r="H6" s="183">
        <f t="shared" si="4"/>
        <v>940</v>
      </c>
      <c r="I6" s="183">
        <f t="shared" si="4"/>
        <v>282</v>
      </c>
      <c r="J6" s="183">
        <f t="shared" si="4"/>
        <v>35</v>
      </c>
      <c r="K6" s="183">
        <f t="shared" si="4"/>
        <v>20</v>
      </c>
      <c r="L6" s="183">
        <f t="shared" si="4"/>
        <v>100</v>
      </c>
      <c r="M6" s="183">
        <f t="shared" si="4"/>
        <v>250</v>
      </c>
      <c r="N6" s="183">
        <f t="shared" si="4"/>
        <v>220</v>
      </c>
      <c r="O6" s="183">
        <f t="shared" si="4"/>
        <v>5447</v>
      </c>
      <c r="P6" s="184">
        <f t="shared" si="4"/>
        <v>5447</v>
      </c>
      <c r="Q6" s="184">
        <f t="shared" si="4"/>
        <v>2233</v>
      </c>
      <c r="R6" s="185">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65"/>
  <sheetViews>
    <sheetView topLeftCell="A44" workbookViewId="0">
      <selection activeCell="A66" sqref="A66:XFD373"/>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58" t="s">
        <v>517</v>
      </c>
      <c r="B1" s="259"/>
      <c r="C1" s="259"/>
      <c r="D1" s="259"/>
      <c r="E1" s="259"/>
      <c r="F1" s="259"/>
      <c r="G1" s="259"/>
      <c r="H1" s="259"/>
      <c r="I1" s="259"/>
      <c r="J1" s="259"/>
      <c r="K1" s="259"/>
      <c r="L1" s="259"/>
      <c r="M1" s="259"/>
      <c r="N1" s="259"/>
    </row>
    <row r="2" spans="1:14">
      <c r="A2" s="187" t="s">
        <v>518</v>
      </c>
      <c r="B2" s="187" t="s">
        <v>507</v>
      </c>
      <c r="C2" s="187" t="s">
        <v>508</v>
      </c>
      <c r="D2" s="187" t="s">
        <v>519</v>
      </c>
      <c r="E2" s="187" t="s">
        <v>520</v>
      </c>
      <c r="F2" s="187" t="s">
        <v>509</v>
      </c>
      <c r="G2" s="187" t="s">
        <v>510</v>
      </c>
      <c r="H2" s="188" t="s">
        <v>511</v>
      </c>
      <c r="I2" s="187" t="s">
        <v>512</v>
      </c>
      <c r="J2" s="188" t="s">
        <v>521</v>
      </c>
      <c r="K2" s="188" t="s">
        <v>513</v>
      </c>
      <c r="L2" s="188" t="s">
        <v>514</v>
      </c>
      <c r="M2" s="188" t="s">
        <v>521</v>
      </c>
      <c r="N2" s="188" t="s">
        <v>522</v>
      </c>
    </row>
    <row r="3" spans="1:14" outlineLevel="2">
      <c r="A3" s="189">
        <v>1</v>
      </c>
      <c r="B3" s="190" t="s">
        <v>530</v>
      </c>
      <c r="C3" s="190" t="s">
        <v>1</v>
      </c>
      <c r="D3" s="190" t="s">
        <v>527</v>
      </c>
      <c r="E3" s="190" t="s">
        <v>524</v>
      </c>
      <c r="F3" s="190" t="s">
        <v>531</v>
      </c>
      <c r="G3" s="190" t="s">
        <v>528</v>
      </c>
      <c r="H3" s="191">
        <v>2551</v>
      </c>
      <c r="I3" s="190">
        <v>2551</v>
      </c>
      <c r="J3" s="191">
        <v>28571.199999999997</v>
      </c>
      <c r="K3" s="191">
        <v>5</v>
      </c>
      <c r="L3" s="191">
        <v>50</v>
      </c>
      <c r="M3" s="191">
        <v>122.49999999999999</v>
      </c>
      <c r="N3" s="192">
        <f t="shared" ref="N3:N21" si="0">J3+M3</f>
        <v>28693.699999999997</v>
      </c>
    </row>
    <row r="4" spans="1:14" outlineLevel="2">
      <c r="A4" s="189">
        <v>2</v>
      </c>
      <c r="B4" s="190" t="s">
        <v>530</v>
      </c>
      <c r="C4" s="190" t="s">
        <v>1</v>
      </c>
      <c r="D4" s="190" t="s">
        <v>527</v>
      </c>
      <c r="E4" s="190" t="s">
        <v>526</v>
      </c>
      <c r="F4" s="190" t="s">
        <v>532</v>
      </c>
      <c r="G4" s="190" t="s">
        <v>528</v>
      </c>
      <c r="H4" s="191">
        <v>991</v>
      </c>
      <c r="I4" s="190">
        <v>991</v>
      </c>
      <c r="J4" s="191">
        <v>11099.199999999999</v>
      </c>
      <c r="K4" s="191">
        <v>0</v>
      </c>
      <c r="L4" s="190">
        <v>0</v>
      </c>
      <c r="M4" s="190">
        <v>0</v>
      </c>
      <c r="N4" s="192">
        <f t="shared" si="0"/>
        <v>11099.199999999999</v>
      </c>
    </row>
    <row r="5" spans="1:14" outlineLevel="2">
      <c r="A5" s="189">
        <v>3</v>
      </c>
      <c r="B5" s="190" t="s">
        <v>530</v>
      </c>
      <c r="C5" s="190" t="s">
        <v>1</v>
      </c>
      <c r="D5" s="190" t="s">
        <v>527</v>
      </c>
      <c r="E5" s="190" t="s">
        <v>524</v>
      </c>
      <c r="F5" s="190" t="s">
        <v>533</v>
      </c>
      <c r="G5" s="190" t="s">
        <v>529</v>
      </c>
      <c r="H5" s="191">
        <v>2771</v>
      </c>
      <c r="I5" s="190">
        <v>2771</v>
      </c>
      <c r="J5" s="191">
        <v>31035.199999999997</v>
      </c>
      <c r="K5" s="191">
        <v>0</v>
      </c>
      <c r="L5" s="191">
        <v>0</v>
      </c>
      <c r="M5" s="191">
        <v>0</v>
      </c>
      <c r="N5" s="192">
        <f t="shared" si="0"/>
        <v>31035.199999999997</v>
      </c>
    </row>
    <row r="6" spans="1:14" outlineLevel="2">
      <c r="A6" s="189">
        <v>4</v>
      </c>
      <c r="B6" s="190" t="s">
        <v>530</v>
      </c>
      <c r="C6" s="190" t="s">
        <v>1</v>
      </c>
      <c r="D6" s="190" t="s">
        <v>534</v>
      </c>
      <c r="E6" s="190" t="s">
        <v>525</v>
      </c>
      <c r="F6" s="190" t="s">
        <v>535</v>
      </c>
      <c r="G6" s="190" t="s">
        <v>528</v>
      </c>
      <c r="H6" s="191">
        <v>5019</v>
      </c>
      <c r="I6" s="190">
        <v>5019</v>
      </c>
      <c r="J6" s="191">
        <v>56212.799999999996</v>
      </c>
      <c r="K6" s="191">
        <v>0</v>
      </c>
      <c r="L6" s="190">
        <v>0</v>
      </c>
      <c r="M6" s="191">
        <v>0</v>
      </c>
      <c r="N6" s="192">
        <f t="shared" si="0"/>
        <v>56212.799999999996</v>
      </c>
    </row>
    <row r="7" spans="1:14" outlineLevel="2">
      <c r="A7" s="189">
        <v>5</v>
      </c>
      <c r="B7" s="190" t="s">
        <v>530</v>
      </c>
      <c r="C7" s="190" t="s">
        <v>1</v>
      </c>
      <c r="D7" s="190" t="s">
        <v>527</v>
      </c>
      <c r="E7" s="190" t="s">
        <v>526</v>
      </c>
      <c r="F7" s="190" t="s">
        <v>536</v>
      </c>
      <c r="G7" s="190" t="s">
        <v>528</v>
      </c>
      <c r="H7" s="191">
        <v>1555</v>
      </c>
      <c r="I7" s="190">
        <v>1555</v>
      </c>
      <c r="J7" s="191">
        <v>17416</v>
      </c>
      <c r="K7" s="191">
        <v>0</v>
      </c>
      <c r="L7" s="190">
        <v>0</v>
      </c>
      <c r="M7" s="191">
        <v>0</v>
      </c>
      <c r="N7" s="192">
        <f t="shared" si="0"/>
        <v>17416</v>
      </c>
    </row>
    <row r="8" spans="1:14" outlineLevel="2">
      <c r="A8" s="189">
        <v>6</v>
      </c>
      <c r="B8" s="190" t="s">
        <v>530</v>
      </c>
      <c r="C8" s="190" t="s">
        <v>1</v>
      </c>
      <c r="D8" s="190" t="s">
        <v>527</v>
      </c>
      <c r="E8" s="190" t="s">
        <v>524</v>
      </c>
      <c r="F8" s="190" t="s">
        <v>537</v>
      </c>
      <c r="G8" s="190" t="s">
        <v>538</v>
      </c>
      <c r="H8" s="191">
        <v>2663</v>
      </c>
      <c r="I8" s="190">
        <v>2663</v>
      </c>
      <c r="J8" s="191">
        <v>29825.599999999999</v>
      </c>
      <c r="K8" s="191">
        <v>0</v>
      </c>
      <c r="L8" s="191">
        <v>0</v>
      </c>
      <c r="M8" s="190">
        <v>0</v>
      </c>
      <c r="N8" s="192">
        <f t="shared" si="0"/>
        <v>29825.599999999999</v>
      </c>
    </row>
    <row r="9" spans="1:14" outlineLevel="2">
      <c r="A9" s="189">
        <v>7</v>
      </c>
      <c r="B9" s="190" t="s">
        <v>530</v>
      </c>
      <c r="C9" s="190" t="s">
        <v>1</v>
      </c>
      <c r="D9" s="190" t="s">
        <v>527</v>
      </c>
      <c r="E9" s="190" t="s">
        <v>524</v>
      </c>
      <c r="F9" s="190" t="s">
        <v>539</v>
      </c>
      <c r="G9" s="190" t="s">
        <v>529</v>
      </c>
      <c r="H9" s="191">
        <v>4218</v>
      </c>
      <c r="I9" s="190">
        <v>4218</v>
      </c>
      <c r="J9" s="191">
        <v>47241.599999999999</v>
      </c>
      <c r="K9" s="191">
        <v>1</v>
      </c>
      <c r="L9" s="191">
        <v>7</v>
      </c>
      <c r="M9" s="191">
        <v>17.149999999999999</v>
      </c>
      <c r="N9" s="192">
        <f t="shared" si="0"/>
        <v>47258.75</v>
      </c>
    </row>
    <row r="10" spans="1:14" outlineLevel="2">
      <c r="A10" s="189">
        <v>8</v>
      </c>
      <c r="B10" s="190" t="s">
        <v>530</v>
      </c>
      <c r="C10" s="190" t="s">
        <v>1</v>
      </c>
      <c r="D10" s="190" t="s">
        <v>527</v>
      </c>
      <c r="E10" s="190" t="s">
        <v>524</v>
      </c>
      <c r="F10" s="190" t="s">
        <v>531</v>
      </c>
      <c r="G10" s="190" t="s">
        <v>528</v>
      </c>
      <c r="H10" s="191">
        <v>1008</v>
      </c>
      <c r="I10" s="190">
        <v>1008</v>
      </c>
      <c r="J10" s="191">
        <v>11289.599999999999</v>
      </c>
      <c r="K10" s="191">
        <v>0</v>
      </c>
      <c r="L10" s="191">
        <v>0</v>
      </c>
      <c r="M10" s="190">
        <v>0</v>
      </c>
      <c r="N10" s="192">
        <f t="shared" si="0"/>
        <v>11289.599999999999</v>
      </c>
    </row>
    <row r="11" spans="1:14" outlineLevel="2">
      <c r="A11" s="189">
        <v>9</v>
      </c>
      <c r="B11" s="190" t="s">
        <v>530</v>
      </c>
      <c r="C11" s="190" t="s">
        <v>1</v>
      </c>
      <c r="D11" s="190" t="s">
        <v>527</v>
      </c>
      <c r="E11" s="190" t="s">
        <v>526</v>
      </c>
      <c r="F11" s="190" t="s">
        <v>532</v>
      </c>
      <c r="G11" s="190" t="s">
        <v>528</v>
      </c>
      <c r="H11" s="191">
        <v>4178</v>
      </c>
      <c r="I11" s="190">
        <v>4178</v>
      </c>
      <c r="J11" s="191">
        <v>46793.599999999999</v>
      </c>
      <c r="K11" s="191">
        <v>0</v>
      </c>
      <c r="L11" s="190">
        <v>0</v>
      </c>
      <c r="M11" s="191">
        <v>0</v>
      </c>
      <c r="N11" s="192">
        <f t="shared" si="0"/>
        <v>46793.599999999999</v>
      </c>
    </row>
    <row r="12" spans="1:14" outlineLevel="2">
      <c r="A12" s="189">
        <v>10</v>
      </c>
      <c r="B12" s="190" t="s">
        <v>530</v>
      </c>
      <c r="C12" s="190" t="s">
        <v>1</v>
      </c>
      <c r="D12" s="190" t="s">
        <v>527</v>
      </c>
      <c r="E12" s="190" t="s">
        <v>524</v>
      </c>
      <c r="F12" s="190" t="s">
        <v>533</v>
      </c>
      <c r="G12" s="190" t="s">
        <v>529</v>
      </c>
      <c r="H12" s="191">
        <v>1198</v>
      </c>
      <c r="I12" s="190">
        <v>1198</v>
      </c>
      <c r="J12" s="191">
        <v>13417.599999999999</v>
      </c>
      <c r="K12" s="191">
        <v>0</v>
      </c>
      <c r="L12" s="191">
        <v>0</v>
      </c>
      <c r="M12" s="190">
        <v>0</v>
      </c>
      <c r="N12" s="192">
        <f t="shared" si="0"/>
        <v>13417.599999999999</v>
      </c>
    </row>
    <row r="13" spans="1:14" outlineLevel="2">
      <c r="A13" s="189">
        <v>11</v>
      </c>
      <c r="B13" s="190" t="s">
        <v>530</v>
      </c>
      <c r="C13" s="190" t="s">
        <v>1</v>
      </c>
      <c r="D13" s="190" t="s">
        <v>534</v>
      </c>
      <c r="E13" s="190" t="s">
        <v>525</v>
      </c>
      <c r="F13" s="190" t="s">
        <v>535</v>
      </c>
      <c r="G13" s="190" t="s">
        <v>528</v>
      </c>
      <c r="H13" s="191">
        <v>256</v>
      </c>
      <c r="I13" s="190">
        <v>256</v>
      </c>
      <c r="J13" s="191">
        <v>2867.2</v>
      </c>
      <c r="K13" s="191">
        <v>0</v>
      </c>
      <c r="L13" s="190">
        <v>0</v>
      </c>
      <c r="M13" s="191">
        <v>0</v>
      </c>
      <c r="N13" s="192">
        <f t="shared" si="0"/>
        <v>2867.2</v>
      </c>
    </row>
    <row r="14" spans="1:14" outlineLevel="2">
      <c r="A14" s="189">
        <v>12</v>
      </c>
      <c r="B14" s="190" t="s">
        <v>530</v>
      </c>
      <c r="C14" s="190" t="s">
        <v>1</v>
      </c>
      <c r="D14" s="190" t="s">
        <v>527</v>
      </c>
      <c r="E14" s="190" t="s">
        <v>526</v>
      </c>
      <c r="F14" s="190" t="s">
        <v>536</v>
      </c>
      <c r="G14" s="190" t="s">
        <v>528</v>
      </c>
      <c r="H14" s="191">
        <v>6260</v>
      </c>
      <c r="I14" s="190">
        <v>6260</v>
      </c>
      <c r="J14" s="191">
        <v>70112</v>
      </c>
      <c r="K14" s="191">
        <v>0</v>
      </c>
      <c r="L14" s="190">
        <v>0</v>
      </c>
      <c r="M14" s="190">
        <v>0</v>
      </c>
      <c r="N14" s="192">
        <f t="shared" si="0"/>
        <v>70112</v>
      </c>
    </row>
    <row r="15" spans="1:14" outlineLevel="2">
      <c r="A15" s="189">
        <v>13</v>
      </c>
      <c r="B15" s="190" t="s">
        <v>530</v>
      </c>
      <c r="C15" s="190" t="s">
        <v>1</v>
      </c>
      <c r="D15" s="190" t="s">
        <v>527</v>
      </c>
      <c r="E15" s="190" t="s">
        <v>524</v>
      </c>
      <c r="F15" s="190" t="s">
        <v>537</v>
      </c>
      <c r="G15" s="190" t="s">
        <v>538</v>
      </c>
      <c r="H15" s="191">
        <v>1125</v>
      </c>
      <c r="I15" s="190">
        <v>1125</v>
      </c>
      <c r="J15" s="191">
        <v>12600</v>
      </c>
      <c r="K15" s="191">
        <v>0</v>
      </c>
      <c r="L15" s="191">
        <v>0</v>
      </c>
      <c r="M15" s="190">
        <v>0</v>
      </c>
      <c r="N15" s="192">
        <f t="shared" si="0"/>
        <v>12600</v>
      </c>
    </row>
    <row r="16" spans="1:14" outlineLevel="2">
      <c r="A16" s="189">
        <v>14</v>
      </c>
      <c r="B16" s="190" t="s">
        <v>530</v>
      </c>
      <c r="C16" s="190" t="s">
        <v>1</v>
      </c>
      <c r="D16" s="190" t="s">
        <v>527</v>
      </c>
      <c r="E16" s="190" t="s">
        <v>524</v>
      </c>
      <c r="F16" s="190" t="s">
        <v>539</v>
      </c>
      <c r="G16" s="190" t="s">
        <v>528</v>
      </c>
      <c r="H16" s="191">
        <v>709</v>
      </c>
      <c r="I16" s="190">
        <v>709</v>
      </c>
      <c r="J16" s="191">
        <v>7940.7999999999993</v>
      </c>
      <c r="K16" s="191">
        <v>0</v>
      </c>
      <c r="L16" s="191">
        <v>0</v>
      </c>
      <c r="M16" s="190">
        <v>0</v>
      </c>
      <c r="N16" s="192">
        <f t="shared" si="0"/>
        <v>7940.7999999999993</v>
      </c>
    </row>
    <row r="17" spans="1:14" outlineLevel="2">
      <c r="A17" s="189">
        <v>15</v>
      </c>
      <c r="B17" s="190" t="s">
        <v>530</v>
      </c>
      <c r="C17" s="190" t="s">
        <v>1</v>
      </c>
      <c r="D17" s="190" t="s">
        <v>527</v>
      </c>
      <c r="E17" s="190" t="s">
        <v>524</v>
      </c>
      <c r="F17" s="190" t="s">
        <v>539</v>
      </c>
      <c r="G17" s="190" t="s">
        <v>529</v>
      </c>
      <c r="H17" s="191">
        <v>2014</v>
      </c>
      <c r="I17" s="190">
        <v>2014</v>
      </c>
      <c r="J17" s="191">
        <v>22556.799999999999</v>
      </c>
      <c r="K17" s="191">
        <v>0</v>
      </c>
      <c r="L17" s="191">
        <v>0</v>
      </c>
      <c r="M17" s="190">
        <v>0</v>
      </c>
      <c r="N17" s="192">
        <f t="shared" si="0"/>
        <v>22556.799999999999</v>
      </c>
    </row>
    <row r="18" spans="1:14" outlineLevel="2">
      <c r="A18" s="189">
        <v>16</v>
      </c>
      <c r="B18" s="190" t="s">
        <v>530</v>
      </c>
      <c r="C18" s="190" t="s">
        <v>1</v>
      </c>
      <c r="D18" s="190" t="s">
        <v>527</v>
      </c>
      <c r="E18" s="190" t="s">
        <v>526</v>
      </c>
      <c r="F18" s="190" t="s">
        <v>540</v>
      </c>
      <c r="G18" s="190" t="s">
        <v>528</v>
      </c>
      <c r="H18" s="191">
        <v>1</v>
      </c>
      <c r="I18" s="190">
        <v>1</v>
      </c>
      <c r="J18" s="191">
        <v>11.2</v>
      </c>
      <c r="K18" s="191">
        <v>111</v>
      </c>
      <c r="L18" s="190">
        <v>965</v>
      </c>
      <c r="M18" s="194">
        <v>2364.25</v>
      </c>
      <c r="N18" s="192">
        <f t="shared" si="0"/>
        <v>2375.4499999999998</v>
      </c>
    </row>
    <row r="19" spans="1:14" outlineLevel="2">
      <c r="A19" s="189">
        <v>17</v>
      </c>
      <c r="B19" s="190" t="s">
        <v>530</v>
      </c>
      <c r="C19" s="190" t="s">
        <v>1</v>
      </c>
      <c r="D19" s="190" t="s">
        <v>527</v>
      </c>
      <c r="E19" s="190" t="s">
        <v>526</v>
      </c>
      <c r="F19" s="190" t="s">
        <v>541</v>
      </c>
      <c r="G19" s="190" t="s">
        <v>528</v>
      </c>
      <c r="H19" s="191">
        <v>0</v>
      </c>
      <c r="I19" s="190">
        <v>0</v>
      </c>
      <c r="J19" s="191">
        <v>0</v>
      </c>
      <c r="K19" s="191">
        <v>38</v>
      </c>
      <c r="L19" s="190">
        <v>353</v>
      </c>
      <c r="M19" s="194">
        <v>864.84999999999991</v>
      </c>
      <c r="N19" s="192">
        <f t="shared" si="0"/>
        <v>864.84999999999991</v>
      </c>
    </row>
    <row r="20" spans="1:14" outlineLevel="2">
      <c r="A20" s="189">
        <v>18</v>
      </c>
      <c r="B20" s="190" t="s">
        <v>530</v>
      </c>
      <c r="C20" s="190" t="s">
        <v>1</v>
      </c>
      <c r="D20" s="190" t="s">
        <v>527</v>
      </c>
      <c r="E20" s="190" t="s">
        <v>524</v>
      </c>
      <c r="F20" s="190" t="s">
        <v>531</v>
      </c>
      <c r="G20" s="190" t="s">
        <v>528</v>
      </c>
      <c r="H20" s="191">
        <v>8</v>
      </c>
      <c r="I20" s="190">
        <v>8</v>
      </c>
      <c r="J20" s="191">
        <v>89.6</v>
      </c>
      <c r="K20" s="191">
        <v>116</v>
      </c>
      <c r="L20" s="191">
        <v>993</v>
      </c>
      <c r="M20" s="194">
        <v>2432.85</v>
      </c>
      <c r="N20" s="192">
        <f t="shared" si="0"/>
        <v>2522.4499999999998</v>
      </c>
    </row>
    <row r="21" spans="1:14" outlineLevel="2">
      <c r="A21" s="189">
        <v>19</v>
      </c>
      <c r="B21" s="190" t="s">
        <v>530</v>
      </c>
      <c r="C21" s="190" t="s">
        <v>1</v>
      </c>
      <c r="D21" s="190" t="s">
        <v>527</v>
      </c>
      <c r="E21" s="190" t="s">
        <v>526</v>
      </c>
      <c r="F21" s="190" t="s">
        <v>542</v>
      </c>
      <c r="G21" s="190" t="s">
        <v>528</v>
      </c>
      <c r="H21" s="191">
        <v>2</v>
      </c>
      <c r="I21" s="190">
        <v>2</v>
      </c>
      <c r="J21" s="191">
        <v>22.4</v>
      </c>
      <c r="K21" s="191">
        <v>71</v>
      </c>
      <c r="L21" s="190">
        <v>680</v>
      </c>
      <c r="M21" s="194">
        <v>1666</v>
      </c>
      <c r="N21" s="192">
        <f t="shared" si="0"/>
        <v>1688.4</v>
      </c>
    </row>
    <row r="22" spans="1:14" outlineLevel="2">
      <c r="A22" s="189">
        <v>20</v>
      </c>
      <c r="B22" s="190" t="s">
        <v>530</v>
      </c>
      <c r="C22" s="190" t="s">
        <v>1</v>
      </c>
      <c r="D22" s="190" t="s">
        <v>527</v>
      </c>
      <c r="E22" s="190" t="s">
        <v>526</v>
      </c>
      <c r="F22" s="190" t="s">
        <v>532</v>
      </c>
      <c r="G22" s="190" t="s">
        <v>528</v>
      </c>
      <c r="H22" s="191">
        <v>2</v>
      </c>
      <c r="I22" s="190">
        <v>2</v>
      </c>
      <c r="J22" s="191">
        <v>22.4</v>
      </c>
      <c r="K22" s="191">
        <v>78</v>
      </c>
      <c r="L22" s="190">
        <v>760</v>
      </c>
      <c r="M22" s="194">
        <v>1861.9999999999998</v>
      </c>
      <c r="N22" s="192">
        <f t="shared" ref="N22:N64" si="1">J22+M22</f>
        <v>1884.3999999999999</v>
      </c>
    </row>
    <row r="23" spans="1:14" outlineLevel="2">
      <c r="A23" s="189">
        <v>21</v>
      </c>
      <c r="B23" s="190" t="s">
        <v>530</v>
      </c>
      <c r="C23" s="190" t="s">
        <v>1</v>
      </c>
      <c r="D23" s="190" t="s">
        <v>523</v>
      </c>
      <c r="E23" s="190" t="s">
        <v>526</v>
      </c>
      <c r="F23" s="190" t="s">
        <v>543</v>
      </c>
      <c r="G23" s="190" t="s">
        <v>528</v>
      </c>
      <c r="H23" s="191">
        <v>1</v>
      </c>
      <c r="I23" s="190">
        <v>1</v>
      </c>
      <c r="J23" s="191">
        <v>11.2</v>
      </c>
      <c r="K23" s="191">
        <v>132</v>
      </c>
      <c r="L23" s="190">
        <v>1176</v>
      </c>
      <c r="M23" s="194">
        <v>2881.2</v>
      </c>
      <c r="N23" s="192">
        <f t="shared" si="1"/>
        <v>2892.3999999999996</v>
      </c>
    </row>
    <row r="24" spans="1:14" outlineLevel="2">
      <c r="A24" s="189">
        <v>22</v>
      </c>
      <c r="B24" s="190" t="s">
        <v>530</v>
      </c>
      <c r="C24" s="190" t="s">
        <v>1</v>
      </c>
      <c r="D24" s="190" t="s">
        <v>527</v>
      </c>
      <c r="E24" s="190" t="s">
        <v>524</v>
      </c>
      <c r="F24" s="190" t="s">
        <v>533</v>
      </c>
      <c r="G24" s="190" t="s">
        <v>528</v>
      </c>
      <c r="H24" s="191">
        <v>1</v>
      </c>
      <c r="I24" s="190">
        <v>1</v>
      </c>
      <c r="J24" s="191">
        <v>11.2</v>
      </c>
      <c r="K24" s="191">
        <v>103</v>
      </c>
      <c r="L24" s="191">
        <v>928</v>
      </c>
      <c r="M24" s="194">
        <v>2273.6</v>
      </c>
      <c r="N24" s="192">
        <f t="shared" si="1"/>
        <v>2284.7999999999997</v>
      </c>
    </row>
    <row r="25" spans="1:14" outlineLevel="2">
      <c r="A25" s="189">
        <v>23</v>
      </c>
      <c r="B25" s="190" t="s">
        <v>530</v>
      </c>
      <c r="C25" s="190" t="s">
        <v>1</v>
      </c>
      <c r="D25" s="190" t="s">
        <v>534</v>
      </c>
      <c r="E25" s="190" t="s">
        <v>525</v>
      </c>
      <c r="F25" s="190" t="s">
        <v>535</v>
      </c>
      <c r="G25" s="190" t="s">
        <v>528</v>
      </c>
      <c r="H25" s="191">
        <v>0</v>
      </c>
      <c r="I25" s="190">
        <v>0</v>
      </c>
      <c r="J25" s="191">
        <v>0</v>
      </c>
      <c r="K25" s="191">
        <v>75</v>
      </c>
      <c r="L25" s="190">
        <v>744</v>
      </c>
      <c r="M25" s="194">
        <v>1822.8</v>
      </c>
      <c r="N25" s="192">
        <f t="shared" si="1"/>
        <v>1822.8</v>
      </c>
    </row>
    <row r="26" spans="1:14" outlineLevel="2">
      <c r="A26" s="189">
        <v>24</v>
      </c>
      <c r="B26" s="190" t="s">
        <v>530</v>
      </c>
      <c r="C26" s="190" t="s">
        <v>1</v>
      </c>
      <c r="D26" s="190" t="s">
        <v>527</v>
      </c>
      <c r="E26" s="190" t="s">
        <v>526</v>
      </c>
      <c r="F26" s="190" t="s">
        <v>544</v>
      </c>
      <c r="G26" s="190" t="s">
        <v>528</v>
      </c>
      <c r="H26" s="191">
        <v>1</v>
      </c>
      <c r="I26" s="190">
        <v>1</v>
      </c>
      <c r="J26" s="191">
        <v>11.2</v>
      </c>
      <c r="K26" s="191">
        <v>106</v>
      </c>
      <c r="L26" s="190">
        <v>949</v>
      </c>
      <c r="M26" s="194">
        <v>2325.0499999999997</v>
      </c>
      <c r="N26" s="192">
        <f t="shared" si="1"/>
        <v>2336.2499999999995</v>
      </c>
    </row>
    <row r="27" spans="1:14" outlineLevel="2">
      <c r="A27" s="189">
        <v>25</v>
      </c>
      <c r="B27" s="190" t="s">
        <v>530</v>
      </c>
      <c r="C27" s="190" t="s">
        <v>1</v>
      </c>
      <c r="D27" s="190" t="s">
        <v>527</v>
      </c>
      <c r="E27" s="190" t="s">
        <v>526</v>
      </c>
      <c r="F27" s="190" t="s">
        <v>536</v>
      </c>
      <c r="G27" s="190" t="s">
        <v>528</v>
      </c>
      <c r="H27" s="191">
        <v>0</v>
      </c>
      <c r="I27" s="190">
        <v>0</v>
      </c>
      <c r="J27" s="191">
        <v>0</v>
      </c>
      <c r="K27" s="191">
        <v>88</v>
      </c>
      <c r="L27" s="190">
        <v>830</v>
      </c>
      <c r="M27" s="194">
        <v>2033.4999999999998</v>
      </c>
      <c r="N27" s="192">
        <f t="shared" si="1"/>
        <v>2033.4999999999998</v>
      </c>
    </row>
    <row r="28" spans="1:14" outlineLevel="2">
      <c r="A28" s="189">
        <v>26</v>
      </c>
      <c r="B28" s="190" t="s">
        <v>530</v>
      </c>
      <c r="C28" s="190" t="s">
        <v>1</v>
      </c>
      <c r="D28" s="190" t="s">
        <v>527</v>
      </c>
      <c r="E28" s="190" t="s">
        <v>524</v>
      </c>
      <c r="F28" s="190" t="s">
        <v>537</v>
      </c>
      <c r="G28" s="190" t="s">
        <v>528</v>
      </c>
      <c r="H28" s="191">
        <v>17</v>
      </c>
      <c r="I28" s="190">
        <v>17</v>
      </c>
      <c r="J28" s="191">
        <v>190.39999999999998</v>
      </c>
      <c r="K28" s="191">
        <v>70</v>
      </c>
      <c r="L28" s="191">
        <v>649</v>
      </c>
      <c r="M28" s="194">
        <v>1590.05</v>
      </c>
      <c r="N28" s="192">
        <f t="shared" si="1"/>
        <v>1780.4499999999998</v>
      </c>
    </row>
    <row r="29" spans="1:14" outlineLevel="2">
      <c r="A29" s="189">
        <v>27</v>
      </c>
      <c r="B29" s="190" t="s">
        <v>530</v>
      </c>
      <c r="C29" s="190" t="s">
        <v>1</v>
      </c>
      <c r="D29" s="190" t="s">
        <v>523</v>
      </c>
      <c r="E29" s="190" t="s">
        <v>526</v>
      </c>
      <c r="F29" s="190" t="s">
        <v>545</v>
      </c>
      <c r="G29" s="190" t="s">
        <v>528</v>
      </c>
      <c r="H29" s="191">
        <v>1</v>
      </c>
      <c r="I29" s="190">
        <v>1</v>
      </c>
      <c r="J29" s="191">
        <v>11.2</v>
      </c>
      <c r="K29" s="191">
        <v>266</v>
      </c>
      <c r="L29" s="190">
        <v>2481</v>
      </c>
      <c r="M29" s="194">
        <v>6078.45</v>
      </c>
      <c r="N29" s="192">
        <f t="shared" si="1"/>
        <v>6089.65</v>
      </c>
    </row>
    <row r="30" spans="1:14" outlineLevel="2">
      <c r="A30" s="189">
        <v>28</v>
      </c>
      <c r="B30" s="190" t="s">
        <v>530</v>
      </c>
      <c r="C30" s="190" t="s">
        <v>1</v>
      </c>
      <c r="D30" s="190" t="s">
        <v>523</v>
      </c>
      <c r="E30" s="190" t="s">
        <v>526</v>
      </c>
      <c r="F30" s="190" t="s">
        <v>546</v>
      </c>
      <c r="G30" s="190" t="s">
        <v>528</v>
      </c>
      <c r="H30" s="191">
        <v>2</v>
      </c>
      <c r="I30" s="190">
        <v>2</v>
      </c>
      <c r="J30" s="191">
        <v>22.4</v>
      </c>
      <c r="K30" s="191">
        <v>390</v>
      </c>
      <c r="L30" s="190">
        <v>3559</v>
      </c>
      <c r="M30" s="194">
        <v>8719.5499999999993</v>
      </c>
      <c r="N30" s="192">
        <f t="shared" si="1"/>
        <v>8741.9499999999989</v>
      </c>
    </row>
    <row r="31" spans="1:14" outlineLevel="2">
      <c r="A31" s="189">
        <v>29</v>
      </c>
      <c r="B31" s="190" t="s">
        <v>530</v>
      </c>
      <c r="C31" s="190" t="s">
        <v>1</v>
      </c>
      <c r="D31" s="190" t="s">
        <v>527</v>
      </c>
      <c r="E31" s="190" t="s">
        <v>524</v>
      </c>
      <c r="F31" s="190" t="s">
        <v>539</v>
      </c>
      <c r="G31" s="190" t="s">
        <v>528</v>
      </c>
      <c r="H31" s="191">
        <v>3</v>
      </c>
      <c r="I31" s="190">
        <v>3</v>
      </c>
      <c r="J31" s="191">
        <v>33.599999999999994</v>
      </c>
      <c r="K31" s="191">
        <v>146</v>
      </c>
      <c r="L31" s="191">
        <v>1287</v>
      </c>
      <c r="M31" s="194">
        <v>3153.1499999999996</v>
      </c>
      <c r="N31" s="192">
        <f t="shared" si="1"/>
        <v>3186.7499999999995</v>
      </c>
    </row>
    <row r="32" spans="1:14" outlineLevel="2">
      <c r="A32" s="189">
        <v>30</v>
      </c>
      <c r="B32" s="190" t="s">
        <v>530</v>
      </c>
      <c r="C32" s="190" t="s">
        <v>1</v>
      </c>
      <c r="D32" s="190" t="s">
        <v>527</v>
      </c>
      <c r="E32" s="190" t="s">
        <v>526</v>
      </c>
      <c r="F32" s="190" t="s">
        <v>547</v>
      </c>
      <c r="G32" s="190" t="s">
        <v>528</v>
      </c>
      <c r="H32" s="191">
        <v>1</v>
      </c>
      <c r="I32" s="190">
        <v>1</v>
      </c>
      <c r="J32" s="191">
        <v>11.2</v>
      </c>
      <c r="K32" s="191">
        <v>61</v>
      </c>
      <c r="L32" s="190">
        <v>531</v>
      </c>
      <c r="M32" s="194">
        <v>1300.9499999999998</v>
      </c>
      <c r="N32" s="192">
        <f t="shared" si="1"/>
        <v>1312.1499999999999</v>
      </c>
    </row>
    <row r="33" spans="1:14" outlineLevel="2">
      <c r="A33" s="189">
        <v>31</v>
      </c>
      <c r="B33" s="190" t="s">
        <v>530</v>
      </c>
      <c r="C33" s="190" t="s">
        <v>1</v>
      </c>
      <c r="D33" s="190" t="s">
        <v>527</v>
      </c>
      <c r="E33" s="190" t="s">
        <v>526</v>
      </c>
      <c r="F33" s="190" t="s">
        <v>540</v>
      </c>
      <c r="G33" s="190" t="s">
        <v>528</v>
      </c>
      <c r="H33" s="191">
        <v>9</v>
      </c>
      <c r="I33" s="190">
        <v>9</v>
      </c>
      <c r="J33" s="191">
        <v>100.8</v>
      </c>
      <c r="K33" s="191">
        <v>2131</v>
      </c>
      <c r="L33" s="190">
        <v>18922</v>
      </c>
      <c r="M33" s="194">
        <v>46358.899999999994</v>
      </c>
      <c r="N33" s="192">
        <f t="shared" si="1"/>
        <v>46459.7</v>
      </c>
    </row>
    <row r="34" spans="1:14" outlineLevel="2">
      <c r="A34" s="189">
        <v>32</v>
      </c>
      <c r="B34" s="190" t="s">
        <v>530</v>
      </c>
      <c r="C34" s="190" t="s">
        <v>1</v>
      </c>
      <c r="D34" s="190" t="s">
        <v>527</v>
      </c>
      <c r="E34" s="190" t="s">
        <v>526</v>
      </c>
      <c r="F34" s="190" t="s">
        <v>541</v>
      </c>
      <c r="G34" s="190" t="s">
        <v>528</v>
      </c>
      <c r="H34" s="191">
        <v>10</v>
      </c>
      <c r="I34" s="190">
        <v>10</v>
      </c>
      <c r="J34" s="191">
        <v>112</v>
      </c>
      <c r="K34" s="191">
        <v>677</v>
      </c>
      <c r="L34" s="190">
        <v>6585</v>
      </c>
      <c r="M34" s="194">
        <v>16133.249999999998</v>
      </c>
      <c r="N34" s="192">
        <f t="shared" si="1"/>
        <v>16245.249999999998</v>
      </c>
    </row>
    <row r="35" spans="1:14" outlineLevel="2">
      <c r="A35" s="189">
        <v>33</v>
      </c>
      <c r="B35" s="190" t="s">
        <v>530</v>
      </c>
      <c r="C35" s="190" t="s">
        <v>1</v>
      </c>
      <c r="D35" s="190" t="s">
        <v>527</v>
      </c>
      <c r="E35" s="190" t="s">
        <v>524</v>
      </c>
      <c r="F35" s="190" t="s">
        <v>531</v>
      </c>
      <c r="G35" s="190" t="s">
        <v>528</v>
      </c>
      <c r="H35" s="191">
        <v>196</v>
      </c>
      <c r="I35" s="190">
        <v>196</v>
      </c>
      <c r="J35" s="191">
        <v>2195.1999999999998</v>
      </c>
      <c r="K35" s="191">
        <v>1738</v>
      </c>
      <c r="L35" s="191">
        <v>15324</v>
      </c>
      <c r="M35" s="194">
        <v>37543.799999999996</v>
      </c>
      <c r="N35" s="192">
        <f t="shared" si="1"/>
        <v>39738.999999999993</v>
      </c>
    </row>
    <row r="36" spans="1:14" outlineLevel="2">
      <c r="A36" s="189">
        <v>34</v>
      </c>
      <c r="B36" s="190" t="s">
        <v>530</v>
      </c>
      <c r="C36" s="190" t="s">
        <v>1</v>
      </c>
      <c r="D36" s="190" t="s">
        <v>527</v>
      </c>
      <c r="E36" s="190" t="s">
        <v>526</v>
      </c>
      <c r="F36" s="190" t="s">
        <v>542</v>
      </c>
      <c r="G36" s="190" t="s">
        <v>528</v>
      </c>
      <c r="H36" s="191">
        <v>18</v>
      </c>
      <c r="I36" s="190">
        <v>18</v>
      </c>
      <c r="J36" s="191">
        <v>201.6</v>
      </c>
      <c r="K36" s="191">
        <v>1216</v>
      </c>
      <c r="L36" s="190">
        <v>11693</v>
      </c>
      <c r="M36" s="194">
        <v>28647.85</v>
      </c>
      <c r="N36" s="192">
        <f t="shared" si="1"/>
        <v>28849.449999999997</v>
      </c>
    </row>
    <row r="37" spans="1:14" outlineLevel="2">
      <c r="A37" s="189">
        <v>35</v>
      </c>
      <c r="B37" s="190" t="s">
        <v>530</v>
      </c>
      <c r="C37" s="190" t="s">
        <v>1</v>
      </c>
      <c r="D37" s="190" t="s">
        <v>527</v>
      </c>
      <c r="E37" s="190" t="s">
        <v>526</v>
      </c>
      <c r="F37" s="190" t="s">
        <v>532</v>
      </c>
      <c r="G37" s="190" t="s">
        <v>528</v>
      </c>
      <c r="H37" s="191">
        <v>11</v>
      </c>
      <c r="I37" s="190">
        <v>11</v>
      </c>
      <c r="J37" s="191">
        <v>123.19999999999999</v>
      </c>
      <c r="K37" s="191">
        <v>1752</v>
      </c>
      <c r="L37" s="190">
        <v>16984</v>
      </c>
      <c r="M37" s="194">
        <v>41610.799999999996</v>
      </c>
      <c r="N37" s="192">
        <f t="shared" si="1"/>
        <v>41733.999999999993</v>
      </c>
    </row>
    <row r="38" spans="1:14" outlineLevel="2">
      <c r="A38" s="189">
        <v>36</v>
      </c>
      <c r="B38" s="190" t="s">
        <v>530</v>
      </c>
      <c r="C38" s="190" t="s">
        <v>1</v>
      </c>
      <c r="D38" s="190" t="s">
        <v>523</v>
      </c>
      <c r="E38" s="190" t="s">
        <v>526</v>
      </c>
      <c r="F38" s="190" t="s">
        <v>543</v>
      </c>
      <c r="G38" s="190" t="s">
        <v>528</v>
      </c>
      <c r="H38" s="191">
        <v>23</v>
      </c>
      <c r="I38" s="190">
        <v>23</v>
      </c>
      <c r="J38" s="191">
        <v>257.59999999999997</v>
      </c>
      <c r="K38" s="191">
        <v>2305</v>
      </c>
      <c r="L38" s="190">
        <v>20983</v>
      </c>
      <c r="M38" s="194">
        <v>51408.35</v>
      </c>
      <c r="N38" s="192">
        <f t="shared" si="1"/>
        <v>51665.95</v>
      </c>
    </row>
    <row r="39" spans="1:14" outlineLevel="2">
      <c r="A39" s="189">
        <v>37</v>
      </c>
      <c r="B39" s="190" t="s">
        <v>530</v>
      </c>
      <c r="C39" s="190" t="s">
        <v>1</v>
      </c>
      <c r="D39" s="190" t="s">
        <v>527</v>
      </c>
      <c r="E39" s="190" t="s">
        <v>524</v>
      </c>
      <c r="F39" s="190" t="s">
        <v>533</v>
      </c>
      <c r="G39" s="190" t="s">
        <v>528</v>
      </c>
      <c r="H39" s="191">
        <v>126</v>
      </c>
      <c r="I39" s="190">
        <v>126</v>
      </c>
      <c r="J39" s="191">
        <v>1411.1999999999998</v>
      </c>
      <c r="K39" s="191">
        <v>1709</v>
      </c>
      <c r="L39" s="191">
        <v>15977</v>
      </c>
      <c r="M39" s="194">
        <v>39143.649999999994</v>
      </c>
      <c r="N39" s="192">
        <f t="shared" si="1"/>
        <v>40554.849999999991</v>
      </c>
    </row>
    <row r="40" spans="1:14" outlineLevel="2">
      <c r="A40" s="189">
        <v>38</v>
      </c>
      <c r="B40" s="190" t="s">
        <v>530</v>
      </c>
      <c r="C40" s="190" t="s">
        <v>1</v>
      </c>
      <c r="D40" s="190" t="s">
        <v>534</v>
      </c>
      <c r="E40" s="190" t="s">
        <v>525</v>
      </c>
      <c r="F40" s="190" t="s">
        <v>535</v>
      </c>
      <c r="G40" s="190" t="s">
        <v>528</v>
      </c>
      <c r="H40" s="191">
        <v>158</v>
      </c>
      <c r="I40" s="190">
        <v>158</v>
      </c>
      <c r="J40" s="191">
        <v>1769.6</v>
      </c>
      <c r="K40" s="191">
        <v>1359</v>
      </c>
      <c r="L40" s="190">
        <v>13327</v>
      </c>
      <c r="M40" s="194">
        <v>32651.149999999998</v>
      </c>
      <c r="N40" s="192">
        <f t="shared" si="1"/>
        <v>34420.75</v>
      </c>
    </row>
    <row r="41" spans="1:14" outlineLevel="2">
      <c r="A41" s="189">
        <v>39</v>
      </c>
      <c r="B41" s="190" t="s">
        <v>530</v>
      </c>
      <c r="C41" s="190" t="s">
        <v>1</v>
      </c>
      <c r="D41" s="190" t="s">
        <v>527</v>
      </c>
      <c r="E41" s="190" t="s">
        <v>526</v>
      </c>
      <c r="F41" s="190" t="s">
        <v>544</v>
      </c>
      <c r="G41" s="190" t="s">
        <v>528</v>
      </c>
      <c r="H41" s="191">
        <v>26</v>
      </c>
      <c r="I41" s="190">
        <v>26</v>
      </c>
      <c r="J41" s="191">
        <v>291.2</v>
      </c>
      <c r="K41" s="191">
        <v>2023</v>
      </c>
      <c r="L41" s="190">
        <v>18371</v>
      </c>
      <c r="M41" s="194">
        <v>45008.95</v>
      </c>
      <c r="N41" s="192">
        <f t="shared" si="1"/>
        <v>45300.149999999994</v>
      </c>
    </row>
    <row r="42" spans="1:14" outlineLevel="2">
      <c r="A42" s="189">
        <v>40</v>
      </c>
      <c r="B42" s="190" t="s">
        <v>530</v>
      </c>
      <c r="C42" s="190" t="s">
        <v>1</v>
      </c>
      <c r="D42" s="190" t="s">
        <v>527</v>
      </c>
      <c r="E42" s="190" t="s">
        <v>526</v>
      </c>
      <c r="F42" s="190" t="s">
        <v>544</v>
      </c>
      <c r="G42" s="190" t="s">
        <v>529</v>
      </c>
      <c r="H42" s="191">
        <v>4</v>
      </c>
      <c r="I42" s="190">
        <v>4</v>
      </c>
      <c r="J42" s="191">
        <v>44.8</v>
      </c>
      <c r="K42" s="191">
        <v>35</v>
      </c>
      <c r="L42" s="190">
        <v>350</v>
      </c>
      <c r="M42" s="194">
        <v>857.5</v>
      </c>
      <c r="N42" s="192">
        <f t="shared" si="1"/>
        <v>902.3</v>
      </c>
    </row>
    <row r="43" spans="1:14" outlineLevel="2">
      <c r="A43" s="189">
        <v>41</v>
      </c>
      <c r="B43" s="190" t="s">
        <v>530</v>
      </c>
      <c r="C43" s="190" t="s">
        <v>1</v>
      </c>
      <c r="D43" s="190" t="s">
        <v>527</v>
      </c>
      <c r="E43" s="190" t="s">
        <v>526</v>
      </c>
      <c r="F43" s="190" t="s">
        <v>536</v>
      </c>
      <c r="G43" s="190" t="s">
        <v>528</v>
      </c>
      <c r="H43" s="191">
        <v>2</v>
      </c>
      <c r="I43" s="190">
        <v>2</v>
      </c>
      <c r="J43" s="191">
        <v>22.4</v>
      </c>
      <c r="K43" s="191">
        <v>1745</v>
      </c>
      <c r="L43" s="190">
        <v>17355</v>
      </c>
      <c r="M43" s="194">
        <v>42519.75</v>
      </c>
      <c r="N43" s="192">
        <f t="shared" si="1"/>
        <v>42542.15</v>
      </c>
    </row>
    <row r="44" spans="1:14" outlineLevel="2">
      <c r="A44" s="189">
        <v>42</v>
      </c>
      <c r="B44" s="190" t="s">
        <v>530</v>
      </c>
      <c r="C44" s="190" t="s">
        <v>1</v>
      </c>
      <c r="D44" s="190" t="s">
        <v>527</v>
      </c>
      <c r="E44" s="190" t="s">
        <v>524</v>
      </c>
      <c r="F44" s="190" t="s">
        <v>537</v>
      </c>
      <c r="G44" s="190" t="s">
        <v>528</v>
      </c>
      <c r="H44" s="191">
        <v>430</v>
      </c>
      <c r="I44" s="190">
        <v>430</v>
      </c>
      <c r="J44" s="191">
        <v>4816</v>
      </c>
      <c r="K44" s="191">
        <v>1118</v>
      </c>
      <c r="L44" s="191">
        <v>10925</v>
      </c>
      <c r="M44" s="194">
        <v>26766.25</v>
      </c>
      <c r="N44" s="192">
        <f t="shared" si="1"/>
        <v>31582.25</v>
      </c>
    </row>
    <row r="45" spans="1:14" outlineLevel="2">
      <c r="A45" s="189">
        <v>43</v>
      </c>
      <c r="B45" s="190" t="s">
        <v>530</v>
      </c>
      <c r="C45" s="190" t="s">
        <v>1</v>
      </c>
      <c r="D45" s="190" t="s">
        <v>523</v>
      </c>
      <c r="E45" s="190" t="s">
        <v>526</v>
      </c>
      <c r="F45" s="190" t="s">
        <v>545</v>
      </c>
      <c r="G45" s="190" t="s">
        <v>528</v>
      </c>
      <c r="H45" s="191">
        <v>20</v>
      </c>
      <c r="I45" s="190">
        <v>20</v>
      </c>
      <c r="J45" s="191">
        <v>224</v>
      </c>
      <c r="K45" s="191">
        <v>4792</v>
      </c>
      <c r="L45" s="190">
        <v>44221</v>
      </c>
      <c r="M45" s="194">
        <v>108341.45</v>
      </c>
      <c r="N45" s="192">
        <f t="shared" si="1"/>
        <v>108565.45</v>
      </c>
    </row>
    <row r="46" spans="1:14" outlineLevel="2">
      <c r="A46" s="189">
        <v>44</v>
      </c>
      <c r="B46" s="190" t="s">
        <v>530</v>
      </c>
      <c r="C46" s="190" t="s">
        <v>1</v>
      </c>
      <c r="D46" s="190" t="s">
        <v>523</v>
      </c>
      <c r="E46" s="190" t="s">
        <v>526</v>
      </c>
      <c r="F46" s="190" t="s">
        <v>545</v>
      </c>
      <c r="G46" s="190" t="s">
        <v>538</v>
      </c>
      <c r="H46" s="191">
        <v>96</v>
      </c>
      <c r="I46" s="190">
        <v>96</v>
      </c>
      <c r="J46" s="191">
        <v>1075.1999999999998</v>
      </c>
      <c r="K46" s="191">
        <v>0</v>
      </c>
      <c r="L46" s="190">
        <v>0</v>
      </c>
      <c r="M46" s="194">
        <v>0</v>
      </c>
      <c r="N46" s="192">
        <f t="shared" si="1"/>
        <v>1075.1999999999998</v>
      </c>
    </row>
    <row r="47" spans="1:14" outlineLevel="2">
      <c r="A47" s="189">
        <v>45</v>
      </c>
      <c r="B47" s="190" t="s">
        <v>530</v>
      </c>
      <c r="C47" s="190" t="s">
        <v>1</v>
      </c>
      <c r="D47" s="190" t="s">
        <v>523</v>
      </c>
      <c r="E47" s="190" t="s">
        <v>526</v>
      </c>
      <c r="F47" s="190" t="s">
        <v>546</v>
      </c>
      <c r="G47" s="190" t="s">
        <v>528</v>
      </c>
      <c r="H47" s="191">
        <v>10</v>
      </c>
      <c r="I47" s="190">
        <v>10</v>
      </c>
      <c r="J47" s="191">
        <v>112</v>
      </c>
      <c r="K47" s="191">
        <v>6833</v>
      </c>
      <c r="L47" s="190">
        <v>62358</v>
      </c>
      <c r="M47" s="194">
        <v>152777.09999999998</v>
      </c>
      <c r="N47" s="192">
        <f t="shared" si="1"/>
        <v>152889.09999999998</v>
      </c>
    </row>
    <row r="48" spans="1:14" outlineLevel="2">
      <c r="A48" s="189">
        <v>46</v>
      </c>
      <c r="B48" s="190" t="s">
        <v>530</v>
      </c>
      <c r="C48" s="190" t="s">
        <v>1</v>
      </c>
      <c r="D48" s="190" t="s">
        <v>527</v>
      </c>
      <c r="E48" s="190" t="s">
        <v>524</v>
      </c>
      <c r="F48" s="190" t="s">
        <v>539</v>
      </c>
      <c r="G48" s="190" t="s">
        <v>528</v>
      </c>
      <c r="H48" s="191">
        <v>348</v>
      </c>
      <c r="I48" s="190">
        <v>348</v>
      </c>
      <c r="J48" s="191">
        <v>3897.6</v>
      </c>
      <c r="K48" s="191">
        <v>2483</v>
      </c>
      <c r="L48" s="191">
        <v>22432</v>
      </c>
      <c r="M48" s="194">
        <v>54958.399999999994</v>
      </c>
      <c r="N48" s="192">
        <f t="shared" si="1"/>
        <v>58855.999999999993</v>
      </c>
    </row>
    <row r="49" spans="1:14" outlineLevel="2">
      <c r="A49" s="189">
        <v>47</v>
      </c>
      <c r="B49" s="190" t="s">
        <v>530</v>
      </c>
      <c r="C49" s="190" t="s">
        <v>1</v>
      </c>
      <c r="D49" s="190" t="s">
        <v>527</v>
      </c>
      <c r="E49" s="190" t="s">
        <v>526</v>
      </c>
      <c r="F49" s="190" t="s">
        <v>547</v>
      </c>
      <c r="G49" s="190" t="s">
        <v>528</v>
      </c>
      <c r="H49" s="191">
        <v>7</v>
      </c>
      <c r="I49" s="190">
        <v>7</v>
      </c>
      <c r="J49" s="191">
        <v>78.399999999999991</v>
      </c>
      <c r="K49" s="191">
        <v>1417</v>
      </c>
      <c r="L49" s="190">
        <v>12987</v>
      </c>
      <c r="M49" s="194">
        <v>31818.149999999998</v>
      </c>
      <c r="N49" s="192">
        <f t="shared" si="1"/>
        <v>31896.55</v>
      </c>
    </row>
    <row r="50" spans="1:14" outlineLevel="2">
      <c r="A50" s="189">
        <v>48</v>
      </c>
      <c r="B50" s="189" t="s">
        <v>530</v>
      </c>
      <c r="C50" s="190" t="s">
        <v>1</v>
      </c>
      <c r="D50" s="190" t="s">
        <v>527</v>
      </c>
      <c r="E50" s="190" t="s">
        <v>526</v>
      </c>
      <c r="F50" s="189" t="s">
        <v>540</v>
      </c>
      <c r="G50" s="189" t="s">
        <v>528</v>
      </c>
      <c r="H50" s="193">
        <v>46</v>
      </c>
      <c r="I50" s="189">
        <v>46</v>
      </c>
      <c r="J50" s="191">
        <v>515.19999999999993</v>
      </c>
      <c r="K50" s="193">
        <v>1748</v>
      </c>
      <c r="L50" s="189">
        <v>15349</v>
      </c>
      <c r="M50" s="194">
        <v>37605.049999999996</v>
      </c>
      <c r="N50" s="192">
        <f t="shared" si="1"/>
        <v>38120.249999999993</v>
      </c>
    </row>
    <row r="51" spans="1:14" outlineLevel="2">
      <c r="A51" s="189">
        <v>49</v>
      </c>
      <c r="B51" s="189" t="s">
        <v>530</v>
      </c>
      <c r="C51" s="190" t="s">
        <v>1</v>
      </c>
      <c r="D51" s="190" t="s">
        <v>527</v>
      </c>
      <c r="E51" s="190" t="s">
        <v>526</v>
      </c>
      <c r="F51" s="189" t="s">
        <v>541</v>
      </c>
      <c r="G51" s="189" t="s">
        <v>528</v>
      </c>
      <c r="H51" s="193">
        <v>11</v>
      </c>
      <c r="I51" s="189">
        <v>11</v>
      </c>
      <c r="J51" s="191">
        <v>123.19999999999999</v>
      </c>
      <c r="K51" s="193">
        <v>402</v>
      </c>
      <c r="L51" s="189">
        <v>3911</v>
      </c>
      <c r="M51" s="194">
        <v>9581.9499999999989</v>
      </c>
      <c r="N51" s="192">
        <f t="shared" si="1"/>
        <v>9705.15</v>
      </c>
    </row>
    <row r="52" spans="1:14" outlineLevel="2">
      <c r="A52" s="189">
        <v>50</v>
      </c>
      <c r="B52" s="189" t="s">
        <v>530</v>
      </c>
      <c r="C52" s="190" t="s">
        <v>1</v>
      </c>
      <c r="D52" s="190" t="s">
        <v>527</v>
      </c>
      <c r="E52" s="190" t="s">
        <v>524</v>
      </c>
      <c r="F52" s="189" t="s">
        <v>531</v>
      </c>
      <c r="G52" s="189" t="s">
        <v>528</v>
      </c>
      <c r="H52" s="193">
        <v>55</v>
      </c>
      <c r="I52" s="189">
        <v>55</v>
      </c>
      <c r="J52" s="191">
        <v>616</v>
      </c>
      <c r="K52" s="193">
        <v>1428</v>
      </c>
      <c r="L52" s="193">
        <v>12353</v>
      </c>
      <c r="M52" s="194">
        <v>30264.85</v>
      </c>
      <c r="N52" s="192">
        <f t="shared" si="1"/>
        <v>30880.85</v>
      </c>
    </row>
    <row r="53" spans="1:14" outlineLevel="2">
      <c r="A53" s="189">
        <v>51</v>
      </c>
      <c r="B53" s="189" t="s">
        <v>530</v>
      </c>
      <c r="C53" s="190" t="s">
        <v>1</v>
      </c>
      <c r="D53" s="190" t="s">
        <v>527</v>
      </c>
      <c r="E53" s="190" t="s">
        <v>526</v>
      </c>
      <c r="F53" s="189" t="s">
        <v>542</v>
      </c>
      <c r="G53" s="189" t="s">
        <v>528</v>
      </c>
      <c r="H53" s="193">
        <v>9</v>
      </c>
      <c r="I53" s="189">
        <v>9</v>
      </c>
      <c r="J53" s="191">
        <v>100.8</v>
      </c>
      <c r="K53" s="193">
        <v>724</v>
      </c>
      <c r="L53" s="189">
        <v>6999</v>
      </c>
      <c r="M53" s="194">
        <v>17147.55</v>
      </c>
      <c r="N53" s="192">
        <f t="shared" si="1"/>
        <v>17248.349999999999</v>
      </c>
    </row>
    <row r="54" spans="1:14" outlineLevel="2">
      <c r="A54" s="189">
        <v>52</v>
      </c>
      <c r="B54" s="189" t="s">
        <v>530</v>
      </c>
      <c r="C54" s="190" t="s">
        <v>1</v>
      </c>
      <c r="D54" s="190" t="s">
        <v>527</v>
      </c>
      <c r="E54" s="190" t="s">
        <v>526</v>
      </c>
      <c r="F54" s="189" t="s">
        <v>532</v>
      </c>
      <c r="G54" s="189" t="s">
        <v>528</v>
      </c>
      <c r="H54" s="193">
        <v>1</v>
      </c>
      <c r="I54" s="189">
        <v>1</v>
      </c>
      <c r="J54" s="191">
        <v>11.2</v>
      </c>
      <c r="K54" s="193">
        <v>645</v>
      </c>
      <c r="L54" s="189">
        <v>6212</v>
      </c>
      <c r="M54" s="194">
        <v>15219.4</v>
      </c>
      <c r="N54" s="192">
        <f t="shared" si="1"/>
        <v>15230.6</v>
      </c>
    </row>
    <row r="55" spans="1:14" outlineLevel="2">
      <c r="A55" s="189">
        <v>53</v>
      </c>
      <c r="B55" s="189" t="s">
        <v>530</v>
      </c>
      <c r="C55" s="190" t="s">
        <v>1</v>
      </c>
      <c r="D55" s="190" t="s">
        <v>523</v>
      </c>
      <c r="E55" s="190" t="s">
        <v>526</v>
      </c>
      <c r="F55" s="189" t="s">
        <v>543</v>
      </c>
      <c r="G55" s="189" t="s">
        <v>528</v>
      </c>
      <c r="H55" s="193">
        <v>21</v>
      </c>
      <c r="I55" s="189">
        <v>21</v>
      </c>
      <c r="J55" s="191">
        <v>235.2</v>
      </c>
      <c r="K55" s="193">
        <v>1646</v>
      </c>
      <c r="L55" s="189">
        <v>14926</v>
      </c>
      <c r="M55" s="194">
        <v>36568.699999999997</v>
      </c>
      <c r="N55" s="192">
        <f t="shared" si="1"/>
        <v>36803.899999999994</v>
      </c>
    </row>
    <row r="56" spans="1:14" outlineLevel="2">
      <c r="A56" s="189">
        <v>54</v>
      </c>
      <c r="B56" s="189" t="s">
        <v>530</v>
      </c>
      <c r="C56" s="190" t="s">
        <v>1</v>
      </c>
      <c r="D56" s="190" t="s">
        <v>527</v>
      </c>
      <c r="E56" s="190" t="s">
        <v>524</v>
      </c>
      <c r="F56" s="189" t="s">
        <v>533</v>
      </c>
      <c r="G56" s="189" t="s">
        <v>528</v>
      </c>
      <c r="H56" s="193">
        <v>1</v>
      </c>
      <c r="I56" s="189">
        <v>1</v>
      </c>
      <c r="J56" s="191">
        <v>11.2</v>
      </c>
      <c r="K56" s="193">
        <v>1379</v>
      </c>
      <c r="L56" s="193">
        <v>13174</v>
      </c>
      <c r="M56" s="194">
        <v>32276.3</v>
      </c>
      <c r="N56" s="192">
        <f t="shared" si="1"/>
        <v>32287.5</v>
      </c>
    </row>
    <row r="57" spans="1:14" outlineLevel="2">
      <c r="A57" s="189">
        <v>55</v>
      </c>
      <c r="B57" s="189" t="s">
        <v>530</v>
      </c>
      <c r="C57" s="190" t="s">
        <v>1</v>
      </c>
      <c r="D57" s="190" t="s">
        <v>534</v>
      </c>
      <c r="E57" s="190" t="s">
        <v>525</v>
      </c>
      <c r="F57" s="189" t="s">
        <v>535</v>
      </c>
      <c r="G57" s="189" t="s">
        <v>528</v>
      </c>
      <c r="H57" s="193">
        <v>5</v>
      </c>
      <c r="I57" s="189">
        <v>5</v>
      </c>
      <c r="J57" s="191">
        <v>56</v>
      </c>
      <c r="K57" s="193">
        <v>840</v>
      </c>
      <c r="L57" s="189">
        <v>8218</v>
      </c>
      <c r="M57" s="194">
        <v>20134.099999999999</v>
      </c>
      <c r="N57" s="192">
        <f t="shared" si="1"/>
        <v>20190.099999999999</v>
      </c>
    </row>
    <row r="58" spans="1:14" outlineLevel="2">
      <c r="A58" s="189">
        <v>56</v>
      </c>
      <c r="B58" s="189" t="s">
        <v>530</v>
      </c>
      <c r="C58" s="190" t="s">
        <v>1</v>
      </c>
      <c r="D58" s="190" t="s">
        <v>527</v>
      </c>
      <c r="E58" s="190" t="s">
        <v>526</v>
      </c>
      <c r="F58" s="189" t="s">
        <v>544</v>
      </c>
      <c r="G58" s="189" t="s">
        <v>528</v>
      </c>
      <c r="H58" s="193">
        <v>23</v>
      </c>
      <c r="I58" s="189">
        <v>23</v>
      </c>
      <c r="J58" s="191">
        <v>257.59999999999997</v>
      </c>
      <c r="K58" s="193">
        <v>1684</v>
      </c>
      <c r="L58" s="189">
        <v>15129</v>
      </c>
      <c r="M58" s="194">
        <v>37066.049999999996</v>
      </c>
      <c r="N58" s="192">
        <f t="shared" si="1"/>
        <v>37323.649999999994</v>
      </c>
    </row>
    <row r="59" spans="1:14" outlineLevel="2">
      <c r="A59" s="189">
        <v>57</v>
      </c>
      <c r="B59" s="189" t="s">
        <v>530</v>
      </c>
      <c r="C59" s="190" t="s">
        <v>1</v>
      </c>
      <c r="D59" s="190" t="s">
        <v>527</v>
      </c>
      <c r="E59" s="190" t="s">
        <v>526</v>
      </c>
      <c r="F59" s="189" t="s">
        <v>536</v>
      </c>
      <c r="G59" s="189" t="s">
        <v>528</v>
      </c>
      <c r="H59" s="193">
        <v>2</v>
      </c>
      <c r="I59" s="189">
        <v>2</v>
      </c>
      <c r="J59" s="191">
        <v>22.4</v>
      </c>
      <c r="K59" s="193">
        <v>1043</v>
      </c>
      <c r="L59" s="189">
        <v>10359</v>
      </c>
      <c r="M59" s="194">
        <v>25379.55</v>
      </c>
      <c r="N59" s="192">
        <f t="shared" si="1"/>
        <v>25401.95</v>
      </c>
    </row>
    <row r="60" spans="1:14" outlineLevel="2">
      <c r="A60" s="189">
        <v>58</v>
      </c>
      <c r="B60" s="189" t="s">
        <v>530</v>
      </c>
      <c r="C60" s="190" t="s">
        <v>1</v>
      </c>
      <c r="D60" s="190" t="s">
        <v>527</v>
      </c>
      <c r="E60" s="190" t="s">
        <v>524</v>
      </c>
      <c r="F60" s="189" t="s">
        <v>537</v>
      </c>
      <c r="G60" s="189" t="s">
        <v>528</v>
      </c>
      <c r="H60" s="193">
        <v>250</v>
      </c>
      <c r="I60" s="189">
        <v>250</v>
      </c>
      <c r="J60" s="191">
        <v>2800</v>
      </c>
      <c r="K60" s="193">
        <v>941</v>
      </c>
      <c r="L60" s="193">
        <v>9132</v>
      </c>
      <c r="M60" s="194">
        <v>22373.399999999998</v>
      </c>
      <c r="N60" s="192">
        <f t="shared" si="1"/>
        <v>25173.399999999998</v>
      </c>
    </row>
    <row r="61" spans="1:14" outlineLevel="2">
      <c r="A61" s="189">
        <v>59</v>
      </c>
      <c r="B61" s="189" t="s">
        <v>530</v>
      </c>
      <c r="C61" s="190" t="s">
        <v>1</v>
      </c>
      <c r="D61" s="190" t="s">
        <v>523</v>
      </c>
      <c r="E61" s="190" t="s">
        <v>526</v>
      </c>
      <c r="F61" s="189" t="s">
        <v>545</v>
      </c>
      <c r="G61" s="189" t="s">
        <v>528</v>
      </c>
      <c r="H61" s="193">
        <v>34</v>
      </c>
      <c r="I61" s="189">
        <v>34</v>
      </c>
      <c r="J61" s="191">
        <v>380.79999999999995</v>
      </c>
      <c r="K61" s="193">
        <v>3880</v>
      </c>
      <c r="L61" s="189">
        <v>35395</v>
      </c>
      <c r="M61" s="194">
        <v>86717.75</v>
      </c>
      <c r="N61" s="192">
        <f t="shared" si="1"/>
        <v>87098.55</v>
      </c>
    </row>
    <row r="62" spans="1:14" outlineLevel="2">
      <c r="A62" s="189">
        <v>60</v>
      </c>
      <c r="B62" s="189" t="s">
        <v>530</v>
      </c>
      <c r="C62" s="190" t="s">
        <v>1</v>
      </c>
      <c r="D62" s="190" t="s">
        <v>523</v>
      </c>
      <c r="E62" s="190" t="s">
        <v>526</v>
      </c>
      <c r="F62" s="189" t="s">
        <v>546</v>
      </c>
      <c r="G62" s="189" t="s">
        <v>528</v>
      </c>
      <c r="H62" s="193">
        <v>21</v>
      </c>
      <c r="I62" s="189">
        <v>21</v>
      </c>
      <c r="J62" s="191">
        <v>235.2</v>
      </c>
      <c r="K62" s="193">
        <v>3384</v>
      </c>
      <c r="L62" s="189">
        <v>30281</v>
      </c>
      <c r="M62" s="194">
        <v>74188.45</v>
      </c>
      <c r="N62" s="192">
        <f t="shared" si="1"/>
        <v>74423.649999999994</v>
      </c>
    </row>
    <row r="63" spans="1:14" outlineLevel="2">
      <c r="A63" s="189">
        <v>61</v>
      </c>
      <c r="B63" s="189" t="s">
        <v>530</v>
      </c>
      <c r="C63" s="190" t="s">
        <v>1</v>
      </c>
      <c r="D63" s="190" t="s">
        <v>527</v>
      </c>
      <c r="E63" s="190" t="s">
        <v>524</v>
      </c>
      <c r="F63" s="189" t="s">
        <v>539</v>
      </c>
      <c r="G63" s="189" t="s">
        <v>528</v>
      </c>
      <c r="H63" s="193">
        <v>4</v>
      </c>
      <c r="I63" s="189">
        <v>4</v>
      </c>
      <c r="J63" s="191">
        <v>44.8</v>
      </c>
      <c r="K63" s="193">
        <v>1433</v>
      </c>
      <c r="L63" s="193">
        <v>12835</v>
      </c>
      <c r="M63" s="194">
        <v>31445.749999999996</v>
      </c>
      <c r="N63" s="192">
        <f t="shared" si="1"/>
        <v>31490.549999999996</v>
      </c>
    </row>
    <row r="64" spans="1:14" outlineLevel="2">
      <c r="A64" s="189">
        <v>62</v>
      </c>
      <c r="B64" s="189" t="s">
        <v>530</v>
      </c>
      <c r="C64" s="190" t="s">
        <v>1</v>
      </c>
      <c r="D64" s="190" t="s">
        <v>527</v>
      </c>
      <c r="E64" s="190" t="s">
        <v>526</v>
      </c>
      <c r="F64" s="189" t="s">
        <v>547</v>
      </c>
      <c r="G64" s="189" t="s">
        <v>528</v>
      </c>
      <c r="H64" s="193">
        <v>1</v>
      </c>
      <c r="I64" s="189">
        <v>1</v>
      </c>
      <c r="J64" s="191">
        <v>11.2</v>
      </c>
      <c r="K64" s="193">
        <v>466</v>
      </c>
      <c r="L64" s="189">
        <v>4324</v>
      </c>
      <c r="M64" s="194">
        <v>10593.8</v>
      </c>
      <c r="N64" s="192">
        <f t="shared" si="1"/>
        <v>10605</v>
      </c>
    </row>
    <row r="65" spans="1:14" outlineLevel="1">
      <c r="A65" s="189"/>
      <c r="B65" s="195" t="s">
        <v>548</v>
      </c>
      <c r="C65" s="190"/>
      <c r="D65" s="190"/>
      <c r="E65" s="190"/>
      <c r="F65" s="189"/>
      <c r="G65" s="189"/>
      <c r="H65" s="193"/>
      <c r="I65" s="189"/>
      <c r="J65" s="191">
        <f>SUBTOTAL(9,J3:J64)</f>
        <v>431580.8000000001</v>
      </c>
      <c r="K65" s="193"/>
      <c r="L65" s="189"/>
      <c r="M65" s="194">
        <f>SUBTOTAL(9,M3:M64)</f>
        <v>1284615.8500000001</v>
      </c>
      <c r="N65" s="192">
        <f>SUBTOTAL(9,N3:N64)</f>
        <v>1716196.65</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梅陇镇</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2022-12-13T01:41:26Z</cp:lastPrinted>
  <dcterms:created xsi:type="dcterms:W3CDTF">2022-02-28T00:54:29Z</dcterms:created>
  <dcterms:modified xsi:type="dcterms:W3CDTF">2022-12-13T06:12:30Z</dcterms:modified>
</cp:coreProperties>
</file>