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颛桥镇" sheetId="51" r:id="rId11"/>
    <sheet name="小区生补贴调整" sheetId="41" state="hidden" r:id="rId12"/>
    <sheet name="民办幼儿园资助" sheetId="52" state="hidden" r:id="rId13"/>
    <sheet name="核酸检测" sheetId="54" state="hidden" r:id="rId14"/>
  </sheets>
  <definedNames>
    <definedName name="_xlnm._FilterDatabase" localSheetId="4" hidden="1">考试中心!$A$2:$I$22</definedName>
    <definedName name="_xlnm._FilterDatabase" localSheetId="1" hidden="1">普教一科!$A$2:$G$103</definedName>
    <definedName name="_xlnm._FilterDatabase" localSheetId="5" hidden="1">设备购置与更新!$A$2:$Z$21</definedName>
    <definedName name="_xlnm.Print_Area" localSheetId="4">考试中心!$A$1:$I$23</definedName>
    <definedName name="_xlnm.Print_Area" localSheetId="2">普教二科!$A$1:$I$80</definedName>
    <definedName name="_xlnm.Print_Area" localSheetId="1">普教一科!$A$1:$G$104</definedName>
    <definedName name="_xlnm.Print_Area" localSheetId="5">设备购置与更新!$A$1:$I$21</definedName>
    <definedName name="_xlnm.Print_Area" localSheetId="11">小区生补贴调整!$A$1:$W$7</definedName>
    <definedName name="_xlnm.Print_Area" localSheetId="3">信息化项目!$A$1:$H$16</definedName>
    <definedName name="_xlnm.Print_Area" localSheetId="0">学前科!$A$1:$I$69</definedName>
    <definedName name="_xlnm.Print_Titles" localSheetId="4">考试中心!$1:$2</definedName>
    <definedName name="_xlnm.Print_Titles" localSheetId="2">普教二科!$1:$2</definedName>
    <definedName name="_xlnm.Print_Titles" localSheetId="1">普教一科!$1:$2</definedName>
    <definedName name="_xlnm.Print_Titles" localSheetId="5">设备购置与更新!$1:$3</definedName>
    <definedName name="_xlnm.Print_Titles" localSheetId="11">小区生补贴调整!$1:$3</definedName>
    <definedName name="_xlnm.Print_Titles" localSheetId="0">学前科!$1:$2</definedName>
  </definedNames>
  <calcPr calcId="125725"/>
</workbook>
</file>

<file path=xl/calcChain.xml><?xml version="1.0" encoding="utf-8"?>
<calcChain xmlns="http://schemas.openxmlformats.org/spreadsheetml/2006/main">
  <c r="C4" i="51"/>
  <c r="M32" i="54"/>
  <c r="J32"/>
  <c r="N31"/>
  <c r="N30"/>
  <c r="N29"/>
  <c r="N28"/>
  <c r="N27"/>
  <c r="N26"/>
  <c r="N25"/>
  <c r="N24"/>
  <c r="N23"/>
  <c r="N22"/>
  <c r="N21"/>
  <c r="N20"/>
  <c r="N19"/>
  <c r="N18"/>
  <c r="N17"/>
  <c r="N16"/>
  <c r="N15"/>
  <c r="N14"/>
  <c r="N13"/>
  <c r="N12"/>
  <c r="N11"/>
  <c r="N10"/>
  <c r="N9"/>
  <c r="N8"/>
  <c r="N7"/>
  <c r="N6"/>
  <c r="N5"/>
  <c r="N4"/>
  <c r="N3"/>
  <c r="N32" l="1"/>
  <c r="N6" i="52" l="1"/>
  <c r="M6"/>
  <c r="L6"/>
  <c r="K6"/>
  <c r="J6"/>
  <c r="I6"/>
  <c r="H6"/>
  <c r="G6"/>
  <c r="F6"/>
  <c r="O5"/>
  <c r="P5" s="1"/>
  <c r="P6" s="1"/>
  <c r="O6" l="1"/>
  <c r="Q5"/>
  <c r="Q6" s="1"/>
  <c r="R5" l="1"/>
  <c r="R6" s="1"/>
  <c r="C5" i="51" l="1"/>
  <c r="R7" i="41" l="1"/>
  <c r="L7" l="1"/>
  <c r="M7"/>
  <c r="T7" l="1"/>
  <c r="V7"/>
  <c r="G7" l="1"/>
  <c r="F7"/>
  <c r="P6"/>
  <c r="Q6" s="1"/>
  <c r="K6"/>
  <c r="E6"/>
  <c r="P5"/>
  <c r="Q5" s="1"/>
  <c r="K5"/>
  <c r="E5"/>
  <c r="P4"/>
  <c r="K4"/>
  <c r="E4"/>
  <c r="P7" l="1"/>
  <c r="Q4"/>
  <c r="Q7" s="1"/>
  <c r="S5"/>
  <c r="U5" s="1"/>
  <c r="W5" s="1"/>
  <c r="K7"/>
  <c r="E7"/>
  <c r="H5"/>
  <c r="H6"/>
  <c r="S6"/>
  <c r="U6" s="1"/>
  <c r="W6" s="1"/>
  <c r="H4"/>
  <c r="S4" l="1"/>
  <c r="S7" s="1"/>
  <c r="H7"/>
  <c r="U4" l="1"/>
  <c r="U7" s="1"/>
  <c r="W4" l="1"/>
  <c r="W7" s="1"/>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<sst xmlns="http://schemas.openxmlformats.org/spreadsheetml/2006/main" count="1752" uniqueCount="538">
  <si>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</si>
  <si>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</si>
  <si>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</si>
  <si>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</si>
  <si>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</si>
  <si>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</si>
  <si>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</si>
  <si>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</si>
  <si>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</si>
  <si>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</si>
  <si>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</si>
  <si>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</si>
  <si>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</si>
  <si>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</si>
  <si>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</si>
  <si>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</si>
  <si>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</si>
  <si>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</si>
  <si>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</si>
  <si>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</si>
  <si>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</si>
  <si>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</si>
  <si>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</si>
  <si>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</si>
  <si>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</si>
  <si>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</si>
  <si>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</si>
  <si>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</si>
  <si>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</si>
  <si>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</si>
  <si>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</si>
  <si>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</si>
  <si>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</si>
  <si>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</si>
  <si>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</si>
  <si>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</si>
  <si>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</si>
  <si>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</si>
  <si>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</si>
  <si>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</si>
  <si>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</si>
  <si>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</si>
  <si>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</si>
  <si>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</si>
  <si>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</si>
  <si>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</si>
  <si>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</si>
  <si>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</si>
  <si>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</si>
  <si>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</si>
  <si>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</si>
  <si>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</si>
  <si>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</si>
  <si>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</si>
  <si>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</si>
  <si>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</si>
  <si>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</si>
  <si>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</si>
  <si>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</si>
  <si>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</si>
  <si>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</si>
  <si>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</si>
  <si>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</si>
  <si>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</si>
  <si>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</si>
  <si>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</si>
  <si>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</si>
  <si>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</si>
  <si>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</si>
  <si>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</si>
  <si>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</si>
  <si>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</si>
  <si>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</si>
  <si>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</si>
  <si>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</si>
  <si>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</si>
  <si>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</si>
  <si>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</si>
  <si>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</si>
  <si>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</si>
  <si>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</si>
  <si>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</si>
  <si>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</si>
  <si>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</si>
  <si>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</si>
  <si>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</si>
  <si>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</si>
  <si>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</si>
  <si>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</si>
  <si>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</si>
  <si>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</si>
  <si>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</si>
  <si>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</si>
  <si>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</si>
  <si>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</si>
  <si>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</si>
  <si>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</si>
  <si>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</si>
  <si>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</si>
  <si>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</si>
  <si>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</si>
  <si>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</si>
  <si>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</si>
  <si>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</si>
  <si>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</si>
  <si>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</si>
  <si>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</si>
  <si>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</si>
  <si>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</si>
  <si>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</si>
  <si>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</si>
  <si>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</si>
  <si>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</si>
  <si>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</si>
  <si>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</si>
  <si>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</si>
  <si>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</si>
  <si>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</si>
  <si>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</si>
  <si>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</si>
  <si>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</si>
  <si>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</si>
  <si>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</si>
  <si>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</si>
  <si>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</si>
  <si>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</si>
  <si>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</si>
  <si>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</si>
  <si>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</si>
  <si>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</si>
  <si>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</si>
  <si>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</si>
  <si>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</si>
  <si>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</si>
  <si>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</si>
  <si>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</si>
  <si>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</si>
  <si>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</si>
  <si>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</si>
  <si>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</si>
  <si>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</si>
  <si>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</si>
  <si>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</si>
  <si>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</si>
  <si>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</si>
  <si>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</si>
  <si>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</si>
  <si>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</si>
  <si>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</si>
  <si>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</si>
  <si>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</si>
  <si>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</si>
  <si>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</si>
  <si>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</si>
  <si>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</si>
  <si>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</si>
  <si>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</si>
  <si>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</si>
  <si>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</si>
  <si>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</si>
  <si>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</si>
  <si>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</si>
  <si>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</si>
  <si>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</si>
  <si>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</si>
  <si>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</si>
  <si>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</si>
  <si>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</si>
  <si>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</si>
  <si>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</si>
  <si>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</si>
  <si>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</si>
  <si>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</si>
  <si>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</si>
  <si>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</si>
  <si>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</si>
  <si>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</si>
  <si>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</si>
  <si>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</si>
  <si>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</si>
  <si>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</si>
  <si>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</si>
  <si>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</si>
  <si>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</si>
  <si>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</si>
  <si>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</si>
  <si>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</si>
  <si>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</si>
  <si>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</si>
  <si>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</si>
  <si>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</si>
  <si>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</si>
  <si>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</si>
  <si>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</si>
  <si>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</si>
  <si>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</si>
  <si>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</si>
  <si>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</si>
  <si>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</si>
  <si>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</si>
  <si>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</si>
  <si>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</si>
  <si>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</si>
  <si>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</si>
  <si>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</si>
  <si>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</si>
  <si>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</si>
  <si>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</si>
  <si>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</si>
  <si>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</si>
  <si>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</si>
  <si>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</si>
  <si>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</si>
  <si>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</si>
  <si>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</si>
  <si>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</si>
  <si>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</si>
  <si>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</si>
  <si>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</si>
  <si>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</si>
  <si>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</si>
  <si>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</si>
  <si>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</si>
  <si>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</si>
  <si>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</si>
  <si>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</si>
  <si>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</si>
  <si>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</si>
  <si>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</si>
  <si>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</si>
  <si>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</si>
  <si>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</si>
  <si>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</si>
  <si>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</si>
  <si>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</si>
  <si>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</si>
  <si>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</si>
  <si>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</si>
  <si>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</si>
  <si>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</si>
  <si>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</si>
  <si>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</si>
  <si>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</si>
  <si>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</si>
  <si>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</si>
  <si>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</si>
  <si>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</si>
  <si>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</si>
  <si>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</si>
  <si>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</si>
  <si>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</si>
  <si>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</si>
  <si>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</si>
  <si>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</si>
  <si>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</si>
  <si>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</si>
  <si>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</si>
  <si>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</si>
  <si>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</si>
  <si>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</si>
  <si>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</si>
  <si>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</si>
  <si>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</si>
  <si>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</si>
  <si>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</si>
  <si>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</si>
  <si>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</si>
  <si>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</si>
  <si>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</si>
  <si>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</si>
  <si>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</si>
  <si>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</si>
  <si>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</si>
  <si>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</si>
  <si>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</si>
  <si>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</si>
  <si>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</si>
  <si>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</si>
  <si>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</si>
  <si>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</si>
  <si>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</si>
  <si>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</si>
  <si>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</si>
  <si>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</si>
  <si>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</si>
  <si>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</si>
  <si>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</si>
  <si>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</si>
  <si>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</si>
  <si>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</si>
  <si>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</si>
  <si>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</si>
  <si>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</si>
  <si>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</si>
  <si>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</si>
  <si>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</si>
  <si>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</si>
  <si>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</si>
  <si>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</si>
  <si>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</si>
  <si>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</si>
  <si>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</si>
  <si>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</si>
  <si>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</si>
  <si>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</si>
  <si>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</si>
  <si>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</si>
  <si>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</si>
  <si>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</si>
  <si>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</si>
  <si>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</si>
  <si>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</si>
  <si>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</si>
  <si>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</si>
  <si>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</si>
  <si>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</si>
  <si>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</si>
  <si>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</si>
  <si>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</si>
  <si>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</si>
  <si>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</si>
  <si>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</si>
  <si>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</si>
  <si>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</si>
  <si>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</si>
  <si>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</si>
  <si>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</si>
  <si>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</si>
  <si>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</si>
  <si>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</si>
  <si>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</si>
  <si>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</si>
  <si>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</si>
  <si>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</si>
  <si>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</si>
  <si>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</si>
  <si>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</si>
  <si>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</si>
  <si>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</si>
  <si>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</si>
  <si>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</si>
  <si>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</si>
  <si>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</si>
  <si>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</si>
  <si>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</si>
  <si>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</si>
  <si>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</si>
  <si>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</si>
  <si>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</si>
  <si>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</si>
  <si>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</si>
  <si>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</si>
  <si>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</si>
  <si>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</si>
  <si>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</si>
  <si>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</si>
  <si>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</si>
  <si>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</si>
  <si>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</si>
  <si>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</si>
  <si>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</si>
  <si>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</si>
  <si>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</si>
  <si>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</si>
  <si>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</si>
  <si>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</si>
  <si>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</si>
  <si>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</si>
  <si>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</si>
  <si>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</si>
  <si>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</si>
  <si>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</si>
  <si>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</si>
  <si>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</si>
  <si>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</si>
  <si>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</si>
  <si>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</si>
  <si>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</si>
  <si>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</si>
  <si>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</si>
  <si>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</si>
  <si>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</si>
  <si>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</si>
  <si>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</si>
  <si>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</si>
  <si>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</si>
  <si>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</si>
  <si>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</si>
  <si>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</si>
  <si>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</si>
  <si>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</si>
  <si>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</si>
  <si>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</si>
  <si>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</si>
  <si>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</si>
  <si>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</si>
  <si>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</si>
  <si>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</si>
  <si>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</si>
  <si>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</si>
  <si>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</si>
  <si>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</si>
  <si>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</si>
  <si>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</si>
  <si>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</si>
  <si>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</si>
  <si>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</si>
  <si>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</si>
  <si>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</si>
  <si>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</si>
  <si>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</si>
  <si>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</si>
  <si>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</si>
  <si>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</si>
  <si>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</si>
  <si>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</si>
  <si>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</si>
  <si>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</si>
  <si>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</si>
  <si>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</si>
  <si>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</si>
  <si>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</si>
  <si>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</si>
  <si>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</si>
  <si>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</si>
  <si>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</si>
  <si>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</si>
  <si>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</si>
  <si>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</si>
  <si>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</si>
  <si>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</si>
  <si>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</si>
  <si>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</si>
  <si>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</si>
  <si>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</si>
  <si>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</si>
  <si>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</si>
  <si>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</si>
  <si>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</si>
  <si>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</si>
  <si>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</si>
  <si>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</si>
  <si>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</si>
  <si>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</si>
  <si>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</si>
  <si>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</si>
  <si>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</si>
  <si>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</si>
  <si>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</si>
  <si>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</si>
  <si>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</si>
  <si>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</si>
  <si>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</si>
  <si>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</si>
  <si>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</si>
  <si>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</si>
  <si>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</si>
  <si>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工业区</t>
  </si>
  <si>
    <t>上海闵行区刘诗昆音乐艺术幼儿园</t>
  </si>
  <si>
    <t>上海闵行区今明幼儿园</t>
  </si>
  <si>
    <t>上海闵行区南希幼儿园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</si>
  <si>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</si>
  <si>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</si>
  <si>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</si>
  <si>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</si>
  <si>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</si>
  <si>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</si>
  <si>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</si>
  <si>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</si>
  <si>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</si>
  <si>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</si>
  <si>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</si>
  <si>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</si>
  <si>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</si>
  <si>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</si>
  <si>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工业区小计</t>
    <phoneticPr fontId="3" type="noConversion"/>
  </si>
  <si>
    <t>其中：中央
      专款</t>
    <phoneticPr fontId="3" type="noConversion"/>
  </si>
  <si>
    <t>2022年小区生补贴调整预算表</t>
    <phoneticPr fontId="3" type="noConversion"/>
  </si>
  <si>
    <t>单位：元</t>
    <phoneticPr fontId="4" type="noConversion"/>
  </si>
  <si>
    <t>项目</t>
    <phoneticPr fontId="4" type="noConversion"/>
  </si>
  <si>
    <t>合计</t>
    <phoneticPr fontId="4" type="noConversion"/>
  </si>
  <si>
    <t>闵行区学前教育学生资助申请汇总表（民办）</t>
    <phoneticPr fontId="4" type="noConversion"/>
  </si>
  <si>
    <t xml:space="preserve">                                                                                                                                                                                                                                                                                                                                                                               </t>
    <phoneticPr fontId="4" type="noConversion"/>
  </si>
  <si>
    <r>
      <t xml:space="preserve"> 202</t>
    </r>
    <r>
      <rPr>
        <sz val="10.5"/>
        <color indexed="8"/>
        <rFont val="宋体"/>
        <family val="3"/>
        <charset val="134"/>
      </rPr>
      <t>2年第一学期</t>
    </r>
    <phoneticPr fontId="4" type="noConversion"/>
  </si>
  <si>
    <t>区级或所属街镇</t>
  </si>
  <si>
    <t>资助对象</t>
  </si>
  <si>
    <t>各资助类型人数和金额</t>
    <phoneticPr fontId="4" type="noConversion"/>
  </si>
  <si>
    <t>资金来源</t>
    <phoneticPr fontId="3"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</si>
  <si>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</si>
  <si>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</si>
  <si>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</si>
  <si>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</si>
  <si>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</si>
  <si>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</si>
  <si>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</si>
  <si>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</si>
  <si>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</si>
  <si>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</si>
  <si>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</si>
  <si>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民办幼儿园</t>
  </si>
  <si>
    <t>建档立卡贫困家庭学生</t>
  </si>
  <si>
    <t>上海闵行区今明幼儿园</t>
    <phoneticPr fontId="4" type="noConversion"/>
  </si>
  <si>
    <t>莘庄工业区</t>
    <phoneticPr fontId="4" type="noConversion"/>
  </si>
  <si>
    <t>莘庄工业区 汇总</t>
  </si>
  <si>
    <t>2022年教育费附加镇级使用部分第五次分配附表</t>
    <phoneticPr fontId="3" type="noConversion"/>
  </si>
  <si>
    <t>五次分配</t>
    <phoneticPr fontId="3" type="noConversion"/>
  </si>
  <si>
    <t>核酸检测</t>
    <phoneticPr fontId="3" type="noConversion"/>
  </si>
  <si>
    <t>街镇</t>
  </si>
  <si>
    <t>社区</t>
  </si>
  <si>
    <t>采集点名称</t>
  </si>
  <si>
    <t>检测机构名称（与开户行名称一致）</t>
  </si>
  <si>
    <t>单采管数</t>
  </si>
  <si>
    <t>单采人次数</t>
  </si>
  <si>
    <t>混采管数</t>
  </si>
  <si>
    <t>混采人次数</t>
  </si>
  <si>
    <t>单位：元</t>
    <phoneticPr fontId="3" type="noConversion"/>
  </si>
  <si>
    <t>颛桥镇:</t>
    <phoneticPr fontId="4" type="noConversion"/>
  </si>
  <si>
    <t>乡镇核酸检测费用（2022.6-2022.10）</t>
    <phoneticPr fontId="3" type="noConversion"/>
  </si>
  <si>
    <t>序号</t>
    <phoneticPr fontId="9" type="noConversion"/>
  </si>
  <si>
    <t>属性</t>
    <phoneticPr fontId="9" type="noConversion"/>
  </si>
  <si>
    <t>学段</t>
    <phoneticPr fontId="9" type="noConversion"/>
  </si>
  <si>
    <t>金额</t>
    <phoneticPr fontId="9" type="noConversion"/>
  </si>
  <si>
    <t>合计金额</t>
    <phoneticPr fontId="3" type="noConversion"/>
  </si>
  <si>
    <t>上海锦测医学检验所（气膜）</t>
  </si>
  <si>
    <t>一贯制</t>
    <phoneticPr fontId="9" type="noConversion"/>
  </si>
  <si>
    <t>小学</t>
    <phoneticPr fontId="9" type="noConversion"/>
  </si>
  <si>
    <t>初中</t>
    <phoneticPr fontId="9" type="noConversion"/>
  </si>
  <si>
    <t>镇级</t>
    <phoneticPr fontId="9" type="noConversion"/>
  </si>
  <si>
    <t>上海锦测医学检验所</t>
  </si>
  <si>
    <t>颛桥镇</t>
  </si>
  <si>
    <t>颛桥小学【常态化】</t>
  </si>
  <si>
    <t>北桥中学【常态化】</t>
  </si>
  <si>
    <t>君莲学校（初中）【常态化】</t>
  </si>
  <si>
    <t>颛桥中学【常态化】</t>
  </si>
  <si>
    <t>田外初中【常态化】</t>
  </si>
  <si>
    <t>北桥小学【常态化】</t>
  </si>
  <si>
    <t>君莲学校（小学）【常态化】</t>
  </si>
  <si>
    <t>颛桥镇 汇总</t>
  </si>
</sst>
</file>

<file path=xl/styles.xml><?xml version="1.0" encoding="utf-8"?>
<styleSheet xmlns="http://schemas.openxmlformats.org/spreadsheetml/2006/main">
  <numFmts count="13">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0_ "/>
  </numFmts>
  <fonts count="67">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sz val="9"/>
      <name val="微软雅黑"/>
      <family val="2"/>
      <charset val="134"/>
    </font>
    <font>
      <sz val="10"/>
      <name val="Arial"/>
      <family val="2"/>
    </font>
    <font>
      <sz val="16"/>
      <color theme="1"/>
      <name val="宋体"/>
      <family val="3"/>
      <charset val="134"/>
      <scheme val="minor"/>
    </font>
    <font>
      <sz val="11"/>
      <color indexed="8"/>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sz val="14"/>
      <color theme="1"/>
      <name val="宋体"/>
      <family val="2"/>
      <charset val="134"/>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s>
  <borders count="25">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57"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55" fillId="0" borderId="0"/>
    <xf numFmtId="0" fontId="57" fillId="0" borderId="0">
      <alignment vertical="center"/>
    </xf>
    <xf numFmtId="0" fontId="5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7" fontId="39" fillId="0" borderId="0" applyFont="0" applyFill="0" applyBorder="0" applyAlignment="0" applyProtection="0">
      <alignment vertical="center"/>
    </xf>
    <xf numFmtId="178" fontId="1" fillId="0" borderId="0">
      <alignment vertical="center"/>
    </xf>
  </cellStyleXfs>
  <cellXfs count="260">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0" xfId="0" applyNumberFormat="1" applyAlignment="1">
      <alignment horizontal="center" vertical="center"/>
    </xf>
    <xf numFmtId="0" fontId="8" fillId="5" borderId="16" xfId="0" applyNumberFormat="1" applyFont="1" applyFill="1" applyBorder="1" applyAlignment="1">
      <alignment horizontal="center" vertical="center"/>
    </xf>
    <xf numFmtId="57" fontId="8" fillId="5" borderId="16" xfId="0" applyNumberFormat="1" applyFont="1" applyFill="1" applyBorder="1" applyAlignment="1">
      <alignment horizontal="center" vertical="center"/>
    </xf>
    <xf numFmtId="0" fontId="8" fillId="5" borderId="16" xfId="0" applyNumberFormat="1" applyFont="1" applyFill="1" applyBorder="1" applyAlignment="1">
      <alignment horizontal="center" vertical="center" wrapText="1"/>
    </xf>
    <xf numFmtId="0" fontId="8" fillId="2" borderId="16" xfId="0" applyNumberFormat="1" applyFont="1" applyFill="1" applyBorder="1" applyAlignment="1">
      <alignment horizontal="right" vertical="center"/>
    </xf>
    <xf numFmtId="0" fontId="48" fillId="2" borderId="17" xfId="0" applyNumberFormat="1" applyFont="1" applyFill="1" applyBorder="1">
      <alignment vertical="center"/>
    </xf>
    <xf numFmtId="0" fontId="48" fillId="2" borderId="0" xfId="0" applyNumberFormat="1" applyFont="1" applyFill="1">
      <alignment vertical="center"/>
    </xf>
    <xf numFmtId="0" fontId="9" fillId="5" borderId="16"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wrapText="1"/>
    </xf>
    <xf numFmtId="0" fontId="54" fillId="2" borderId="16" xfId="0" applyNumberFormat="1" applyFont="1" applyFill="1" applyBorder="1" applyAlignment="1">
      <alignment vertical="center" wrapText="1"/>
    </xf>
    <xf numFmtId="0" fontId="9" fillId="2" borderId="16" xfId="0" applyNumberFormat="1" applyFont="1" applyFill="1" applyBorder="1" applyAlignment="1">
      <alignment horizontal="right" vertical="center"/>
    </xf>
    <xf numFmtId="0" fontId="9" fillId="2" borderId="16" xfId="0" applyFont="1" applyFill="1" applyBorder="1" applyAlignment="1">
      <alignment horizontal="right" vertical="center"/>
    </xf>
    <xf numFmtId="0" fontId="9" fillId="2" borderId="16" xfId="0" applyFont="1" applyFill="1" applyBorder="1" applyAlignment="1">
      <alignment horizontal="center" vertical="center"/>
    </xf>
    <xf numFmtId="0" fontId="9" fillId="2" borderId="16" xfId="0" applyFont="1" applyFill="1" applyBorder="1" applyAlignment="1">
      <alignment vertical="center"/>
    </xf>
    <xf numFmtId="0" fontId="9" fillId="2" borderId="16" xfId="0" applyNumberFormat="1" applyFont="1" applyFill="1" applyBorder="1" applyAlignment="1">
      <alignment vertical="center"/>
    </xf>
    <xf numFmtId="0" fontId="8" fillId="2" borderId="16" xfId="0" applyNumberFormat="1" applyFont="1" applyFill="1" applyBorder="1" applyAlignment="1">
      <alignment vertical="center"/>
    </xf>
    <xf numFmtId="0" fontId="54" fillId="5" borderId="16" xfId="0" applyNumberFormat="1" applyFont="1" applyFill="1" applyBorder="1" applyAlignment="1">
      <alignment horizontal="center" vertical="center" wrapText="1"/>
    </xf>
    <xf numFmtId="0" fontId="9" fillId="5" borderId="16" xfId="0" applyNumberFormat="1" applyFont="1" applyFill="1" applyBorder="1" applyAlignment="1">
      <alignment horizontal="right" vertical="center" wrapText="1"/>
    </xf>
    <xf numFmtId="0" fontId="9" fillId="5" borderId="16" xfId="0" applyNumberFormat="1" applyFont="1" applyFill="1" applyBorder="1" applyAlignment="1">
      <alignment horizontal="right" vertical="center"/>
    </xf>
    <xf numFmtId="179" fontId="48" fillId="2" borderId="17" xfId="0" applyNumberFormat="1" applyFont="1" applyFill="1" applyBorder="1">
      <alignment vertical="center"/>
    </xf>
    <xf numFmtId="179" fontId="9" fillId="5" borderId="16" xfId="0" applyNumberFormat="1" applyFont="1" applyFill="1" applyBorder="1" applyAlignment="1">
      <alignment horizontal="right" vertical="center"/>
    </xf>
    <xf numFmtId="0" fontId="60" fillId="0" borderId="18" xfId="0" applyNumberFormat="1" applyFont="1" applyBorder="1" applyAlignment="1">
      <alignment horizontal="center" vertical="center"/>
    </xf>
    <xf numFmtId="0" fontId="60" fillId="0" borderId="18" xfId="0" applyNumberFormat="1" applyFont="1" applyFill="1" applyBorder="1" applyAlignment="1">
      <alignment horizontal="center" vertical="center"/>
    </xf>
    <xf numFmtId="179" fontId="61" fillId="0" borderId="18" xfId="0" applyNumberFormat="1" applyFont="1" applyBorder="1" applyAlignment="1">
      <alignment horizontal="right" vertical="center"/>
    </xf>
    <xf numFmtId="179" fontId="60" fillId="0" borderId="18" xfId="0" applyNumberFormat="1" applyFont="1" applyBorder="1" applyAlignment="1">
      <alignment horizontal="right" vertical="center"/>
    </xf>
    <xf numFmtId="0" fontId="0" fillId="0" borderId="0" xfId="0" applyAlignment="1">
      <alignment horizontal="center" vertical="center"/>
    </xf>
    <xf numFmtId="0" fontId="63" fillId="0" borderId="0" xfId="22" applyFont="1" applyBorder="1" applyAlignment="1">
      <alignment vertical="center"/>
    </xf>
    <xf numFmtId="0" fontId="63" fillId="0" borderId="0" xfId="22" applyFont="1" applyBorder="1" applyAlignment="1">
      <alignment horizontal="center" vertical="center"/>
    </xf>
    <xf numFmtId="0" fontId="63" fillId="5" borderId="19" xfId="22" applyFont="1" applyFill="1" applyBorder="1" applyAlignment="1">
      <alignment horizontal="center" vertical="center" wrapText="1"/>
    </xf>
    <xf numFmtId="0" fontId="63" fillId="5" borderId="19" xfId="13" applyFont="1" applyFill="1" applyBorder="1" applyAlignment="1">
      <alignment horizontal="center" vertical="center" wrapText="1"/>
    </xf>
    <xf numFmtId="0" fontId="40" fillId="5" borderId="19" xfId="22"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6" fillId="0" borderId="19" xfId="23" applyFont="1" applyBorder="1" applyAlignment="1">
      <alignment horizontal="center" vertical="center" shrinkToFit="1"/>
    </xf>
    <xf numFmtId="0" fontId="46" fillId="0" borderId="19" xfId="24" applyFont="1" applyBorder="1" applyAlignment="1">
      <alignment horizontal="center" vertical="center"/>
    </xf>
    <xf numFmtId="0" fontId="40" fillId="0" borderId="19" xfId="22" applyFont="1" applyBorder="1" applyAlignment="1">
      <alignment horizontal="center" vertical="center" wrapText="1"/>
    </xf>
    <xf numFmtId="0" fontId="46" fillId="2" borderId="19" xfId="0" applyFont="1" applyFill="1" applyBorder="1">
      <alignment vertical="center"/>
    </xf>
    <xf numFmtId="179" fontId="46" fillId="2" borderId="19" xfId="0" applyNumberFormat="1" applyFont="1" applyFill="1" applyBorder="1">
      <alignment vertical="center"/>
    </xf>
    <xf numFmtId="0" fontId="40" fillId="5" borderId="19" xfId="0" applyFont="1" applyFill="1" applyBorder="1" applyAlignment="1">
      <alignment horizontal="center" vertical="center" wrapText="1"/>
    </xf>
    <xf numFmtId="0" fontId="46" fillId="5" borderId="19" xfId="23" applyFont="1" applyFill="1" applyBorder="1" applyAlignment="1">
      <alignment horizontal="center" vertical="center" shrinkToFit="1"/>
    </xf>
    <xf numFmtId="0" fontId="65" fillId="5" borderId="19" xfId="24" applyFont="1" applyFill="1" applyBorder="1" applyAlignment="1">
      <alignment horizontal="center" vertical="center"/>
    </xf>
    <xf numFmtId="0" fontId="46" fillId="5" borderId="19" xfId="24" applyFont="1" applyFill="1" applyBorder="1" applyAlignment="1">
      <alignment horizontal="center" vertical="center"/>
    </xf>
    <xf numFmtId="0" fontId="46" fillId="5" borderId="19" xfId="0" applyFont="1" applyFill="1" applyBorder="1">
      <alignment vertical="center"/>
    </xf>
    <xf numFmtId="179" fontId="46" fillId="5" borderId="19" xfId="0" applyNumberFormat="1" applyFont="1" applyFill="1" applyBorder="1">
      <alignment vertical="center"/>
    </xf>
    <xf numFmtId="0" fontId="66" fillId="0" borderId="0" xfId="0" applyNumberFormat="1" applyFont="1" applyAlignment="1">
      <alignment horizontal="right" vertical="center"/>
    </xf>
    <xf numFmtId="0" fontId="53" fillId="0" borderId="24" xfId="0" applyFont="1" applyFill="1" applyBorder="1" applyAlignment="1">
      <alignment horizontal="center" vertical="center"/>
    </xf>
    <xf numFmtId="43" fontId="53" fillId="0" borderId="24" xfId="50" applyFont="1" applyFill="1" applyBorder="1" applyAlignment="1">
      <alignment horizontal="center" vertical="center"/>
    </xf>
    <xf numFmtId="0" fontId="0" fillId="0" borderId="24" xfId="0" applyFill="1" applyBorder="1" applyAlignment="1">
      <alignment horizontal="center" vertical="center"/>
    </xf>
    <xf numFmtId="0" fontId="57" fillId="0" borderId="24" xfId="0" applyFont="1" applyFill="1" applyBorder="1" applyAlignment="1">
      <alignment horizontal="center" vertical="center"/>
    </xf>
    <xf numFmtId="43" fontId="57" fillId="0" borderId="24" xfId="50" applyFont="1" applyFill="1" applyBorder="1" applyAlignment="1">
      <alignment horizontal="center" vertical="center"/>
    </xf>
    <xf numFmtId="43" fontId="0" fillId="0" borderId="24" xfId="0" applyNumberFormat="1" applyBorder="1">
      <alignment vertical="center"/>
    </xf>
    <xf numFmtId="43" fontId="0" fillId="0" borderId="24" xfId="50" applyFont="1" applyFill="1" applyBorder="1" applyAlignment="1">
      <alignment horizontal="center" vertical="center"/>
    </xf>
    <xf numFmtId="43" fontId="0" fillId="0" borderId="24" xfId="50" applyFont="1" applyFill="1" applyBorder="1">
      <alignment vertical="center"/>
    </xf>
    <xf numFmtId="0" fontId="24" fillId="0" borderId="24" xfId="0" applyFont="1" applyFill="1" applyBorder="1" applyAlignment="1">
      <alignment horizontal="center"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0" fontId="8" fillId="0" borderId="5" xfId="0" applyFont="1" applyFill="1" applyBorder="1" applyAlignment="1">
      <alignment horizontal="center"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 fillId="0" borderId="5" xfId="13" applyFont="1" applyFill="1" applyBorder="1" applyAlignment="1">
      <alignment horizontal="center" vertical="center"/>
    </xf>
    <xf numFmtId="0" fontId="48" fillId="0" borderId="5" xfId="0" applyFont="1" applyFill="1" applyBorder="1" applyAlignment="1">
      <alignment horizontal="center" vertical="center"/>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58" fillId="0" borderId="0" xfId="0" applyNumberFormat="1" applyFont="1" applyBorder="1" applyAlignment="1">
      <alignment horizontal="center" vertical="center"/>
    </xf>
    <xf numFmtId="178" fontId="0" fillId="0" borderId="0" xfId="0" applyNumberFormat="1" applyAlignment="1">
      <alignment vertical="center"/>
    </xf>
    <xf numFmtId="0" fontId="59" fillId="0" borderId="8" xfId="0" applyNumberFormat="1" applyFont="1" applyBorder="1" applyAlignment="1">
      <alignment vertical="center"/>
    </xf>
    <xf numFmtId="178" fontId="0" fillId="0" borderId="8" xfId="0" applyNumberFormat="1" applyBorder="1" applyAlignment="1">
      <alignment vertical="center"/>
    </xf>
    <xf numFmtId="0" fontId="56" fillId="2" borderId="8" xfId="0" applyNumberFormat="1" applyFont="1" applyFill="1" applyBorder="1" applyAlignment="1">
      <alignment horizontal="center" vertical="center"/>
    </xf>
    <xf numFmtId="0" fontId="48" fillId="5" borderId="16" xfId="0" applyNumberFormat="1" applyFont="1" applyFill="1" applyBorder="1" applyAlignment="1">
      <alignment horizontal="center" vertical="center" wrapText="1"/>
    </xf>
    <xf numFmtId="0" fontId="48" fillId="5" borderId="16" xfId="0" applyNumberFormat="1" applyFont="1" applyFill="1" applyBorder="1" applyAlignment="1">
      <alignment horizontal="center" vertical="center"/>
    </xf>
    <xf numFmtId="0" fontId="4" fillId="5" borderId="16" xfId="19" applyNumberFormat="1" applyFont="1" applyFill="1" applyBorder="1" applyAlignment="1">
      <alignment horizontal="center" vertical="center"/>
    </xf>
    <xf numFmtId="0" fontId="8" fillId="5" borderId="16" xfId="0" applyNumberFormat="1" applyFont="1" applyFill="1" applyBorder="1" applyAlignment="1">
      <alignment horizontal="center" vertical="center"/>
    </xf>
    <xf numFmtId="0" fontId="46" fillId="5" borderId="23"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62" fillId="0" borderId="0" xfId="0" applyFont="1" applyAlignment="1">
      <alignment horizontal="center" vertical="center"/>
    </xf>
    <xf numFmtId="0" fontId="0" fillId="0" borderId="0" xfId="0" applyAlignment="1">
      <alignment vertical="center"/>
    </xf>
    <xf numFmtId="0" fontId="63" fillId="5" borderId="22" xfId="22" applyFont="1" applyFill="1" applyBorder="1" applyAlignment="1">
      <alignment horizontal="center" vertical="center" wrapText="1"/>
    </xf>
    <xf numFmtId="0" fontId="63" fillId="5" borderId="6" xfId="22" applyFont="1" applyFill="1" applyBorder="1" applyAlignment="1">
      <alignment horizontal="center" vertical="center" wrapText="1"/>
    </xf>
    <xf numFmtId="0" fontId="63" fillId="5" borderId="19" xfId="22" applyFont="1" applyFill="1" applyBorder="1" applyAlignment="1">
      <alignment horizontal="center" vertical="center" wrapText="1"/>
    </xf>
    <xf numFmtId="0" fontId="47" fillId="0" borderId="8" xfId="0" applyFont="1" applyBorder="1" applyAlignment="1">
      <alignment horizontal="center" vertical="center"/>
    </xf>
    <xf numFmtId="0" fontId="56" fillId="0" borderId="8" xfId="0" applyFont="1" applyBorder="1" applyAlignment="1">
      <alignment horizontal="center" vertical="center"/>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196" t="s">
        <v>158</v>
      </c>
      <c r="B1" s="197"/>
      <c r="C1" s="197"/>
      <c r="D1" s="197"/>
      <c r="E1" s="197"/>
      <c r="F1" s="197"/>
      <c r="G1" s="197"/>
      <c r="H1" s="197"/>
      <c r="I1" s="197"/>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198" t="s">
        <v>338</v>
      </c>
      <c r="B1" s="198"/>
      <c r="C1" s="198"/>
      <c r="D1" s="198"/>
      <c r="E1" s="198"/>
      <c r="F1" s="198"/>
      <c r="G1" s="198"/>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199" t="s">
        <v>0</v>
      </c>
      <c r="B1" s="200"/>
      <c r="C1" s="200"/>
      <c r="D1" s="200"/>
      <c r="E1" s="200"/>
      <c r="F1" s="200"/>
      <c r="G1" s="200"/>
      <c r="H1" s="200"/>
      <c r="I1" s="200"/>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201" t="s">
        <v>339</v>
      </c>
      <c r="B1" s="201"/>
      <c r="C1" s="201"/>
      <c r="D1" s="201"/>
      <c r="E1" s="201"/>
      <c r="F1" s="201"/>
      <c r="G1" s="201"/>
      <c r="H1" s="201"/>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201"/>
      <c r="L20" s="201"/>
      <c r="M20" s="201"/>
      <c r="N20" s="201"/>
      <c r="O20" s="201"/>
      <c r="P20" s="201"/>
      <c r="Q20" s="201"/>
      <c r="R20" s="201"/>
      <c r="S20" s="201"/>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202" t="s">
        <v>355</v>
      </c>
      <c r="B1" s="202"/>
      <c r="C1" s="202"/>
      <c r="D1" s="202"/>
      <c r="E1" s="202"/>
      <c r="F1" s="202"/>
      <c r="G1" s="202"/>
      <c r="H1" s="202"/>
      <c r="I1" s="202"/>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205" t="s">
        <v>442</v>
      </c>
      <c r="B1" s="205"/>
      <c r="C1" s="205"/>
      <c r="D1" s="205"/>
      <c r="E1" s="205"/>
      <c r="F1" s="205"/>
      <c r="G1" s="205"/>
      <c r="H1" s="205"/>
      <c r="I1" s="205"/>
    </row>
    <row r="2" spans="1:26" s="75" customFormat="1" ht="21.6" customHeight="1">
      <c r="A2" s="203" t="s">
        <v>357</v>
      </c>
      <c r="B2" s="206" t="s">
        <v>358</v>
      </c>
      <c r="C2" s="208" t="s">
        <v>359</v>
      </c>
      <c r="D2" s="208" t="s">
        <v>360</v>
      </c>
      <c r="E2" s="208" t="s">
        <v>361</v>
      </c>
      <c r="F2" s="208" t="s">
        <v>362</v>
      </c>
      <c r="G2" s="210" t="s">
        <v>363</v>
      </c>
      <c r="H2" s="203" t="s">
        <v>364</v>
      </c>
      <c r="I2" s="203" t="s">
        <v>365</v>
      </c>
      <c r="J2" s="72"/>
      <c r="K2" s="72"/>
      <c r="L2" s="73"/>
      <c r="M2" s="73"/>
      <c r="N2" s="73"/>
      <c r="O2" s="73"/>
      <c r="P2" s="73"/>
      <c r="Q2" s="73"/>
      <c r="R2" s="73"/>
      <c r="S2" s="73"/>
      <c r="T2" s="73"/>
      <c r="U2" s="73"/>
      <c r="V2" s="73"/>
      <c r="W2" s="73"/>
      <c r="X2" s="73"/>
      <c r="Y2" s="73"/>
      <c r="Z2" s="74"/>
    </row>
    <row r="3" spans="1:26" s="75" customFormat="1">
      <c r="A3" s="204"/>
      <c r="B3" s="207"/>
      <c r="C3" s="209"/>
      <c r="D3" s="209"/>
      <c r="E3" s="209"/>
      <c r="F3" s="209"/>
      <c r="G3" s="211"/>
      <c r="H3" s="204"/>
      <c r="I3" s="204"/>
      <c r="J3" s="72"/>
      <c r="K3" s="72"/>
      <c r="L3" s="73"/>
      <c r="M3" s="73"/>
      <c r="N3" s="73"/>
      <c r="O3" s="73"/>
      <c r="P3" s="73"/>
      <c r="Q3" s="73"/>
      <c r="R3" s="73"/>
      <c r="S3" s="73"/>
      <c r="T3" s="73"/>
      <c r="U3" s="73"/>
      <c r="V3" s="73"/>
      <c r="W3" s="73"/>
      <c r="X3" s="73"/>
      <c r="Y3" s="73"/>
      <c r="Z3" s="74"/>
    </row>
    <row r="4" spans="1:26" s="79" customFormat="1" ht="21.95" customHeight="1">
      <c r="A4" s="76">
        <v>1</v>
      </c>
      <c r="B4" s="83" t="s">
        <v>367</v>
      </c>
      <c r="C4" s="84" t="s">
        <v>368</v>
      </c>
      <c r="D4" s="85" t="s">
        <v>369</v>
      </c>
      <c r="E4" s="85" t="s">
        <v>369</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370</v>
      </c>
      <c r="C5" s="84" t="s">
        <v>368</v>
      </c>
      <c r="D5" s="88" t="s">
        <v>371</v>
      </c>
      <c r="E5" s="88" t="s">
        <v>371</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370</v>
      </c>
      <c r="C6" s="84" t="s">
        <v>368</v>
      </c>
      <c r="D6" s="89" t="s">
        <v>372</v>
      </c>
      <c r="E6" s="89" t="s">
        <v>372</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370</v>
      </c>
      <c r="C7" s="84" t="s">
        <v>368</v>
      </c>
      <c r="D7" s="90" t="s">
        <v>373</v>
      </c>
      <c r="E7" s="90" t="s">
        <v>374</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370</v>
      </c>
      <c r="C8" s="84" t="s">
        <v>368</v>
      </c>
      <c r="D8" s="91" t="s">
        <v>375</v>
      </c>
      <c r="E8" s="91" t="s">
        <v>375</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370</v>
      </c>
      <c r="C9" s="84" t="s">
        <v>368</v>
      </c>
      <c r="D9" s="91" t="s">
        <v>376</v>
      </c>
      <c r="E9" s="91" t="s">
        <v>376</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377</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378</v>
      </c>
      <c r="C11" s="84" t="s">
        <v>368</v>
      </c>
      <c r="D11" s="97" t="s">
        <v>379</v>
      </c>
      <c r="E11" s="98" t="s">
        <v>380</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378</v>
      </c>
      <c r="C12" s="84" t="s">
        <v>368</v>
      </c>
      <c r="D12" s="97" t="s">
        <v>379</v>
      </c>
      <c r="E12" s="98" t="s">
        <v>381</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378</v>
      </c>
      <c r="C13" s="84" t="s">
        <v>368</v>
      </c>
      <c r="D13" s="99" t="s">
        <v>382</v>
      </c>
      <c r="E13" s="99" t="s">
        <v>382</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378</v>
      </c>
      <c r="C14" s="84" t="s">
        <v>368</v>
      </c>
      <c r="D14" s="100" t="s">
        <v>374</v>
      </c>
      <c r="E14" s="88" t="s">
        <v>383</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378</v>
      </c>
      <c r="C15" s="84" t="s">
        <v>384</v>
      </c>
      <c r="D15" s="88" t="s">
        <v>385</v>
      </c>
      <c r="E15" s="88" t="s">
        <v>385</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378</v>
      </c>
      <c r="C16" s="84" t="s">
        <v>368</v>
      </c>
      <c r="D16" s="89" t="s">
        <v>372</v>
      </c>
      <c r="E16" s="89" t="s">
        <v>372</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386</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387</v>
      </c>
      <c r="C18" s="84" t="s">
        <v>368</v>
      </c>
      <c r="D18" s="101" t="s">
        <v>388</v>
      </c>
      <c r="E18" s="89" t="s">
        <v>389</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387</v>
      </c>
      <c r="C19" s="84" t="s">
        <v>368</v>
      </c>
      <c r="D19" s="99" t="s">
        <v>382</v>
      </c>
      <c r="E19" s="99" t="s">
        <v>382</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390</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391</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212" t="s">
        <v>392</v>
      </c>
      <c r="B1" s="212"/>
      <c r="C1" s="212"/>
      <c r="D1" s="212"/>
      <c r="E1" s="212"/>
      <c r="F1" s="212"/>
      <c r="G1" s="212"/>
      <c r="H1" s="212"/>
      <c r="I1" s="212"/>
      <c r="J1" s="213"/>
    </row>
    <row r="2" spans="1:10" ht="44.25" customHeight="1">
      <c r="A2" s="111" t="s">
        <v>393</v>
      </c>
      <c r="B2" s="111" t="s">
        <v>394</v>
      </c>
      <c r="C2" s="112" t="s">
        <v>2</v>
      </c>
      <c r="D2" s="112" t="s">
        <v>3</v>
      </c>
      <c r="E2" s="112" t="s">
        <v>4</v>
      </c>
      <c r="F2" s="112" t="s">
        <v>395</v>
      </c>
      <c r="G2" s="112" t="s">
        <v>396</v>
      </c>
      <c r="H2" s="112" t="s">
        <v>397</v>
      </c>
      <c r="I2" s="113" t="s">
        <v>398</v>
      </c>
      <c r="J2" s="111" t="s">
        <v>399</v>
      </c>
    </row>
    <row r="3" spans="1:10" ht="30" customHeight="1">
      <c r="A3" s="214">
        <v>1</v>
      </c>
      <c r="B3" s="214" t="s">
        <v>366</v>
      </c>
      <c r="C3" s="214" t="s">
        <v>400</v>
      </c>
      <c r="D3" s="214" t="s">
        <v>400</v>
      </c>
      <c r="E3" s="114" t="s">
        <v>401</v>
      </c>
      <c r="F3" s="114" t="s">
        <v>402</v>
      </c>
      <c r="G3" s="115">
        <v>4903</v>
      </c>
      <c r="H3" s="115">
        <v>5</v>
      </c>
      <c r="I3" s="116">
        <f>G3*H3</f>
        <v>24515</v>
      </c>
      <c r="J3" s="117"/>
    </row>
    <row r="4" spans="1:10" ht="30" customHeight="1">
      <c r="A4" s="214"/>
      <c r="B4" s="214"/>
      <c r="C4" s="214"/>
      <c r="D4" s="214"/>
      <c r="E4" s="114" t="s">
        <v>403</v>
      </c>
      <c r="F4" s="117"/>
      <c r="G4" s="115">
        <v>1</v>
      </c>
      <c r="H4" s="115">
        <v>73812</v>
      </c>
      <c r="I4" s="116">
        <f>G4*H4</f>
        <v>73812</v>
      </c>
      <c r="J4" s="114" t="s">
        <v>404</v>
      </c>
    </row>
    <row r="5" spans="1:10" ht="30" customHeight="1">
      <c r="A5" s="118"/>
      <c r="B5" s="118"/>
      <c r="C5" s="118" t="s">
        <v>405</v>
      </c>
      <c r="D5" s="118"/>
      <c r="E5" s="119"/>
      <c r="F5" s="117"/>
      <c r="G5" s="115"/>
      <c r="H5" s="120"/>
      <c r="I5" s="116">
        <f>SUM(I3:I4)</f>
        <v>98327</v>
      </c>
      <c r="J5" s="117"/>
    </row>
    <row r="6" spans="1:10" ht="30" customHeight="1">
      <c r="A6" s="118">
        <v>2</v>
      </c>
      <c r="B6" s="118" t="s">
        <v>406</v>
      </c>
      <c r="C6" s="118" t="s">
        <v>400</v>
      </c>
      <c r="D6" s="118" t="s">
        <v>400</v>
      </c>
      <c r="E6" s="118" t="s">
        <v>407</v>
      </c>
      <c r="F6" s="118"/>
      <c r="G6" s="118">
        <v>1</v>
      </c>
      <c r="H6" s="118">
        <v>1586958</v>
      </c>
      <c r="I6" s="116">
        <f t="shared" ref="I6" si="0">G6*H6</f>
        <v>1586958</v>
      </c>
      <c r="J6" s="118" t="s">
        <v>408</v>
      </c>
    </row>
    <row r="7" spans="1:10" ht="30" customHeight="1">
      <c r="A7" s="121"/>
      <c r="B7" s="121"/>
      <c r="C7" s="122" t="s">
        <v>409</v>
      </c>
      <c r="D7" s="121"/>
      <c r="E7" s="121"/>
      <c r="F7" s="121"/>
      <c r="G7" s="121"/>
      <c r="H7" s="121"/>
      <c r="I7" s="123">
        <f>SUM(I6)</f>
        <v>1586958</v>
      </c>
      <c r="J7" s="121"/>
    </row>
    <row r="8" spans="1:10" ht="30" customHeight="1">
      <c r="A8" s="121"/>
      <c r="B8" s="121"/>
      <c r="C8" s="122" t="s">
        <v>410</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217" t="s">
        <v>411</v>
      </c>
      <c r="B1" s="217"/>
      <c r="C1" s="217"/>
      <c r="D1" s="217"/>
      <c r="E1" s="217"/>
      <c r="F1" s="217"/>
      <c r="G1" s="217"/>
      <c r="H1" s="217"/>
      <c r="I1" s="217"/>
      <c r="J1" s="217"/>
      <c r="K1" s="217"/>
      <c r="L1" s="217"/>
      <c r="M1" s="217"/>
      <c r="N1" s="217"/>
      <c r="O1" s="218"/>
    </row>
    <row r="2" spans="1:15" ht="30" customHeight="1">
      <c r="A2" s="222" t="s">
        <v>412</v>
      </c>
      <c r="B2" s="222" t="s">
        <v>421</v>
      </c>
      <c r="C2" s="222" t="s">
        <v>1</v>
      </c>
      <c r="D2" s="223" t="s">
        <v>420</v>
      </c>
      <c r="E2" s="219"/>
      <c r="F2" s="219" t="s">
        <v>424</v>
      </c>
      <c r="G2" s="219"/>
      <c r="H2" s="219" t="s">
        <v>425</v>
      </c>
      <c r="I2" s="219"/>
      <c r="J2" s="219" t="s">
        <v>426</v>
      </c>
      <c r="K2" s="219"/>
      <c r="L2" s="219" t="s">
        <v>413</v>
      </c>
      <c r="M2" s="219"/>
      <c r="N2" s="220" t="s">
        <v>414</v>
      </c>
      <c r="O2" s="215" t="s">
        <v>441</v>
      </c>
    </row>
    <row r="3" spans="1:15" ht="30" customHeight="1">
      <c r="A3" s="222"/>
      <c r="B3" s="222"/>
      <c r="C3" s="222"/>
      <c r="D3" s="125" t="s">
        <v>415</v>
      </c>
      <c r="E3" s="125" t="s">
        <v>162</v>
      </c>
      <c r="F3" s="125" t="s">
        <v>415</v>
      </c>
      <c r="G3" s="125" t="s">
        <v>162</v>
      </c>
      <c r="H3" s="125" t="s">
        <v>415</v>
      </c>
      <c r="I3" s="125" t="s">
        <v>162</v>
      </c>
      <c r="J3" s="125" t="s">
        <v>415</v>
      </c>
      <c r="K3" s="125" t="s">
        <v>162</v>
      </c>
      <c r="L3" s="125" t="s">
        <v>415</v>
      </c>
      <c r="M3" s="125" t="s">
        <v>162</v>
      </c>
      <c r="N3" s="221"/>
      <c r="O3" s="216"/>
    </row>
    <row r="4" spans="1:15" ht="30" customHeight="1">
      <c r="A4" s="126">
        <v>1</v>
      </c>
      <c r="B4" s="127" t="s">
        <v>422</v>
      </c>
      <c r="C4" s="127" t="s">
        <v>416</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423</v>
      </c>
      <c r="C5" s="127" t="s">
        <v>416</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222" t="s">
        <v>427</v>
      </c>
      <c r="B6" s="222"/>
      <c r="C6" s="222"/>
      <c r="D6" s="127"/>
      <c r="E6" s="127"/>
      <c r="F6" s="127"/>
      <c r="G6" s="127"/>
      <c r="H6" s="127"/>
      <c r="I6" s="127"/>
      <c r="J6" s="127"/>
      <c r="K6" s="127"/>
      <c r="L6" s="127"/>
      <c r="M6" s="127"/>
      <c r="N6" s="129">
        <f>SUM(N4:N5)</f>
        <v>20820250</v>
      </c>
      <c r="O6" s="141">
        <f>SUM(O4:O5)</f>
        <v>13880167</v>
      </c>
    </row>
    <row r="7" spans="1:15" ht="30" customHeight="1">
      <c r="A7" s="126">
        <v>1</v>
      </c>
      <c r="B7" s="127" t="s">
        <v>422</v>
      </c>
      <c r="C7" s="127" t="s">
        <v>417</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423</v>
      </c>
      <c r="C8" s="127" t="s">
        <v>417</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422</v>
      </c>
      <c r="C9" s="127" t="s">
        <v>418</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423</v>
      </c>
      <c r="C10" s="127" t="s">
        <v>419</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222" t="s">
        <v>428</v>
      </c>
      <c r="B11" s="222"/>
      <c r="C11" s="222"/>
      <c r="D11" s="130"/>
      <c r="E11" s="130"/>
      <c r="F11" s="130"/>
      <c r="G11" s="130"/>
      <c r="H11" s="130"/>
      <c r="I11" s="131"/>
      <c r="J11" s="130"/>
      <c r="K11" s="131"/>
      <c r="L11" s="130"/>
      <c r="M11" s="131"/>
      <c r="N11" s="129">
        <f>SUM(N7:N10)</f>
        <v>68590500</v>
      </c>
      <c r="O11" s="141">
        <f>SUM(O7:O10)</f>
        <v>45727000</v>
      </c>
    </row>
    <row r="12" spans="1:15" ht="30" customHeight="1">
      <c r="A12" s="224" t="s">
        <v>429</v>
      </c>
      <c r="B12" s="225"/>
      <c r="C12" s="226"/>
      <c r="D12" s="130"/>
      <c r="E12" s="130"/>
      <c r="F12" s="130"/>
      <c r="G12" s="130"/>
      <c r="H12" s="130"/>
      <c r="I12" s="131"/>
      <c r="J12" s="130"/>
      <c r="K12" s="131"/>
      <c r="L12" s="130"/>
      <c r="M12" s="131"/>
      <c r="N12" s="129">
        <f>N6+N11</f>
        <v>89410750</v>
      </c>
      <c r="O12" s="141">
        <f>O6+O11</f>
        <v>59607167</v>
      </c>
    </row>
  </sheetData>
  <mergeCells count="14">
    <mergeCell ref="A12:C12"/>
    <mergeCell ref="A6:C6"/>
    <mergeCell ref="A11:C11"/>
    <mergeCell ref="F2:G2"/>
    <mergeCell ref="H2:I2"/>
    <mergeCell ref="O2:O3"/>
    <mergeCell ref="A1:O1"/>
    <mergeCell ref="J2:K2"/>
    <mergeCell ref="L2:M2"/>
    <mergeCell ref="N2:N3"/>
    <mergeCell ref="A2:A3"/>
    <mergeCell ref="B2:B3"/>
    <mergeCell ref="C2:C3"/>
    <mergeCell ref="D2:E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229" t="s">
        <v>440</v>
      </c>
      <c r="B1" s="229"/>
      <c r="C1" s="229"/>
      <c r="D1" s="229"/>
      <c r="E1" s="230"/>
      <c r="F1" s="230"/>
    </row>
    <row r="2" spans="1:6" ht="24.95" customHeight="1">
      <c r="A2" s="133" t="s">
        <v>393</v>
      </c>
      <c r="B2" s="133" t="s">
        <v>430</v>
      </c>
      <c r="C2" s="133" t="s">
        <v>431</v>
      </c>
      <c r="D2" s="133" t="s">
        <v>398</v>
      </c>
      <c r="E2" s="138" t="s">
        <v>438</v>
      </c>
      <c r="F2" s="138" t="s">
        <v>439</v>
      </c>
    </row>
    <row r="3" spans="1:6" s="137" customFormat="1" ht="24.95" customHeight="1">
      <c r="A3" s="231">
        <v>1</v>
      </c>
      <c r="B3" s="233" t="s">
        <v>432</v>
      </c>
      <c r="C3" s="135" t="s">
        <v>433</v>
      </c>
      <c r="D3" s="136">
        <v>360525.09</v>
      </c>
      <c r="E3" s="228">
        <v>2920000</v>
      </c>
      <c r="F3" s="227">
        <f>D7-E3</f>
        <v>-835731.90999999992</v>
      </c>
    </row>
    <row r="4" spans="1:6" s="137" customFormat="1" ht="24.95" customHeight="1">
      <c r="A4" s="232"/>
      <c r="B4" s="234"/>
      <c r="C4" s="135" t="s">
        <v>434</v>
      </c>
      <c r="D4" s="136">
        <f>665799.2+100000</f>
        <v>765799.2</v>
      </c>
      <c r="E4" s="228"/>
      <c r="F4" s="228"/>
    </row>
    <row r="5" spans="1:6" s="137" customFormat="1" ht="24.95" customHeight="1">
      <c r="A5" s="232"/>
      <c r="B5" s="234"/>
      <c r="C5" s="135" t="s">
        <v>435</v>
      </c>
      <c r="D5" s="136">
        <v>955723.8</v>
      </c>
      <c r="E5" s="228"/>
      <c r="F5" s="228"/>
    </row>
    <row r="6" spans="1:6" s="137" customFormat="1" ht="24.95" customHeight="1">
      <c r="A6" s="232"/>
      <c r="B6" s="234"/>
      <c r="C6" s="135" t="s">
        <v>436</v>
      </c>
      <c r="D6" s="136">
        <v>2220</v>
      </c>
      <c r="E6" s="228"/>
      <c r="F6" s="228"/>
    </row>
    <row r="7" spans="1:6" ht="24.95" customHeight="1">
      <c r="A7" s="133"/>
      <c r="B7" s="134" t="s">
        <v>437</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239" t="s">
        <v>443</v>
      </c>
      <c r="B1" s="239"/>
      <c r="C1" s="240"/>
    </row>
    <row r="2" spans="1:3" ht="59.25" customHeight="1">
      <c r="A2" s="237" t="s">
        <v>444</v>
      </c>
      <c r="B2" s="238"/>
      <c r="C2" s="230"/>
    </row>
    <row r="3" spans="1:3" ht="30" customHeight="1">
      <c r="A3" s="142"/>
      <c r="B3" s="142" t="s">
        <v>450</v>
      </c>
      <c r="C3" s="142" t="s">
        <v>451</v>
      </c>
    </row>
    <row r="4" spans="1:3" ht="30" customHeight="1">
      <c r="A4" s="142" t="s">
        <v>445</v>
      </c>
      <c r="B4" s="142">
        <v>2232000</v>
      </c>
      <c r="C4" s="236">
        <v>2000000</v>
      </c>
    </row>
    <row r="5" spans="1:3" ht="30" customHeight="1">
      <c r="A5" s="142" t="s">
        <v>446</v>
      </c>
      <c r="B5" s="142">
        <v>256300</v>
      </c>
      <c r="C5" s="236"/>
    </row>
    <row r="6" spans="1:3" ht="30" customHeight="1">
      <c r="A6" s="142" t="s">
        <v>447</v>
      </c>
      <c r="B6" s="142">
        <v>199100</v>
      </c>
      <c r="C6" s="236"/>
    </row>
    <row r="7" spans="1:3" ht="30" customHeight="1">
      <c r="A7" s="142" t="s">
        <v>448</v>
      </c>
      <c r="B7" s="142">
        <v>2687400</v>
      </c>
      <c r="C7" s="236"/>
    </row>
    <row r="8" spans="1:3" ht="21.75" customHeight="1">
      <c r="A8" s="235" t="s">
        <v>449</v>
      </c>
      <c r="B8" s="235"/>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H7"/>
  <sheetViews>
    <sheetView tabSelected="1" workbookViewId="0">
      <selection activeCell="C5" sqref="C5"/>
    </sheetView>
  </sheetViews>
  <sheetFormatPr defaultColWidth="9" defaultRowHeight="13.5"/>
  <cols>
    <col min="1" max="1" width="5.625" style="11" customWidth="1"/>
    <col min="2" max="2" width="40.625" style="143" customWidth="1"/>
    <col min="3" max="3" width="40.625" style="11" customWidth="1"/>
    <col min="4" max="4" width="20.5" style="11" bestFit="1" customWidth="1"/>
    <col min="5" max="5" width="18.625" style="11" hidden="1" customWidth="1"/>
    <col min="6" max="6" width="18.375" style="11" bestFit="1" customWidth="1"/>
    <col min="7" max="7" width="14.375" style="11" hidden="1" customWidth="1"/>
    <col min="8" max="8" width="14.25" style="11" hidden="1" customWidth="1"/>
    <col min="9" max="252" width="9" style="11"/>
    <col min="253" max="253" width="6.625" style="11" customWidth="1"/>
    <col min="254" max="255" width="21.625" style="11" customWidth="1"/>
    <col min="256" max="256" width="16.125" style="11" bestFit="1" customWidth="1"/>
    <col min="257" max="257" width="13.875" style="11" bestFit="1" customWidth="1"/>
    <col min="258" max="258" width="17.25" style="11" bestFit="1" customWidth="1"/>
    <col min="259" max="260" width="20.5" style="11" bestFit="1" customWidth="1"/>
    <col min="261" max="261" width="0" style="11" hidden="1" customWidth="1"/>
    <col min="262" max="262" width="18.375" style="11" bestFit="1" customWidth="1"/>
    <col min="263" max="264" width="0" style="11" hidden="1" customWidth="1"/>
    <col min="265" max="508" width="9" style="11"/>
    <col min="509" max="509" width="6.625" style="11" customWidth="1"/>
    <col min="510" max="511" width="21.625" style="11" customWidth="1"/>
    <col min="512" max="512" width="16.125" style="11" bestFit="1" customWidth="1"/>
    <col min="513" max="513" width="13.875" style="11" bestFit="1" customWidth="1"/>
    <col min="514" max="514" width="17.25" style="11" bestFit="1" customWidth="1"/>
    <col min="515" max="516" width="20.5" style="11" bestFit="1" customWidth="1"/>
    <col min="517" max="517" width="0" style="11" hidden="1" customWidth="1"/>
    <col min="518" max="518" width="18.375" style="11" bestFit="1" customWidth="1"/>
    <col min="519" max="520" width="0" style="11" hidden="1" customWidth="1"/>
    <col min="521" max="764" width="9" style="11"/>
    <col min="765" max="765" width="6.625" style="11" customWidth="1"/>
    <col min="766" max="767" width="21.625" style="11" customWidth="1"/>
    <col min="768" max="768" width="16.125" style="11" bestFit="1" customWidth="1"/>
    <col min="769" max="769" width="13.875" style="11" bestFit="1" customWidth="1"/>
    <col min="770" max="770" width="17.25" style="11" bestFit="1" customWidth="1"/>
    <col min="771" max="772" width="20.5" style="11" bestFit="1" customWidth="1"/>
    <col min="773" max="773" width="0" style="11" hidden="1" customWidth="1"/>
    <col min="774" max="774" width="18.375" style="11" bestFit="1" customWidth="1"/>
    <col min="775" max="776" width="0" style="11" hidden="1" customWidth="1"/>
    <col min="777" max="1020" width="9" style="11"/>
    <col min="1021" max="1021" width="6.625" style="11" customWidth="1"/>
    <col min="1022" max="1023" width="21.625" style="11" customWidth="1"/>
    <col min="1024" max="1024" width="16.125" style="11" bestFit="1" customWidth="1"/>
    <col min="1025" max="1025" width="13.875" style="11" bestFit="1" customWidth="1"/>
    <col min="1026" max="1026" width="17.25" style="11" bestFit="1" customWidth="1"/>
    <col min="1027" max="1028" width="20.5" style="11" bestFit="1" customWidth="1"/>
    <col min="1029" max="1029" width="0" style="11" hidden="1" customWidth="1"/>
    <col min="1030" max="1030" width="18.375" style="11" bestFit="1" customWidth="1"/>
    <col min="1031" max="1032" width="0" style="11" hidden="1" customWidth="1"/>
    <col min="1033" max="1276" width="9" style="11"/>
    <col min="1277" max="1277" width="6.625" style="11" customWidth="1"/>
    <col min="1278" max="1279" width="21.625" style="11" customWidth="1"/>
    <col min="1280" max="1280" width="16.125" style="11" bestFit="1" customWidth="1"/>
    <col min="1281" max="1281" width="13.875" style="11" bestFit="1" customWidth="1"/>
    <col min="1282" max="1282" width="17.25" style="11" bestFit="1" customWidth="1"/>
    <col min="1283" max="1284" width="20.5" style="11" bestFit="1" customWidth="1"/>
    <col min="1285" max="1285" width="0" style="11" hidden="1" customWidth="1"/>
    <col min="1286" max="1286" width="18.375" style="11" bestFit="1" customWidth="1"/>
    <col min="1287" max="1288" width="0" style="11" hidden="1" customWidth="1"/>
    <col min="1289" max="1532" width="9" style="11"/>
    <col min="1533" max="1533" width="6.625" style="11" customWidth="1"/>
    <col min="1534" max="1535" width="21.625" style="11" customWidth="1"/>
    <col min="1536" max="1536" width="16.125" style="11" bestFit="1" customWidth="1"/>
    <col min="1537" max="1537" width="13.875" style="11" bestFit="1" customWidth="1"/>
    <col min="1538" max="1538" width="17.25" style="11" bestFit="1" customWidth="1"/>
    <col min="1539" max="1540" width="20.5" style="11" bestFit="1" customWidth="1"/>
    <col min="1541" max="1541" width="0" style="11" hidden="1" customWidth="1"/>
    <col min="1542" max="1542" width="18.375" style="11" bestFit="1" customWidth="1"/>
    <col min="1543" max="1544" width="0" style="11" hidden="1" customWidth="1"/>
    <col min="1545" max="1788" width="9" style="11"/>
    <col min="1789" max="1789" width="6.625" style="11" customWidth="1"/>
    <col min="1790" max="1791" width="21.625" style="11" customWidth="1"/>
    <col min="1792" max="1792" width="16.125" style="11" bestFit="1" customWidth="1"/>
    <col min="1793" max="1793" width="13.875" style="11" bestFit="1" customWidth="1"/>
    <col min="1794" max="1794" width="17.25" style="11" bestFit="1" customWidth="1"/>
    <col min="1795" max="1796" width="20.5" style="11" bestFit="1" customWidth="1"/>
    <col min="1797" max="1797" width="0" style="11" hidden="1" customWidth="1"/>
    <col min="1798" max="1798" width="18.375" style="11" bestFit="1" customWidth="1"/>
    <col min="1799" max="1800" width="0" style="11" hidden="1" customWidth="1"/>
    <col min="1801" max="2044" width="9" style="11"/>
    <col min="2045" max="2045" width="6.625" style="11" customWidth="1"/>
    <col min="2046" max="2047" width="21.625" style="11" customWidth="1"/>
    <col min="2048" max="2048" width="16.125" style="11" bestFit="1" customWidth="1"/>
    <col min="2049" max="2049" width="13.875" style="11" bestFit="1" customWidth="1"/>
    <col min="2050" max="2050" width="17.25" style="11" bestFit="1" customWidth="1"/>
    <col min="2051" max="2052" width="20.5" style="11" bestFit="1" customWidth="1"/>
    <col min="2053" max="2053" width="0" style="11" hidden="1" customWidth="1"/>
    <col min="2054" max="2054" width="18.375" style="11" bestFit="1" customWidth="1"/>
    <col min="2055" max="2056" width="0" style="11" hidden="1" customWidth="1"/>
    <col min="2057" max="2300" width="9" style="11"/>
    <col min="2301" max="2301" width="6.625" style="11" customWidth="1"/>
    <col min="2302" max="2303" width="21.625" style="11" customWidth="1"/>
    <col min="2304" max="2304" width="16.125" style="11" bestFit="1" customWidth="1"/>
    <col min="2305" max="2305" width="13.875" style="11" bestFit="1" customWidth="1"/>
    <col min="2306" max="2306" width="17.25" style="11" bestFit="1" customWidth="1"/>
    <col min="2307" max="2308" width="20.5" style="11" bestFit="1" customWidth="1"/>
    <col min="2309" max="2309" width="0" style="11" hidden="1" customWidth="1"/>
    <col min="2310" max="2310" width="18.375" style="11" bestFit="1" customWidth="1"/>
    <col min="2311" max="2312" width="0" style="11" hidden="1" customWidth="1"/>
    <col min="2313" max="2556" width="9" style="11"/>
    <col min="2557" max="2557" width="6.625" style="11" customWidth="1"/>
    <col min="2558" max="2559" width="21.625" style="11" customWidth="1"/>
    <col min="2560" max="2560" width="16.125" style="11" bestFit="1" customWidth="1"/>
    <col min="2561" max="2561" width="13.875" style="11" bestFit="1" customWidth="1"/>
    <col min="2562" max="2562" width="17.25" style="11" bestFit="1" customWidth="1"/>
    <col min="2563" max="2564" width="20.5" style="11" bestFit="1" customWidth="1"/>
    <col min="2565" max="2565" width="0" style="11" hidden="1" customWidth="1"/>
    <col min="2566" max="2566" width="18.375" style="11" bestFit="1" customWidth="1"/>
    <col min="2567" max="2568" width="0" style="11" hidden="1" customWidth="1"/>
    <col min="2569" max="2812" width="9" style="11"/>
    <col min="2813" max="2813" width="6.625" style="11" customWidth="1"/>
    <col min="2814" max="2815" width="21.625" style="11" customWidth="1"/>
    <col min="2816" max="2816" width="16.125" style="11" bestFit="1" customWidth="1"/>
    <col min="2817" max="2817" width="13.875" style="11" bestFit="1" customWidth="1"/>
    <col min="2818" max="2818" width="17.25" style="11" bestFit="1" customWidth="1"/>
    <col min="2819" max="2820" width="20.5" style="11" bestFit="1" customWidth="1"/>
    <col min="2821" max="2821" width="0" style="11" hidden="1" customWidth="1"/>
    <col min="2822" max="2822" width="18.375" style="11" bestFit="1" customWidth="1"/>
    <col min="2823" max="2824" width="0" style="11" hidden="1" customWidth="1"/>
    <col min="2825" max="3068" width="9" style="11"/>
    <col min="3069" max="3069" width="6.625" style="11" customWidth="1"/>
    <col min="3070" max="3071" width="21.625" style="11" customWidth="1"/>
    <col min="3072" max="3072" width="16.125" style="11" bestFit="1" customWidth="1"/>
    <col min="3073" max="3073" width="13.875" style="11" bestFit="1" customWidth="1"/>
    <col min="3074" max="3074" width="17.25" style="11" bestFit="1" customWidth="1"/>
    <col min="3075" max="3076" width="20.5" style="11" bestFit="1" customWidth="1"/>
    <col min="3077" max="3077" width="0" style="11" hidden="1" customWidth="1"/>
    <col min="3078" max="3078" width="18.375" style="11" bestFit="1" customWidth="1"/>
    <col min="3079" max="3080" width="0" style="11" hidden="1" customWidth="1"/>
    <col min="3081" max="3324" width="9" style="11"/>
    <col min="3325" max="3325" width="6.625" style="11" customWidth="1"/>
    <col min="3326" max="3327" width="21.625" style="11" customWidth="1"/>
    <col min="3328" max="3328" width="16.125" style="11" bestFit="1" customWidth="1"/>
    <col min="3329" max="3329" width="13.875" style="11" bestFit="1" customWidth="1"/>
    <col min="3330" max="3330" width="17.25" style="11" bestFit="1" customWidth="1"/>
    <col min="3331" max="3332" width="20.5" style="11" bestFit="1" customWidth="1"/>
    <col min="3333" max="3333" width="0" style="11" hidden="1" customWidth="1"/>
    <col min="3334" max="3334" width="18.375" style="11" bestFit="1" customWidth="1"/>
    <col min="3335" max="3336" width="0" style="11" hidden="1" customWidth="1"/>
    <col min="3337" max="3580" width="9" style="11"/>
    <col min="3581" max="3581" width="6.625" style="11" customWidth="1"/>
    <col min="3582" max="3583" width="21.625" style="11" customWidth="1"/>
    <col min="3584" max="3584" width="16.125" style="11" bestFit="1" customWidth="1"/>
    <col min="3585" max="3585" width="13.875" style="11" bestFit="1" customWidth="1"/>
    <col min="3586" max="3586" width="17.25" style="11" bestFit="1" customWidth="1"/>
    <col min="3587" max="3588" width="20.5" style="11" bestFit="1" customWidth="1"/>
    <col min="3589" max="3589" width="0" style="11" hidden="1" customWidth="1"/>
    <col min="3590" max="3590" width="18.375" style="11" bestFit="1" customWidth="1"/>
    <col min="3591" max="3592" width="0" style="11" hidden="1" customWidth="1"/>
    <col min="3593" max="3836" width="9" style="11"/>
    <col min="3837" max="3837" width="6.625" style="11" customWidth="1"/>
    <col min="3838" max="3839" width="21.625" style="11" customWidth="1"/>
    <col min="3840" max="3840" width="16.125" style="11" bestFit="1" customWidth="1"/>
    <col min="3841" max="3841" width="13.875" style="11" bestFit="1" customWidth="1"/>
    <col min="3842" max="3842" width="17.25" style="11" bestFit="1" customWidth="1"/>
    <col min="3843" max="3844" width="20.5" style="11" bestFit="1" customWidth="1"/>
    <col min="3845" max="3845" width="0" style="11" hidden="1" customWidth="1"/>
    <col min="3846" max="3846" width="18.375" style="11" bestFit="1" customWidth="1"/>
    <col min="3847" max="3848" width="0" style="11" hidden="1" customWidth="1"/>
    <col min="3849" max="4092" width="9" style="11"/>
    <col min="4093" max="4093" width="6.625" style="11" customWidth="1"/>
    <col min="4094" max="4095" width="21.625" style="11" customWidth="1"/>
    <col min="4096" max="4096" width="16.125" style="11" bestFit="1" customWidth="1"/>
    <col min="4097" max="4097" width="13.875" style="11" bestFit="1" customWidth="1"/>
    <col min="4098" max="4098" width="17.25" style="11" bestFit="1" customWidth="1"/>
    <col min="4099" max="4100" width="20.5" style="11" bestFit="1" customWidth="1"/>
    <col min="4101" max="4101" width="0" style="11" hidden="1" customWidth="1"/>
    <col min="4102" max="4102" width="18.375" style="11" bestFit="1" customWidth="1"/>
    <col min="4103" max="4104" width="0" style="11" hidden="1" customWidth="1"/>
    <col min="4105" max="4348" width="9" style="11"/>
    <col min="4349" max="4349" width="6.625" style="11" customWidth="1"/>
    <col min="4350" max="4351" width="21.625" style="11" customWidth="1"/>
    <col min="4352" max="4352" width="16.125" style="11" bestFit="1" customWidth="1"/>
    <col min="4353" max="4353" width="13.875" style="11" bestFit="1" customWidth="1"/>
    <col min="4354" max="4354" width="17.25" style="11" bestFit="1" customWidth="1"/>
    <col min="4355" max="4356" width="20.5" style="11" bestFit="1" customWidth="1"/>
    <col min="4357" max="4357" width="0" style="11" hidden="1" customWidth="1"/>
    <col min="4358" max="4358" width="18.375" style="11" bestFit="1" customWidth="1"/>
    <col min="4359" max="4360" width="0" style="11" hidden="1" customWidth="1"/>
    <col min="4361" max="4604" width="9" style="11"/>
    <col min="4605" max="4605" width="6.625" style="11" customWidth="1"/>
    <col min="4606" max="4607" width="21.625" style="11" customWidth="1"/>
    <col min="4608" max="4608" width="16.125" style="11" bestFit="1" customWidth="1"/>
    <col min="4609" max="4609" width="13.875" style="11" bestFit="1" customWidth="1"/>
    <col min="4610" max="4610" width="17.25" style="11" bestFit="1" customWidth="1"/>
    <col min="4611" max="4612" width="20.5" style="11" bestFit="1" customWidth="1"/>
    <col min="4613" max="4613" width="0" style="11" hidden="1" customWidth="1"/>
    <col min="4614" max="4614" width="18.375" style="11" bestFit="1" customWidth="1"/>
    <col min="4615" max="4616" width="0" style="11" hidden="1" customWidth="1"/>
    <col min="4617" max="4860" width="9" style="11"/>
    <col min="4861" max="4861" width="6.625" style="11" customWidth="1"/>
    <col min="4862" max="4863" width="21.625" style="11" customWidth="1"/>
    <col min="4864" max="4864" width="16.125" style="11" bestFit="1" customWidth="1"/>
    <col min="4865" max="4865" width="13.875" style="11" bestFit="1" customWidth="1"/>
    <col min="4866" max="4866" width="17.25" style="11" bestFit="1" customWidth="1"/>
    <col min="4867" max="4868" width="20.5" style="11" bestFit="1" customWidth="1"/>
    <col min="4869" max="4869" width="0" style="11" hidden="1" customWidth="1"/>
    <col min="4870" max="4870" width="18.375" style="11" bestFit="1" customWidth="1"/>
    <col min="4871" max="4872" width="0" style="11" hidden="1" customWidth="1"/>
    <col min="4873" max="5116" width="9" style="11"/>
    <col min="5117" max="5117" width="6.625" style="11" customWidth="1"/>
    <col min="5118" max="5119" width="21.625" style="11" customWidth="1"/>
    <col min="5120" max="5120" width="16.125" style="11" bestFit="1" customWidth="1"/>
    <col min="5121" max="5121" width="13.875" style="11" bestFit="1" customWidth="1"/>
    <col min="5122" max="5122" width="17.25" style="11" bestFit="1" customWidth="1"/>
    <col min="5123" max="5124" width="20.5" style="11" bestFit="1" customWidth="1"/>
    <col min="5125" max="5125" width="0" style="11" hidden="1" customWidth="1"/>
    <col min="5126" max="5126" width="18.375" style="11" bestFit="1" customWidth="1"/>
    <col min="5127" max="5128" width="0" style="11" hidden="1" customWidth="1"/>
    <col min="5129" max="5372" width="9" style="11"/>
    <col min="5373" max="5373" width="6.625" style="11" customWidth="1"/>
    <col min="5374" max="5375" width="21.625" style="11" customWidth="1"/>
    <col min="5376" max="5376" width="16.125" style="11" bestFit="1" customWidth="1"/>
    <col min="5377" max="5377" width="13.875" style="11" bestFit="1" customWidth="1"/>
    <col min="5378" max="5378" width="17.25" style="11" bestFit="1" customWidth="1"/>
    <col min="5379" max="5380" width="20.5" style="11" bestFit="1" customWidth="1"/>
    <col min="5381" max="5381" width="0" style="11" hidden="1" customWidth="1"/>
    <col min="5382" max="5382" width="18.375" style="11" bestFit="1" customWidth="1"/>
    <col min="5383" max="5384" width="0" style="11" hidden="1" customWidth="1"/>
    <col min="5385" max="5628" width="9" style="11"/>
    <col min="5629" max="5629" width="6.625" style="11" customWidth="1"/>
    <col min="5630" max="5631" width="21.625" style="11" customWidth="1"/>
    <col min="5632" max="5632" width="16.125" style="11" bestFit="1" customWidth="1"/>
    <col min="5633" max="5633" width="13.875" style="11" bestFit="1" customWidth="1"/>
    <col min="5634" max="5634" width="17.25" style="11" bestFit="1" customWidth="1"/>
    <col min="5635" max="5636" width="20.5" style="11" bestFit="1" customWidth="1"/>
    <col min="5637" max="5637" width="0" style="11" hidden="1" customWidth="1"/>
    <col min="5638" max="5638" width="18.375" style="11" bestFit="1" customWidth="1"/>
    <col min="5639" max="5640" width="0" style="11" hidden="1" customWidth="1"/>
    <col min="5641" max="5884" width="9" style="11"/>
    <col min="5885" max="5885" width="6.625" style="11" customWidth="1"/>
    <col min="5886" max="5887" width="21.625" style="11" customWidth="1"/>
    <col min="5888" max="5888" width="16.125" style="11" bestFit="1" customWidth="1"/>
    <col min="5889" max="5889" width="13.875" style="11" bestFit="1" customWidth="1"/>
    <col min="5890" max="5890" width="17.25" style="11" bestFit="1" customWidth="1"/>
    <col min="5891" max="5892" width="20.5" style="11" bestFit="1" customWidth="1"/>
    <col min="5893" max="5893" width="0" style="11" hidden="1" customWidth="1"/>
    <col min="5894" max="5894" width="18.375" style="11" bestFit="1" customWidth="1"/>
    <col min="5895" max="5896" width="0" style="11" hidden="1" customWidth="1"/>
    <col min="5897" max="6140" width="9" style="11"/>
    <col min="6141" max="6141" width="6.625" style="11" customWidth="1"/>
    <col min="6142" max="6143" width="21.625" style="11" customWidth="1"/>
    <col min="6144" max="6144" width="16.125" style="11" bestFit="1" customWidth="1"/>
    <col min="6145" max="6145" width="13.875" style="11" bestFit="1" customWidth="1"/>
    <col min="6146" max="6146" width="17.25" style="11" bestFit="1" customWidth="1"/>
    <col min="6147" max="6148" width="20.5" style="11" bestFit="1" customWidth="1"/>
    <col min="6149" max="6149" width="0" style="11" hidden="1" customWidth="1"/>
    <col min="6150" max="6150" width="18.375" style="11" bestFit="1" customWidth="1"/>
    <col min="6151" max="6152" width="0" style="11" hidden="1" customWidth="1"/>
    <col min="6153" max="6396" width="9" style="11"/>
    <col min="6397" max="6397" width="6.625" style="11" customWidth="1"/>
    <col min="6398" max="6399" width="21.625" style="11" customWidth="1"/>
    <col min="6400" max="6400" width="16.125" style="11" bestFit="1" customWidth="1"/>
    <col min="6401" max="6401" width="13.875" style="11" bestFit="1" customWidth="1"/>
    <col min="6402" max="6402" width="17.25" style="11" bestFit="1" customWidth="1"/>
    <col min="6403" max="6404" width="20.5" style="11" bestFit="1" customWidth="1"/>
    <col min="6405" max="6405" width="0" style="11" hidden="1" customWidth="1"/>
    <col min="6406" max="6406" width="18.375" style="11" bestFit="1" customWidth="1"/>
    <col min="6407" max="6408" width="0" style="11" hidden="1" customWidth="1"/>
    <col min="6409" max="6652" width="9" style="11"/>
    <col min="6653" max="6653" width="6.625" style="11" customWidth="1"/>
    <col min="6654" max="6655" width="21.625" style="11" customWidth="1"/>
    <col min="6656" max="6656" width="16.125" style="11" bestFit="1" customWidth="1"/>
    <col min="6657" max="6657" width="13.875" style="11" bestFit="1" customWidth="1"/>
    <col min="6658" max="6658" width="17.25" style="11" bestFit="1" customWidth="1"/>
    <col min="6659" max="6660" width="20.5" style="11" bestFit="1" customWidth="1"/>
    <col min="6661" max="6661" width="0" style="11" hidden="1" customWidth="1"/>
    <col min="6662" max="6662" width="18.375" style="11" bestFit="1" customWidth="1"/>
    <col min="6663" max="6664" width="0" style="11" hidden="1" customWidth="1"/>
    <col min="6665" max="6908" width="9" style="11"/>
    <col min="6909" max="6909" width="6.625" style="11" customWidth="1"/>
    <col min="6910" max="6911" width="21.625" style="11" customWidth="1"/>
    <col min="6912" max="6912" width="16.125" style="11" bestFit="1" customWidth="1"/>
    <col min="6913" max="6913" width="13.875" style="11" bestFit="1" customWidth="1"/>
    <col min="6914" max="6914" width="17.25" style="11" bestFit="1" customWidth="1"/>
    <col min="6915" max="6916" width="20.5" style="11" bestFit="1" customWidth="1"/>
    <col min="6917" max="6917" width="0" style="11" hidden="1" customWidth="1"/>
    <col min="6918" max="6918" width="18.375" style="11" bestFit="1" customWidth="1"/>
    <col min="6919" max="6920" width="0" style="11" hidden="1" customWidth="1"/>
    <col min="6921" max="7164" width="9" style="11"/>
    <col min="7165" max="7165" width="6.625" style="11" customWidth="1"/>
    <col min="7166" max="7167" width="21.625" style="11" customWidth="1"/>
    <col min="7168" max="7168" width="16.125" style="11" bestFit="1" customWidth="1"/>
    <col min="7169" max="7169" width="13.875" style="11" bestFit="1" customWidth="1"/>
    <col min="7170" max="7170" width="17.25" style="11" bestFit="1" customWidth="1"/>
    <col min="7171" max="7172" width="20.5" style="11" bestFit="1" customWidth="1"/>
    <col min="7173" max="7173" width="0" style="11" hidden="1" customWidth="1"/>
    <col min="7174" max="7174" width="18.375" style="11" bestFit="1" customWidth="1"/>
    <col min="7175" max="7176" width="0" style="11" hidden="1" customWidth="1"/>
    <col min="7177" max="7420" width="9" style="11"/>
    <col min="7421" max="7421" width="6.625" style="11" customWidth="1"/>
    <col min="7422" max="7423" width="21.625" style="11" customWidth="1"/>
    <col min="7424" max="7424" width="16.125" style="11" bestFit="1" customWidth="1"/>
    <col min="7425" max="7425" width="13.875" style="11" bestFit="1" customWidth="1"/>
    <col min="7426" max="7426" width="17.25" style="11" bestFit="1" customWidth="1"/>
    <col min="7427" max="7428" width="20.5" style="11" bestFit="1" customWidth="1"/>
    <col min="7429" max="7429" width="0" style="11" hidden="1" customWidth="1"/>
    <col min="7430" max="7430" width="18.375" style="11" bestFit="1" customWidth="1"/>
    <col min="7431" max="7432" width="0" style="11" hidden="1" customWidth="1"/>
    <col min="7433" max="7676" width="9" style="11"/>
    <col min="7677" max="7677" width="6.625" style="11" customWidth="1"/>
    <col min="7678" max="7679" width="21.625" style="11" customWidth="1"/>
    <col min="7680" max="7680" width="16.125" style="11" bestFit="1" customWidth="1"/>
    <col min="7681" max="7681" width="13.875" style="11" bestFit="1" customWidth="1"/>
    <col min="7682" max="7682" width="17.25" style="11" bestFit="1" customWidth="1"/>
    <col min="7683" max="7684" width="20.5" style="11" bestFit="1" customWidth="1"/>
    <col min="7685" max="7685" width="0" style="11" hidden="1" customWidth="1"/>
    <col min="7686" max="7686" width="18.375" style="11" bestFit="1" customWidth="1"/>
    <col min="7687" max="7688" width="0" style="11" hidden="1" customWidth="1"/>
    <col min="7689" max="7932" width="9" style="11"/>
    <col min="7933" max="7933" width="6.625" style="11" customWidth="1"/>
    <col min="7934" max="7935" width="21.625" style="11" customWidth="1"/>
    <col min="7936" max="7936" width="16.125" style="11" bestFit="1" customWidth="1"/>
    <col min="7937" max="7937" width="13.875" style="11" bestFit="1" customWidth="1"/>
    <col min="7938" max="7938" width="17.25" style="11" bestFit="1" customWidth="1"/>
    <col min="7939" max="7940" width="20.5" style="11" bestFit="1" customWidth="1"/>
    <col min="7941" max="7941" width="0" style="11" hidden="1" customWidth="1"/>
    <col min="7942" max="7942" width="18.375" style="11" bestFit="1" customWidth="1"/>
    <col min="7943" max="7944" width="0" style="11" hidden="1" customWidth="1"/>
    <col min="7945" max="8188" width="9" style="11"/>
    <col min="8189" max="8189" width="6.625" style="11" customWidth="1"/>
    <col min="8190" max="8191" width="21.625" style="11" customWidth="1"/>
    <col min="8192" max="8192" width="16.125" style="11" bestFit="1" customWidth="1"/>
    <col min="8193" max="8193" width="13.875" style="11" bestFit="1" customWidth="1"/>
    <col min="8194" max="8194" width="17.25" style="11" bestFit="1" customWidth="1"/>
    <col min="8195" max="8196" width="20.5" style="11" bestFit="1" customWidth="1"/>
    <col min="8197" max="8197" width="0" style="11" hidden="1" customWidth="1"/>
    <col min="8198" max="8198" width="18.375" style="11" bestFit="1" customWidth="1"/>
    <col min="8199" max="8200" width="0" style="11" hidden="1" customWidth="1"/>
    <col min="8201" max="8444" width="9" style="11"/>
    <col min="8445" max="8445" width="6.625" style="11" customWidth="1"/>
    <col min="8446" max="8447" width="21.625" style="11" customWidth="1"/>
    <col min="8448" max="8448" width="16.125" style="11" bestFit="1" customWidth="1"/>
    <col min="8449" max="8449" width="13.875" style="11" bestFit="1" customWidth="1"/>
    <col min="8450" max="8450" width="17.25" style="11" bestFit="1" customWidth="1"/>
    <col min="8451" max="8452" width="20.5" style="11" bestFit="1" customWidth="1"/>
    <col min="8453" max="8453" width="0" style="11" hidden="1" customWidth="1"/>
    <col min="8454" max="8454" width="18.375" style="11" bestFit="1" customWidth="1"/>
    <col min="8455" max="8456" width="0" style="11" hidden="1" customWidth="1"/>
    <col min="8457" max="8700" width="9" style="11"/>
    <col min="8701" max="8701" width="6.625" style="11" customWidth="1"/>
    <col min="8702" max="8703" width="21.625" style="11" customWidth="1"/>
    <col min="8704" max="8704" width="16.125" style="11" bestFit="1" customWidth="1"/>
    <col min="8705" max="8705" width="13.875" style="11" bestFit="1" customWidth="1"/>
    <col min="8706" max="8706" width="17.25" style="11" bestFit="1" customWidth="1"/>
    <col min="8707" max="8708" width="20.5" style="11" bestFit="1" customWidth="1"/>
    <col min="8709" max="8709" width="0" style="11" hidden="1" customWidth="1"/>
    <col min="8710" max="8710" width="18.375" style="11" bestFit="1" customWidth="1"/>
    <col min="8711" max="8712" width="0" style="11" hidden="1" customWidth="1"/>
    <col min="8713" max="8956" width="9" style="11"/>
    <col min="8957" max="8957" width="6.625" style="11" customWidth="1"/>
    <col min="8958" max="8959" width="21.625" style="11" customWidth="1"/>
    <col min="8960" max="8960" width="16.125" style="11" bestFit="1" customWidth="1"/>
    <col min="8961" max="8961" width="13.875" style="11" bestFit="1" customWidth="1"/>
    <col min="8962" max="8962" width="17.25" style="11" bestFit="1" customWidth="1"/>
    <col min="8963" max="8964" width="20.5" style="11" bestFit="1" customWidth="1"/>
    <col min="8965" max="8965" width="0" style="11" hidden="1" customWidth="1"/>
    <col min="8966" max="8966" width="18.375" style="11" bestFit="1" customWidth="1"/>
    <col min="8967" max="8968" width="0" style="11" hidden="1" customWidth="1"/>
    <col min="8969" max="9212" width="9" style="11"/>
    <col min="9213" max="9213" width="6.625" style="11" customWidth="1"/>
    <col min="9214" max="9215" width="21.625" style="11" customWidth="1"/>
    <col min="9216" max="9216" width="16.125" style="11" bestFit="1" customWidth="1"/>
    <col min="9217" max="9217" width="13.875" style="11" bestFit="1" customWidth="1"/>
    <col min="9218" max="9218" width="17.25" style="11" bestFit="1" customWidth="1"/>
    <col min="9219" max="9220" width="20.5" style="11" bestFit="1" customWidth="1"/>
    <col min="9221" max="9221" width="0" style="11" hidden="1" customWidth="1"/>
    <col min="9222" max="9222" width="18.375" style="11" bestFit="1" customWidth="1"/>
    <col min="9223" max="9224" width="0" style="11" hidden="1" customWidth="1"/>
    <col min="9225" max="9468" width="9" style="11"/>
    <col min="9469" max="9469" width="6.625" style="11" customWidth="1"/>
    <col min="9470" max="9471" width="21.625" style="11" customWidth="1"/>
    <col min="9472" max="9472" width="16.125" style="11" bestFit="1" customWidth="1"/>
    <col min="9473" max="9473" width="13.875" style="11" bestFit="1" customWidth="1"/>
    <col min="9474" max="9474" width="17.25" style="11" bestFit="1" customWidth="1"/>
    <col min="9475" max="9476" width="20.5" style="11" bestFit="1" customWidth="1"/>
    <col min="9477" max="9477" width="0" style="11" hidden="1" customWidth="1"/>
    <col min="9478" max="9478" width="18.375" style="11" bestFit="1" customWidth="1"/>
    <col min="9479" max="9480" width="0" style="11" hidden="1" customWidth="1"/>
    <col min="9481" max="9724" width="9" style="11"/>
    <col min="9725" max="9725" width="6.625" style="11" customWidth="1"/>
    <col min="9726" max="9727" width="21.625" style="11" customWidth="1"/>
    <col min="9728" max="9728" width="16.125" style="11" bestFit="1" customWidth="1"/>
    <col min="9729" max="9729" width="13.875" style="11" bestFit="1" customWidth="1"/>
    <col min="9730" max="9730" width="17.25" style="11" bestFit="1" customWidth="1"/>
    <col min="9731" max="9732" width="20.5" style="11" bestFit="1" customWidth="1"/>
    <col min="9733" max="9733" width="0" style="11" hidden="1" customWidth="1"/>
    <col min="9734" max="9734" width="18.375" style="11" bestFit="1" customWidth="1"/>
    <col min="9735" max="9736" width="0" style="11" hidden="1" customWidth="1"/>
    <col min="9737" max="9980" width="9" style="11"/>
    <col min="9981" max="9981" width="6.625" style="11" customWidth="1"/>
    <col min="9982" max="9983" width="21.625" style="11" customWidth="1"/>
    <col min="9984" max="9984" width="16.125" style="11" bestFit="1" customWidth="1"/>
    <col min="9985" max="9985" width="13.875" style="11" bestFit="1" customWidth="1"/>
    <col min="9986" max="9986" width="17.25" style="11" bestFit="1" customWidth="1"/>
    <col min="9987" max="9988" width="20.5" style="11" bestFit="1" customWidth="1"/>
    <col min="9989" max="9989" width="0" style="11" hidden="1" customWidth="1"/>
    <col min="9990" max="9990" width="18.375" style="11" bestFit="1" customWidth="1"/>
    <col min="9991" max="9992" width="0" style="11" hidden="1" customWidth="1"/>
    <col min="9993" max="10236" width="9" style="11"/>
    <col min="10237" max="10237" width="6.625" style="11" customWidth="1"/>
    <col min="10238" max="10239" width="21.625" style="11" customWidth="1"/>
    <col min="10240" max="10240" width="16.125" style="11" bestFit="1" customWidth="1"/>
    <col min="10241" max="10241" width="13.875" style="11" bestFit="1" customWidth="1"/>
    <col min="10242" max="10242" width="17.25" style="11" bestFit="1" customWidth="1"/>
    <col min="10243" max="10244" width="20.5" style="11" bestFit="1" customWidth="1"/>
    <col min="10245" max="10245" width="0" style="11" hidden="1" customWidth="1"/>
    <col min="10246" max="10246" width="18.375" style="11" bestFit="1" customWidth="1"/>
    <col min="10247" max="10248" width="0" style="11" hidden="1" customWidth="1"/>
    <col min="10249" max="10492" width="9" style="11"/>
    <col min="10493" max="10493" width="6.625" style="11" customWidth="1"/>
    <col min="10494" max="10495" width="21.625" style="11" customWidth="1"/>
    <col min="10496" max="10496" width="16.125" style="11" bestFit="1" customWidth="1"/>
    <col min="10497" max="10497" width="13.875" style="11" bestFit="1" customWidth="1"/>
    <col min="10498" max="10498" width="17.25" style="11" bestFit="1" customWidth="1"/>
    <col min="10499" max="10500" width="20.5" style="11" bestFit="1" customWidth="1"/>
    <col min="10501" max="10501" width="0" style="11" hidden="1" customWidth="1"/>
    <col min="10502" max="10502" width="18.375" style="11" bestFit="1" customWidth="1"/>
    <col min="10503" max="10504" width="0" style="11" hidden="1" customWidth="1"/>
    <col min="10505" max="10748" width="9" style="11"/>
    <col min="10749" max="10749" width="6.625" style="11" customWidth="1"/>
    <col min="10750" max="10751" width="21.625" style="11" customWidth="1"/>
    <col min="10752" max="10752" width="16.125" style="11" bestFit="1" customWidth="1"/>
    <col min="10753" max="10753" width="13.875" style="11" bestFit="1" customWidth="1"/>
    <col min="10754" max="10754" width="17.25" style="11" bestFit="1" customWidth="1"/>
    <col min="10755" max="10756" width="20.5" style="11" bestFit="1" customWidth="1"/>
    <col min="10757" max="10757" width="0" style="11" hidden="1" customWidth="1"/>
    <col min="10758" max="10758" width="18.375" style="11" bestFit="1" customWidth="1"/>
    <col min="10759" max="10760" width="0" style="11" hidden="1" customWidth="1"/>
    <col min="10761" max="11004" width="9" style="11"/>
    <col min="11005" max="11005" width="6.625" style="11" customWidth="1"/>
    <col min="11006" max="11007" width="21.625" style="11" customWidth="1"/>
    <col min="11008" max="11008" width="16.125" style="11" bestFit="1" customWidth="1"/>
    <col min="11009" max="11009" width="13.875" style="11" bestFit="1" customWidth="1"/>
    <col min="11010" max="11010" width="17.25" style="11" bestFit="1" customWidth="1"/>
    <col min="11011" max="11012" width="20.5" style="11" bestFit="1" customWidth="1"/>
    <col min="11013" max="11013" width="0" style="11" hidden="1" customWidth="1"/>
    <col min="11014" max="11014" width="18.375" style="11" bestFit="1" customWidth="1"/>
    <col min="11015" max="11016" width="0" style="11" hidden="1" customWidth="1"/>
    <col min="11017" max="11260" width="9" style="11"/>
    <col min="11261" max="11261" width="6.625" style="11" customWidth="1"/>
    <col min="11262" max="11263" width="21.625" style="11" customWidth="1"/>
    <col min="11264" max="11264" width="16.125" style="11" bestFit="1" customWidth="1"/>
    <col min="11265" max="11265" width="13.875" style="11" bestFit="1" customWidth="1"/>
    <col min="11266" max="11266" width="17.25" style="11" bestFit="1" customWidth="1"/>
    <col min="11267" max="11268" width="20.5" style="11" bestFit="1" customWidth="1"/>
    <col min="11269" max="11269" width="0" style="11" hidden="1" customWidth="1"/>
    <col min="11270" max="11270" width="18.375" style="11" bestFit="1" customWidth="1"/>
    <col min="11271" max="11272" width="0" style="11" hidden="1" customWidth="1"/>
    <col min="11273" max="11516" width="9" style="11"/>
    <col min="11517" max="11517" width="6.625" style="11" customWidth="1"/>
    <col min="11518" max="11519" width="21.625" style="11" customWidth="1"/>
    <col min="11520" max="11520" width="16.125" style="11" bestFit="1" customWidth="1"/>
    <col min="11521" max="11521" width="13.875" style="11" bestFit="1" customWidth="1"/>
    <col min="11522" max="11522" width="17.25" style="11" bestFit="1" customWidth="1"/>
    <col min="11523" max="11524" width="20.5" style="11" bestFit="1" customWidth="1"/>
    <col min="11525" max="11525" width="0" style="11" hidden="1" customWidth="1"/>
    <col min="11526" max="11526" width="18.375" style="11" bestFit="1" customWidth="1"/>
    <col min="11527" max="11528" width="0" style="11" hidden="1" customWidth="1"/>
    <col min="11529" max="11772" width="9" style="11"/>
    <col min="11773" max="11773" width="6.625" style="11" customWidth="1"/>
    <col min="11774" max="11775" width="21.625" style="11" customWidth="1"/>
    <col min="11776" max="11776" width="16.125" style="11" bestFit="1" customWidth="1"/>
    <col min="11777" max="11777" width="13.875" style="11" bestFit="1" customWidth="1"/>
    <col min="11778" max="11778" width="17.25" style="11" bestFit="1" customWidth="1"/>
    <col min="11779" max="11780" width="20.5" style="11" bestFit="1" customWidth="1"/>
    <col min="11781" max="11781" width="0" style="11" hidden="1" customWidth="1"/>
    <col min="11782" max="11782" width="18.375" style="11" bestFit="1" customWidth="1"/>
    <col min="11783" max="11784" width="0" style="11" hidden="1" customWidth="1"/>
    <col min="11785" max="12028" width="9" style="11"/>
    <col min="12029" max="12029" width="6.625" style="11" customWidth="1"/>
    <col min="12030" max="12031" width="21.625" style="11" customWidth="1"/>
    <col min="12032" max="12032" width="16.125" style="11" bestFit="1" customWidth="1"/>
    <col min="12033" max="12033" width="13.875" style="11" bestFit="1" customWidth="1"/>
    <col min="12034" max="12034" width="17.25" style="11" bestFit="1" customWidth="1"/>
    <col min="12035" max="12036" width="20.5" style="11" bestFit="1" customWidth="1"/>
    <col min="12037" max="12037" width="0" style="11" hidden="1" customWidth="1"/>
    <col min="12038" max="12038" width="18.375" style="11" bestFit="1" customWidth="1"/>
    <col min="12039" max="12040" width="0" style="11" hidden="1" customWidth="1"/>
    <col min="12041" max="12284" width="9" style="11"/>
    <col min="12285" max="12285" width="6.625" style="11" customWidth="1"/>
    <col min="12286" max="12287" width="21.625" style="11" customWidth="1"/>
    <col min="12288" max="12288" width="16.125" style="11" bestFit="1" customWidth="1"/>
    <col min="12289" max="12289" width="13.875" style="11" bestFit="1" customWidth="1"/>
    <col min="12290" max="12290" width="17.25" style="11" bestFit="1" customWidth="1"/>
    <col min="12291" max="12292" width="20.5" style="11" bestFit="1" customWidth="1"/>
    <col min="12293" max="12293" width="0" style="11" hidden="1" customWidth="1"/>
    <col min="12294" max="12294" width="18.375" style="11" bestFit="1" customWidth="1"/>
    <col min="12295" max="12296" width="0" style="11" hidden="1" customWidth="1"/>
    <col min="12297" max="12540" width="9" style="11"/>
    <col min="12541" max="12541" width="6.625" style="11" customWidth="1"/>
    <col min="12542" max="12543" width="21.625" style="11" customWidth="1"/>
    <col min="12544" max="12544" width="16.125" style="11" bestFit="1" customWidth="1"/>
    <col min="12545" max="12545" width="13.875" style="11" bestFit="1" customWidth="1"/>
    <col min="12546" max="12546" width="17.25" style="11" bestFit="1" customWidth="1"/>
    <col min="12547" max="12548" width="20.5" style="11" bestFit="1" customWidth="1"/>
    <col min="12549" max="12549" width="0" style="11" hidden="1" customWidth="1"/>
    <col min="12550" max="12550" width="18.375" style="11" bestFit="1" customWidth="1"/>
    <col min="12551" max="12552" width="0" style="11" hidden="1" customWidth="1"/>
    <col min="12553" max="12796" width="9" style="11"/>
    <col min="12797" max="12797" width="6.625" style="11" customWidth="1"/>
    <col min="12798" max="12799" width="21.625" style="11" customWidth="1"/>
    <col min="12800" max="12800" width="16.125" style="11" bestFit="1" customWidth="1"/>
    <col min="12801" max="12801" width="13.875" style="11" bestFit="1" customWidth="1"/>
    <col min="12802" max="12802" width="17.25" style="11" bestFit="1" customWidth="1"/>
    <col min="12803" max="12804" width="20.5" style="11" bestFit="1" customWidth="1"/>
    <col min="12805" max="12805" width="0" style="11" hidden="1" customWidth="1"/>
    <col min="12806" max="12806" width="18.375" style="11" bestFit="1" customWidth="1"/>
    <col min="12807" max="12808" width="0" style="11" hidden="1" customWidth="1"/>
    <col min="12809" max="13052" width="9" style="11"/>
    <col min="13053" max="13053" width="6.625" style="11" customWidth="1"/>
    <col min="13054" max="13055" width="21.625" style="11" customWidth="1"/>
    <col min="13056" max="13056" width="16.125" style="11" bestFit="1" customWidth="1"/>
    <col min="13057" max="13057" width="13.875" style="11" bestFit="1" customWidth="1"/>
    <col min="13058" max="13058" width="17.25" style="11" bestFit="1" customWidth="1"/>
    <col min="13059" max="13060" width="20.5" style="11" bestFit="1" customWidth="1"/>
    <col min="13061" max="13061" width="0" style="11" hidden="1" customWidth="1"/>
    <col min="13062" max="13062" width="18.375" style="11" bestFit="1" customWidth="1"/>
    <col min="13063" max="13064" width="0" style="11" hidden="1" customWidth="1"/>
    <col min="13065" max="13308" width="9" style="11"/>
    <col min="13309" max="13309" width="6.625" style="11" customWidth="1"/>
    <col min="13310" max="13311" width="21.625" style="11" customWidth="1"/>
    <col min="13312" max="13312" width="16.125" style="11" bestFit="1" customWidth="1"/>
    <col min="13313" max="13313" width="13.875" style="11" bestFit="1" customWidth="1"/>
    <col min="13314" max="13314" width="17.25" style="11" bestFit="1" customWidth="1"/>
    <col min="13315" max="13316" width="20.5" style="11" bestFit="1" customWidth="1"/>
    <col min="13317" max="13317" width="0" style="11" hidden="1" customWidth="1"/>
    <col min="13318" max="13318" width="18.375" style="11" bestFit="1" customWidth="1"/>
    <col min="13319" max="13320" width="0" style="11" hidden="1" customWidth="1"/>
    <col min="13321" max="13564" width="9" style="11"/>
    <col min="13565" max="13565" width="6.625" style="11" customWidth="1"/>
    <col min="13566" max="13567" width="21.625" style="11" customWidth="1"/>
    <col min="13568" max="13568" width="16.125" style="11" bestFit="1" customWidth="1"/>
    <col min="13569" max="13569" width="13.875" style="11" bestFit="1" customWidth="1"/>
    <col min="13570" max="13570" width="17.25" style="11" bestFit="1" customWidth="1"/>
    <col min="13571" max="13572" width="20.5" style="11" bestFit="1" customWidth="1"/>
    <col min="13573" max="13573" width="0" style="11" hidden="1" customWidth="1"/>
    <col min="13574" max="13574" width="18.375" style="11" bestFit="1" customWidth="1"/>
    <col min="13575" max="13576" width="0" style="11" hidden="1" customWidth="1"/>
    <col min="13577" max="13820" width="9" style="11"/>
    <col min="13821" max="13821" width="6.625" style="11" customWidth="1"/>
    <col min="13822" max="13823" width="21.625" style="11" customWidth="1"/>
    <col min="13824" max="13824" width="16.125" style="11" bestFit="1" customWidth="1"/>
    <col min="13825" max="13825" width="13.875" style="11" bestFit="1" customWidth="1"/>
    <col min="13826" max="13826" width="17.25" style="11" bestFit="1" customWidth="1"/>
    <col min="13827" max="13828" width="20.5" style="11" bestFit="1" customWidth="1"/>
    <col min="13829" max="13829" width="0" style="11" hidden="1" customWidth="1"/>
    <col min="13830" max="13830" width="18.375" style="11" bestFit="1" customWidth="1"/>
    <col min="13831" max="13832" width="0" style="11" hidden="1" customWidth="1"/>
    <col min="13833" max="14076" width="9" style="11"/>
    <col min="14077" max="14077" width="6.625" style="11" customWidth="1"/>
    <col min="14078" max="14079" width="21.625" style="11" customWidth="1"/>
    <col min="14080" max="14080" width="16.125" style="11" bestFit="1" customWidth="1"/>
    <col min="14081" max="14081" width="13.875" style="11" bestFit="1" customWidth="1"/>
    <col min="14082" max="14082" width="17.25" style="11" bestFit="1" customWidth="1"/>
    <col min="14083" max="14084" width="20.5" style="11" bestFit="1" customWidth="1"/>
    <col min="14085" max="14085" width="0" style="11" hidden="1" customWidth="1"/>
    <col min="14086" max="14086" width="18.375" style="11" bestFit="1" customWidth="1"/>
    <col min="14087" max="14088" width="0" style="11" hidden="1" customWidth="1"/>
    <col min="14089" max="14332" width="9" style="11"/>
    <col min="14333" max="14333" width="6.625" style="11" customWidth="1"/>
    <col min="14334" max="14335" width="21.625" style="11" customWidth="1"/>
    <col min="14336" max="14336" width="16.125" style="11" bestFit="1" customWidth="1"/>
    <col min="14337" max="14337" width="13.875" style="11" bestFit="1" customWidth="1"/>
    <col min="14338" max="14338" width="17.25" style="11" bestFit="1" customWidth="1"/>
    <col min="14339" max="14340" width="20.5" style="11" bestFit="1" customWidth="1"/>
    <col min="14341" max="14341" width="0" style="11" hidden="1" customWidth="1"/>
    <col min="14342" max="14342" width="18.375" style="11" bestFit="1" customWidth="1"/>
    <col min="14343" max="14344" width="0" style="11" hidden="1" customWidth="1"/>
    <col min="14345" max="14588" width="9" style="11"/>
    <col min="14589" max="14589" width="6.625" style="11" customWidth="1"/>
    <col min="14590" max="14591" width="21.625" style="11" customWidth="1"/>
    <col min="14592" max="14592" width="16.125" style="11" bestFit="1" customWidth="1"/>
    <col min="14593" max="14593" width="13.875" style="11" bestFit="1" customWidth="1"/>
    <col min="14594" max="14594" width="17.25" style="11" bestFit="1" customWidth="1"/>
    <col min="14595" max="14596" width="20.5" style="11" bestFit="1" customWidth="1"/>
    <col min="14597" max="14597" width="0" style="11" hidden="1" customWidth="1"/>
    <col min="14598" max="14598" width="18.375" style="11" bestFit="1" customWidth="1"/>
    <col min="14599" max="14600" width="0" style="11" hidden="1" customWidth="1"/>
    <col min="14601" max="14844" width="9" style="11"/>
    <col min="14845" max="14845" width="6.625" style="11" customWidth="1"/>
    <col min="14846" max="14847" width="21.625" style="11" customWidth="1"/>
    <col min="14848" max="14848" width="16.125" style="11" bestFit="1" customWidth="1"/>
    <col min="14849" max="14849" width="13.875" style="11" bestFit="1" customWidth="1"/>
    <col min="14850" max="14850" width="17.25" style="11" bestFit="1" customWidth="1"/>
    <col min="14851" max="14852" width="20.5" style="11" bestFit="1" customWidth="1"/>
    <col min="14853" max="14853" width="0" style="11" hidden="1" customWidth="1"/>
    <col min="14854" max="14854" width="18.375" style="11" bestFit="1" customWidth="1"/>
    <col min="14855" max="14856" width="0" style="11" hidden="1" customWidth="1"/>
    <col min="14857" max="15100" width="9" style="11"/>
    <col min="15101" max="15101" width="6.625" style="11" customWidth="1"/>
    <col min="15102" max="15103" width="21.625" style="11" customWidth="1"/>
    <col min="15104" max="15104" width="16.125" style="11" bestFit="1" customWidth="1"/>
    <col min="15105" max="15105" width="13.875" style="11" bestFit="1" customWidth="1"/>
    <col min="15106" max="15106" width="17.25" style="11" bestFit="1" customWidth="1"/>
    <col min="15107" max="15108" width="20.5" style="11" bestFit="1" customWidth="1"/>
    <col min="15109" max="15109" width="0" style="11" hidden="1" customWidth="1"/>
    <col min="15110" max="15110" width="18.375" style="11" bestFit="1" customWidth="1"/>
    <col min="15111" max="15112" width="0" style="11" hidden="1" customWidth="1"/>
    <col min="15113" max="15356" width="9" style="11"/>
    <col min="15357" max="15357" width="6.625" style="11" customWidth="1"/>
    <col min="15358" max="15359" width="21.625" style="11" customWidth="1"/>
    <col min="15360" max="15360" width="16.125" style="11" bestFit="1" customWidth="1"/>
    <col min="15361" max="15361" width="13.875" style="11" bestFit="1" customWidth="1"/>
    <col min="15362" max="15362" width="17.25" style="11" bestFit="1" customWidth="1"/>
    <col min="15363" max="15364" width="20.5" style="11" bestFit="1" customWidth="1"/>
    <col min="15365" max="15365" width="0" style="11" hidden="1" customWidth="1"/>
    <col min="15366" max="15366" width="18.375" style="11" bestFit="1" customWidth="1"/>
    <col min="15367" max="15368" width="0" style="11" hidden="1" customWidth="1"/>
    <col min="15369" max="15612" width="9" style="11"/>
    <col min="15613" max="15613" width="6.625" style="11" customWidth="1"/>
    <col min="15614" max="15615" width="21.625" style="11" customWidth="1"/>
    <col min="15616" max="15616" width="16.125" style="11" bestFit="1" customWidth="1"/>
    <col min="15617" max="15617" width="13.875" style="11" bestFit="1" customWidth="1"/>
    <col min="15618" max="15618" width="17.25" style="11" bestFit="1" customWidth="1"/>
    <col min="15619" max="15620" width="20.5" style="11" bestFit="1" customWidth="1"/>
    <col min="15621" max="15621" width="0" style="11" hidden="1" customWidth="1"/>
    <col min="15622" max="15622" width="18.375" style="11" bestFit="1" customWidth="1"/>
    <col min="15623" max="15624" width="0" style="11" hidden="1" customWidth="1"/>
    <col min="15625" max="15868" width="9" style="11"/>
    <col min="15869" max="15869" width="6.625" style="11" customWidth="1"/>
    <col min="15870" max="15871" width="21.625" style="11" customWidth="1"/>
    <col min="15872" max="15872" width="16.125" style="11" bestFit="1" customWidth="1"/>
    <col min="15873" max="15873" width="13.875" style="11" bestFit="1" customWidth="1"/>
    <col min="15874" max="15874" width="17.25" style="11" bestFit="1" customWidth="1"/>
    <col min="15875" max="15876" width="20.5" style="11" bestFit="1" customWidth="1"/>
    <col min="15877" max="15877" width="0" style="11" hidden="1" customWidth="1"/>
    <col min="15878" max="15878" width="18.375" style="11" bestFit="1" customWidth="1"/>
    <col min="15879" max="15880" width="0" style="11" hidden="1" customWidth="1"/>
    <col min="15881" max="16124" width="9" style="11"/>
    <col min="16125" max="16125" width="6.625" style="11" customWidth="1"/>
    <col min="16126" max="16127" width="21.625" style="11" customWidth="1"/>
    <col min="16128" max="16128" width="16.125" style="11" bestFit="1" customWidth="1"/>
    <col min="16129" max="16129" width="13.875" style="11" bestFit="1" customWidth="1"/>
    <col min="16130" max="16130" width="17.25" style="11" bestFit="1" customWidth="1"/>
    <col min="16131" max="16132" width="20.5" style="11" bestFit="1" customWidth="1"/>
    <col min="16133" max="16133" width="0" style="11" hidden="1" customWidth="1"/>
    <col min="16134" max="16134" width="18.375" style="11" bestFit="1" customWidth="1"/>
    <col min="16135" max="16136" width="0" style="11" hidden="1" customWidth="1"/>
    <col min="16137" max="16384" width="9" style="11"/>
  </cols>
  <sheetData>
    <row r="1" spans="1:3" ht="20.25">
      <c r="A1" s="241" t="s">
        <v>504</v>
      </c>
      <c r="B1" s="242"/>
      <c r="C1" s="242"/>
    </row>
    <row r="2" spans="1:3" ht="35.1" customHeight="1">
      <c r="A2" s="243" t="s">
        <v>516</v>
      </c>
      <c r="B2" s="244"/>
      <c r="C2" s="186" t="s">
        <v>515</v>
      </c>
    </row>
    <row r="3" spans="1:3" ht="30" customHeight="1">
      <c r="A3" s="164" t="s">
        <v>393</v>
      </c>
      <c r="B3" s="164" t="s">
        <v>479</v>
      </c>
      <c r="C3" s="165" t="s">
        <v>505</v>
      </c>
    </row>
    <row r="4" spans="1:3" ht="30" customHeight="1">
      <c r="A4" s="164">
        <v>1</v>
      </c>
      <c r="B4" s="164" t="s">
        <v>506</v>
      </c>
      <c r="C4" s="166">
        <f>核酸检测!N32</f>
        <v>834186.15000000014</v>
      </c>
    </row>
    <row r="5" spans="1:3" ht="30" customHeight="1">
      <c r="A5" s="164"/>
      <c r="B5" s="164" t="s">
        <v>480</v>
      </c>
      <c r="C5" s="167">
        <f>SUM(C4:C4)</f>
        <v>834186.15000000014</v>
      </c>
    </row>
    <row r="6" spans="1:3" ht="30" customHeight="1"/>
    <row r="7" spans="1:3" ht="30" customHeight="1"/>
  </sheetData>
  <mergeCells count="2">
    <mergeCell ref="A1:C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W7"/>
  <sheetViews>
    <sheetView workbookViewId="0">
      <pane xSplit="2" ySplit="3" topLeftCell="C4" activePane="bottomRight" state="frozen"/>
      <selection pane="topRight" activeCell="D1" sqref="D1"/>
      <selection pane="bottomLeft" activeCell="A4" sqref="A4"/>
      <selection pane="bottomRight" activeCell="A8" sqref="A8:XFD57"/>
    </sheetView>
  </sheetViews>
  <sheetFormatPr defaultRowHeight="11.25"/>
  <cols>
    <col min="1" max="1" width="7.625" style="149" customWidth="1"/>
    <col min="2" max="2" width="24.5" style="149" customWidth="1"/>
    <col min="3" max="3" width="7.625" style="149" customWidth="1"/>
    <col min="4" max="4" width="10.125" style="149" customWidth="1"/>
    <col min="5" max="5" width="8.625" style="149" customWidth="1"/>
    <col min="6" max="6" width="10.5" style="149" hidden="1" customWidth="1"/>
    <col min="7" max="7" width="10.25" style="149" hidden="1" customWidth="1"/>
    <col min="8" max="8" width="12.25" style="149" hidden="1" customWidth="1"/>
    <col min="9" max="9" width="9" style="149" customWidth="1"/>
    <col min="10" max="10" width="9.375" style="149" customWidth="1"/>
    <col min="11" max="11" width="9" style="149" customWidth="1"/>
    <col min="12" max="13" width="10.5" style="149" hidden="1" customWidth="1"/>
    <col min="14" max="14" width="9" style="149" customWidth="1"/>
    <col min="15" max="15" width="9.875" style="149" customWidth="1"/>
    <col min="16" max="16" width="9" style="149" customWidth="1"/>
    <col min="17" max="17" width="12.25" style="149" customWidth="1"/>
    <col min="18" max="18" width="8.25" style="149" customWidth="1"/>
    <col min="19" max="19" width="8.125" style="149" customWidth="1"/>
    <col min="20" max="20" width="9.375" style="149" customWidth="1"/>
    <col min="21" max="21" width="8.875" style="149" customWidth="1"/>
    <col min="22" max="23" width="9.875" style="149" customWidth="1"/>
    <col min="24" max="16384" width="9" style="149"/>
  </cols>
  <sheetData>
    <row r="1" spans="1:23" ht="48.75" customHeight="1">
      <c r="A1" s="245" t="s">
        <v>477</v>
      </c>
      <c r="B1" s="245"/>
      <c r="C1" s="245"/>
      <c r="D1" s="245"/>
      <c r="E1" s="245"/>
      <c r="F1" s="245"/>
      <c r="G1" s="245"/>
      <c r="H1" s="245"/>
      <c r="I1" s="245"/>
      <c r="J1" s="245"/>
      <c r="K1" s="245"/>
      <c r="L1" s="245"/>
      <c r="M1" s="245"/>
      <c r="N1" s="245"/>
      <c r="O1" s="245"/>
      <c r="P1" s="245"/>
      <c r="Q1" s="245"/>
      <c r="R1" s="245"/>
      <c r="S1" s="245"/>
      <c r="T1" s="245"/>
      <c r="U1" s="230"/>
      <c r="V1" s="230"/>
      <c r="W1" s="230"/>
    </row>
    <row r="2" spans="1:23" ht="13.5" customHeight="1">
      <c r="A2" s="248" t="s">
        <v>452</v>
      </c>
      <c r="B2" s="248" t="s">
        <v>453</v>
      </c>
      <c r="C2" s="249" t="s">
        <v>454</v>
      </c>
      <c r="D2" s="249"/>
      <c r="E2" s="249"/>
      <c r="F2" s="249"/>
      <c r="G2" s="249"/>
      <c r="H2" s="249"/>
      <c r="I2" s="249" t="s">
        <v>461</v>
      </c>
      <c r="J2" s="249"/>
      <c r="K2" s="249"/>
      <c r="L2" s="249"/>
      <c r="M2" s="249"/>
      <c r="N2" s="249" t="s">
        <v>455</v>
      </c>
      <c r="O2" s="249"/>
      <c r="P2" s="249"/>
      <c r="Q2" s="249"/>
      <c r="R2" s="246" t="s">
        <v>462</v>
      </c>
      <c r="S2" s="247" t="s">
        <v>463</v>
      </c>
      <c r="T2" s="246" t="s">
        <v>476</v>
      </c>
      <c r="U2" s="246" t="s">
        <v>464</v>
      </c>
      <c r="V2" s="246" t="s">
        <v>465</v>
      </c>
      <c r="W2" s="246" t="s">
        <v>466</v>
      </c>
    </row>
    <row r="3" spans="1:23" ht="22.5">
      <c r="A3" s="248"/>
      <c r="B3" s="248"/>
      <c r="C3" s="150" t="s">
        <v>467</v>
      </c>
      <c r="D3" s="150" t="s">
        <v>468</v>
      </c>
      <c r="E3" s="150" t="s">
        <v>456</v>
      </c>
      <c r="F3" s="144" t="s">
        <v>469</v>
      </c>
      <c r="G3" s="145">
        <v>44593</v>
      </c>
      <c r="H3" s="144" t="s">
        <v>470</v>
      </c>
      <c r="I3" s="150" t="s">
        <v>471</v>
      </c>
      <c r="J3" s="150" t="s">
        <v>468</v>
      </c>
      <c r="K3" s="150" t="s">
        <v>456</v>
      </c>
      <c r="L3" s="144" t="s">
        <v>472</v>
      </c>
      <c r="M3" s="145">
        <v>44713</v>
      </c>
      <c r="N3" s="150" t="s">
        <v>473</v>
      </c>
      <c r="O3" s="150" t="s">
        <v>468</v>
      </c>
      <c r="P3" s="150" t="s">
        <v>456</v>
      </c>
      <c r="Q3" s="146" t="s">
        <v>474</v>
      </c>
      <c r="R3" s="247"/>
      <c r="S3" s="247"/>
      <c r="T3" s="247"/>
      <c r="U3" s="247"/>
      <c r="V3" s="247"/>
      <c r="W3" s="247"/>
    </row>
    <row r="4" spans="1:23" ht="14.25">
      <c r="A4" s="151" t="s">
        <v>457</v>
      </c>
      <c r="B4" s="152" t="s">
        <v>458</v>
      </c>
      <c r="C4" s="151">
        <v>96.6</v>
      </c>
      <c r="D4" s="151">
        <v>3000</v>
      </c>
      <c r="E4" s="153">
        <f t="shared" ref="E4:E6" si="0">C4*D4</f>
        <v>289800</v>
      </c>
      <c r="F4" s="154">
        <v>295680</v>
      </c>
      <c r="G4" s="153">
        <v>0</v>
      </c>
      <c r="H4" s="153">
        <f t="shared" ref="H4:H6" si="1">E4-F4-G4</f>
        <v>-5880</v>
      </c>
      <c r="I4" s="155">
        <v>98</v>
      </c>
      <c r="J4" s="151">
        <v>3000</v>
      </c>
      <c r="K4" s="153">
        <f t="shared" ref="K4:K6" si="2">I4*J4</f>
        <v>294000</v>
      </c>
      <c r="L4" s="156">
        <v>177408</v>
      </c>
      <c r="M4" s="157">
        <v>106512</v>
      </c>
      <c r="N4" s="155">
        <v>98</v>
      </c>
      <c r="O4" s="151">
        <v>3000</v>
      </c>
      <c r="P4" s="153">
        <f t="shared" ref="P4:P6" si="3">N4*O4</f>
        <v>294000</v>
      </c>
      <c r="Q4" s="158">
        <f t="shared" ref="Q4:Q6" si="4">P4*0.8</f>
        <v>235200</v>
      </c>
      <c r="R4" s="147">
        <v>295680</v>
      </c>
      <c r="S4" s="147">
        <f t="shared" ref="S4:S6" si="5">E4+K4+Q4-R4</f>
        <v>523320</v>
      </c>
      <c r="T4" s="147">
        <v>39000</v>
      </c>
      <c r="U4" s="148">
        <f t="shared" ref="U4:U6" si="6">S4-T4</f>
        <v>484320</v>
      </c>
      <c r="V4" s="148">
        <v>517439.99999999994</v>
      </c>
      <c r="W4" s="162">
        <f t="shared" ref="W4:W6" si="7">U4-V4</f>
        <v>-33119.999999999942</v>
      </c>
    </row>
    <row r="5" spans="1:23" ht="14.25">
      <c r="A5" s="151" t="s">
        <v>457</v>
      </c>
      <c r="B5" s="152" t="s">
        <v>459</v>
      </c>
      <c r="C5" s="151">
        <v>302</v>
      </c>
      <c r="D5" s="151">
        <v>5500</v>
      </c>
      <c r="E5" s="153">
        <f t="shared" si="0"/>
        <v>1661000</v>
      </c>
      <c r="F5" s="154">
        <v>1382480</v>
      </c>
      <c r="G5" s="153">
        <v>278520</v>
      </c>
      <c r="H5" s="153">
        <f t="shared" si="1"/>
        <v>0</v>
      </c>
      <c r="I5" s="155">
        <v>304</v>
      </c>
      <c r="J5" s="151">
        <v>5500</v>
      </c>
      <c r="K5" s="153">
        <f t="shared" si="2"/>
        <v>1672000</v>
      </c>
      <c r="L5" s="156">
        <v>996600</v>
      </c>
      <c r="M5" s="157">
        <v>664400</v>
      </c>
      <c r="N5" s="155">
        <v>304</v>
      </c>
      <c r="O5" s="151">
        <v>5500</v>
      </c>
      <c r="P5" s="153">
        <f t="shared" si="3"/>
        <v>1672000</v>
      </c>
      <c r="Q5" s="158">
        <f t="shared" si="4"/>
        <v>1337600</v>
      </c>
      <c r="R5" s="147">
        <v>1382480</v>
      </c>
      <c r="S5" s="147">
        <f t="shared" si="5"/>
        <v>3288120</v>
      </c>
      <c r="T5" s="147">
        <v>278520</v>
      </c>
      <c r="U5" s="148">
        <f t="shared" si="6"/>
        <v>3009600</v>
      </c>
      <c r="V5" s="148">
        <v>2419340</v>
      </c>
      <c r="W5" s="162">
        <f t="shared" si="7"/>
        <v>590260</v>
      </c>
    </row>
    <row r="6" spans="1:23" ht="14.25">
      <c r="A6" s="151" t="s">
        <v>457</v>
      </c>
      <c r="B6" s="152" t="s">
        <v>460</v>
      </c>
      <c r="C6" s="151">
        <v>72.400000000000006</v>
      </c>
      <c r="D6" s="151">
        <v>3500</v>
      </c>
      <c r="E6" s="153">
        <f t="shared" si="0"/>
        <v>253400.00000000003</v>
      </c>
      <c r="F6" s="154">
        <v>267680</v>
      </c>
      <c r="G6" s="153">
        <v>0</v>
      </c>
      <c r="H6" s="153">
        <f t="shared" si="1"/>
        <v>-14279.999999999971</v>
      </c>
      <c r="I6" s="155">
        <v>73</v>
      </c>
      <c r="J6" s="151">
        <v>3500</v>
      </c>
      <c r="K6" s="153">
        <f t="shared" si="2"/>
        <v>255500</v>
      </c>
      <c r="L6" s="156">
        <v>160608</v>
      </c>
      <c r="M6" s="157">
        <v>78512.000000000058</v>
      </c>
      <c r="N6" s="155">
        <v>73</v>
      </c>
      <c r="O6" s="151">
        <v>3500</v>
      </c>
      <c r="P6" s="153">
        <f t="shared" si="3"/>
        <v>255500</v>
      </c>
      <c r="Q6" s="158">
        <f t="shared" si="4"/>
        <v>204400</v>
      </c>
      <c r="R6" s="147">
        <v>267680</v>
      </c>
      <c r="S6" s="147">
        <f t="shared" si="5"/>
        <v>445620</v>
      </c>
      <c r="T6" s="147">
        <v>0</v>
      </c>
      <c r="U6" s="148">
        <f t="shared" si="6"/>
        <v>445620</v>
      </c>
      <c r="V6" s="148">
        <v>468439.99999999994</v>
      </c>
      <c r="W6" s="162">
        <f t="shared" si="7"/>
        <v>-22819.999999999942</v>
      </c>
    </row>
    <row r="7" spans="1:23" ht="14.25">
      <c r="A7" s="150"/>
      <c r="B7" s="159" t="s">
        <v>475</v>
      </c>
      <c r="C7" s="160"/>
      <c r="D7" s="160"/>
      <c r="E7" s="161">
        <f>SUM(E4:E6)</f>
        <v>2204200</v>
      </c>
      <c r="F7" s="161">
        <f t="shared" ref="F7:W7" si="8">SUM(F4:F6)</f>
        <v>1945840</v>
      </c>
      <c r="G7" s="161">
        <f t="shared" si="8"/>
        <v>278520</v>
      </c>
      <c r="H7" s="161">
        <f t="shared" si="8"/>
        <v>-20159.999999999971</v>
      </c>
      <c r="I7" s="161"/>
      <c r="J7" s="161"/>
      <c r="K7" s="161">
        <f t="shared" si="8"/>
        <v>2221500</v>
      </c>
      <c r="L7" s="161">
        <f t="shared" si="8"/>
        <v>1334616</v>
      </c>
      <c r="M7" s="161">
        <f t="shared" si="8"/>
        <v>849424</v>
      </c>
      <c r="N7" s="161"/>
      <c r="O7" s="161"/>
      <c r="P7" s="161">
        <f t="shared" si="8"/>
        <v>2221500</v>
      </c>
      <c r="Q7" s="161">
        <f t="shared" si="8"/>
        <v>1777200</v>
      </c>
      <c r="R7" s="161">
        <f t="shared" si="8"/>
        <v>1945840</v>
      </c>
      <c r="S7" s="161">
        <f t="shared" si="8"/>
        <v>4257060</v>
      </c>
      <c r="T7" s="161">
        <f t="shared" si="8"/>
        <v>317520</v>
      </c>
      <c r="U7" s="161">
        <f t="shared" si="8"/>
        <v>3939540</v>
      </c>
      <c r="V7" s="161">
        <f t="shared" si="8"/>
        <v>3405220</v>
      </c>
      <c r="W7" s="163">
        <f t="shared" si="8"/>
        <v>534320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13.xml><?xml version="1.0" encoding="utf-8"?>
<worksheet xmlns="http://schemas.openxmlformats.org/spreadsheetml/2006/main" xmlns:r="http://schemas.openxmlformats.org/officeDocument/2006/relationships">
  <dimension ref="A1:R6"/>
  <sheetViews>
    <sheetView topLeftCell="A4" workbookViewId="0">
      <selection activeCell="A7" sqref="A7:XFD21"/>
    </sheetView>
  </sheetViews>
  <sheetFormatPr defaultRowHeight="13.5" outlineLevelRow="2"/>
  <cols>
    <col min="1" max="1" width="4.875" customWidth="1"/>
    <col min="2" max="2" width="33" style="168"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253" t="s">
        <v>481</v>
      </c>
      <c r="B1" s="253"/>
      <c r="C1" s="253"/>
      <c r="D1" s="253"/>
      <c r="E1" s="253"/>
      <c r="F1" s="253"/>
      <c r="G1" s="253"/>
      <c r="H1" s="253"/>
      <c r="I1" s="253"/>
      <c r="J1" s="253"/>
      <c r="K1" s="253"/>
      <c r="L1" s="253"/>
      <c r="M1" s="253"/>
      <c r="N1" s="253"/>
      <c r="O1" s="253"/>
      <c r="P1" s="254"/>
      <c r="Q1" s="254"/>
      <c r="R1" s="254"/>
    </row>
    <row r="2" spans="1:18" ht="24.95" customHeight="1" outlineLevel="1">
      <c r="A2" s="169" t="s">
        <v>482</v>
      </c>
      <c r="B2" s="170"/>
      <c r="C2" s="169"/>
      <c r="D2" s="169"/>
      <c r="E2" s="169"/>
      <c r="F2" s="169"/>
      <c r="G2" s="169" t="s">
        <v>483</v>
      </c>
      <c r="H2" s="169"/>
      <c r="I2" s="169"/>
      <c r="J2" s="169"/>
      <c r="K2" s="169"/>
      <c r="L2" s="169"/>
      <c r="M2" s="169"/>
      <c r="N2" s="169"/>
      <c r="O2" s="169"/>
      <c r="R2" s="169" t="s">
        <v>478</v>
      </c>
    </row>
    <row r="3" spans="1:18" ht="24.95" customHeight="1" outlineLevel="2">
      <c r="A3" s="255" t="s">
        <v>412</v>
      </c>
      <c r="B3" s="257" t="s">
        <v>289</v>
      </c>
      <c r="C3" s="257" t="s">
        <v>484</v>
      </c>
      <c r="D3" s="257" t="s">
        <v>340</v>
      </c>
      <c r="E3" s="257" t="s">
        <v>485</v>
      </c>
      <c r="F3" s="257" t="s">
        <v>486</v>
      </c>
      <c r="G3" s="257"/>
      <c r="H3" s="257"/>
      <c r="I3" s="257"/>
      <c r="J3" s="257"/>
      <c r="K3" s="257"/>
      <c r="L3" s="257"/>
      <c r="M3" s="257"/>
      <c r="N3" s="257"/>
      <c r="O3" s="257"/>
      <c r="P3" s="250" t="s">
        <v>487</v>
      </c>
      <c r="Q3" s="251"/>
      <c r="R3" s="252"/>
    </row>
    <row r="4" spans="1:18" ht="24.95" customHeight="1" outlineLevel="1">
      <c r="A4" s="256"/>
      <c r="B4" s="257"/>
      <c r="C4" s="257"/>
      <c r="D4" s="257"/>
      <c r="E4" s="257"/>
      <c r="F4" s="171" t="s">
        <v>415</v>
      </c>
      <c r="G4" s="172" t="s">
        <v>488</v>
      </c>
      <c r="H4" s="172" t="s">
        <v>489</v>
      </c>
      <c r="I4" s="172" t="s">
        <v>490</v>
      </c>
      <c r="J4" s="172" t="s">
        <v>491</v>
      </c>
      <c r="K4" s="172" t="s">
        <v>492</v>
      </c>
      <c r="L4" s="172" t="s">
        <v>493</v>
      </c>
      <c r="M4" s="172" t="s">
        <v>494</v>
      </c>
      <c r="N4" s="172" t="s">
        <v>495</v>
      </c>
      <c r="O4" s="171" t="s">
        <v>162</v>
      </c>
      <c r="P4" s="173" t="s">
        <v>496</v>
      </c>
      <c r="Q4" s="173" t="s">
        <v>497</v>
      </c>
      <c r="R4" s="173" t="s">
        <v>498</v>
      </c>
    </row>
    <row r="5" spans="1:18" ht="24.95" customHeight="1" outlineLevel="2">
      <c r="A5" s="174">
        <v>1</v>
      </c>
      <c r="B5" s="175" t="s">
        <v>501</v>
      </c>
      <c r="C5" s="176" t="s">
        <v>502</v>
      </c>
      <c r="D5" s="176" t="s">
        <v>499</v>
      </c>
      <c r="E5" s="177" t="s">
        <v>500</v>
      </c>
      <c r="F5" s="176">
        <v>1</v>
      </c>
      <c r="G5" s="176">
        <v>3600</v>
      </c>
      <c r="H5" s="176">
        <v>940</v>
      </c>
      <c r="I5" s="176">
        <v>282</v>
      </c>
      <c r="J5" s="176">
        <v>35</v>
      </c>
      <c r="K5" s="176">
        <v>20</v>
      </c>
      <c r="L5" s="176">
        <v>100</v>
      </c>
      <c r="M5" s="176">
        <v>250</v>
      </c>
      <c r="N5" s="176">
        <v>220</v>
      </c>
      <c r="O5" s="176">
        <f t="shared" ref="O5" si="0">SUM(G5:N5)</f>
        <v>5447</v>
      </c>
      <c r="P5" s="178">
        <f t="shared" ref="P5" si="1">O5</f>
        <v>5447</v>
      </c>
      <c r="Q5" s="178">
        <f t="shared" ref="Q5" si="2">ROUND(P5*0.41,0)</f>
        <v>2233</v>
      </c>
      <c r="R5" s="179">
        <f t="shared" ref="R5" si="3">P5-Q5</f>
        <v>3214</v>
      </c>
    </row>
    <row r="6" spans="1:18" ht="24.95" customHeight="1" outlineLevel="1">
      <c r="A6" s="180"/>
      <c r="B6" s="181"/>
      <c r="C6" s="182" t="s">
        <v>503</v>
      </c>
      <c r="D6" s="183"/>
      <c r="E6" s="173"/>
      <c r="F6" s="183">
        <f t="shared" ref="F6:R6" si="4">SUBTOTAL(9,F5:F5)</f>
        <v>1</v>
      </c>
      <c r="G6" s="183">
        <f t="shared" si="4"/>
        <v>3600</v>
      </c>
      <c r="H6" s="183">
        <f t="shared" si="4"/>
        <v>940</v>
      </c>
      <c r="I6" s="183">
        <f t="shared" si="4"/>
        <v>282</v>
      </c>
      <c r="J6" s="183">
        <f t="shared" si="4"/>
        <v>35</v>
      </c>
      <c r="K6" s="183">
        <f t="shared" si="4"/>
        <v>20</v>
      </c>
      <c r="L6" s="183">
        <f t="shared" si="4"/>
        <v>100</v>
      </c>
      <c r="M6" s="183">
        <f t="shared" si="4"/>
        <v>250</v>
      </c>
      <c r="N6" s="183">
        <f t="shared" si="4"/>
        <v>220</v>
      </c>
      <c r="O6" s="183">
        <f t="shared" si="4"/>
        <v>5447</v>
      </c>
      <c r="P6" s="184">
        <f t="shared" si="4"/>
        <v>5447</v>
      </c>
      <c r="Q6" s="184">
        <f t="shared" si="4"/>
        <v>2233</v>
      </c>
      <c r="R6" s="185">
        <f t="shared" si="4"/>
        <v>3214</v>
      </c>
    </row>
  </sheetData>
  <mergeCells count="8">
    <mergeCell ref="P3:R3"/>
    <mergeCell ref="A1:R1"/>
    <mergeCell ref="A3:A4"/>
    <mergeCell ref="B3:B4"/>
    <mergeCell ref="C3:C4"/>
    <mergeCell ref="D3:D4"/>
    <mergeCell ref="E3:E4"/>
    <mergeCell ref="F3:O3"/>
  </mergeCells>
  <phoneticPr fontId="3" type="noConversion"/>
  <dataValidations count="2">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5 ST5">
      <formula1>"建档立卡贫困家庭学生,低保家庭学生,特困供养学生,烈士子女,孤儿,残疾学生,低收入困难家庭学生,困境儿童"</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N32"/>
  <sheetViews>
    <sheetView topLeftCell="A11" workbookViewId="0">
      <selection activeCell="A33" sqref="A33:XFD333"/>
    </sheetView>
  </sheetViews>
  <sheetFormatPr defaultRowHeight="13.5" outlineLevelRow="2"/>
  <cols>
    <col min="5" max="5" width="15.75" customWidth="1"/>
    <col min="6" max="6" width="27.75" customWidth="1"/>
    <col min="7" max="7" width="26.125" customWidth="1"/>
    <col min="8" max="8" width="13.625" customWidth="1"/>
    <col min="10" max="10" width="14.625" customWidth="1"/>
    <col min="11" max="11" width="12.5" customWidth="1"/>
    <col min="12" max="12" width="15" customWidth="1"/>
    <col min="13" max="13" width="18.5" customWidth="1"/>
    <col min="14" max="14" width="18" customWidth="1"/>
  </cols>
  <sheetData>
    <row r="1" spans="1:14" ht="20.25">
      <c r="A1" s="258" t="s">
        <v>517</v>
      </c>
      <c r="B1" s="259"/>
      <c r="C1" s="259"/>
      <c r="D1" s="259"/>
      <c r="E1" s="259"/>
      <c r="F1" s="259"/>
      <c r="G1" s="259"/>
      <c r="H1" s="259"/>
      <c r="I1" s="259"/>
      <c r="J1" s="259"/>
      <c r="K1" s="259"/>
      <c r="L1" s="259"/>
      <c r="M1" s="259"/>
      <c r="N1" s="259"/>
    </row>
    <row r="2" spans="1:14">
      <c r="A2" s="187" t="s">
        <v>518</v>
      </c>
      <c r="B2" s="187" t="s">
        <v>507</v>
      </c>
      <c r="C2" s="187" t="s">
        <v>508</v>
      </c>
      <c r="D2" s="187" t="s">
        <v>519</v>
      </c>
      <c r="E2" s="187" t="s">
        <v>520</v>
      </c>
      <c r="F2" s="187" t="s">
        <v>509</v>
      </c>
      <c r="G2" s="187" t="s">
        <v>510</v>
      </c>
      <c r="H2" s="188" t="s">
        <v>511</v>
      </c>
      <c r="I2" s="187" t="s">
        <v>512</v>
      </c>
      <c r="J2" s="188" t="s">
        <v>521</v>
      </c>
      <c r="K2" s="188" t="s">
        <v>513</v>
      </c>
      <c r="L2" s="188" t="s">
        <v>514</v>
      </c>
      <c r="M2" s="188" t="s">
        <v>521</v>
      </c>
      <c r="N2" s="188" t="s">
        <v>522</v>
      </c>
    </row>
    <row r="3" spans="1:14" outlineLevel="2">
      <c r="A3" s="189">
        <v>1</v>
      </c>
      <c r="B3" s="190" t="s">
        <v>529</v>
      </c>
      <c r="C3" s="190" t="s">
        <v>1</v>
      </c>
      <c r="D3" s="190" t="s">
        <v>527</v>
      </c>
      <c r="E3" s="190" t="s">
        <v>525</v>
      </c>
      <c r="F3" s="190" t="s">
        <v>530</v>
      </c>
      <c r="G3" s="190" t="s">
        <v>523</v>
      </c>
      <c r="H3" s="191">
        <v>671</v>
      </c>
      <c r="I3" s="190">
        <v>671</v>
      </c>
      <c r="J3" s="191">
        <v>7515.2</v>
      </c>
      <c r="K3" s="191">
        <v>0</v>
      </c>
      <c r="L3" s="190">
        <v>0</v>
      </c>
      <c r="M3" s="191">
        <v>0</v>
      </c>
      <c r="N3" s="192">
        <f t="shared" ref="N3:N27" si="0">J3+M3</f>
        <v>7515.2</v>
      </c>
    </row>
    <row r="4" spans="1:14" outlineLevel="2">
      <c r="A4" s="189">
        <v>2</v>
      </c>
      <c r="B4" s="190" t="s">
        <v>529</v>
      </c>
      <c r="C4" s="190" t="s">
        <v>1</v>
      </c>
      <c r="D4" s="190" t="s">
        <v>527</v>
      </c>
      <c r="E4" s="190" t="s">
        <v>526</v>
      </c>
      <c r="F4" s="190" t="s">
        <v>531</v>
      </c>
      <c r="G4" s="190" t="s">
        <v>523</v>
      </c>
      <c r="H4" s="191">
        <v>2717</v>
      </c>
      <c r="I4" s="190">
        <v>2717</v>
      </c>
      <c r="J4" s="191">
        <v>30430.399999999998</v>
      </c>
      <c r="K4" s="191">
        <v>4</v>
      </c>
      <c r="L4" s="191">
        <v>35</v>
      </c>
      <c r="M4" s="191">
        <v>85.75</v>
      </c>
      <c r="N4" s="192">
        <f t="shared" si="0"/>
        <v>30516.149999999998</v>
      </c>
    </row>
    <row r="5" spans="1:14" outlineLevel="2">
      <c r="A5" s="189">
        <v>3</v>
      </c>
      <c r="B5" s="190" t="s">
        <v>529</v>
      </c>
      <c r="C5" s="190" t="s">
        <v>1</v>
      </c>
      <c r="D5" s="190" t="s">
        <v>527</v>
      </c>
      <c r="E5" s="190" t="s">
        <v>524</v>
      </c>
      <c r="F5" s="190" t="s">
        <v>532</v>
      </c>
      <c r="G5" s="190" t="s">
        <v>523</v>
      </c>
      <c r="H5" s="191">
        <v>2698</v>
      </c>
      <c r="I5" s="190">
        <v>2698</v>
      </c>
      <c r="J5" s="191">
        <v>30217.599999999999</v>
      </c>
      <c r="K5" s="191">
        <v>6</v>
      </c>
      <c r="L5" s="191">
        <v>54</v>
      </c>
      <c r="M5" s="191">
        <v>132.29999999999998</v>
      </c>
      <c r="N5" s="192">
        <f t="shared" si="0"/>
        <v>30349.899999999998</v>
      </c>
    </row>
    <row r="6" spans="1:14" outlineLevel="2">
      <c r="A6" s="189">
        <v>4</v>
      </c>
      <c r="B6" s="190" t="s">
        <v>529</v>
      </c>
      <c r="C6" s="190" t="s">
        <v>1</v>
      </c>
      <c r="D6" s="190" t="s">
        <v>527</v>
      </c>
      <c r="E6" s="190" t="s">
        <v>526</v>
      </c>
      <c r="F6" s="190" t="s">
        <v>533</v>
      </c>
      <c r="G6" s="190" t="s">
        <v>523</v>
      </c>
      <c r="H6" s="191">
        <v>6411</v>
      </c>
      <c r="I6" s="190">
        <v>6411</v>
      </c>
      <c r="J6" s="191">
        <v>71803.199999999997</v>
      </c>
      <c r="K6" s="191">
        <v>1</v>
      </c>
      <c r="L6" s="191">
        <v>3</v>
      </c>
      <c r="M6" s="190">
        <v>7.35</v>
      </c>
      <c r="N6" s="192">
        <f t="shared" si="0"/>
        <v>71810.55</v>
      </c>
    </row>
    <row r="7" spans="1:14" outlineLevel="2">
      <c r="A7" s="189">
        <v>5</v>
      </c>
      <c r="B7" s="190" t="s">
        <v>529</v>
      </c>
      <c r="C7" s="190" t="s">
        <v>1</v>
      </c>
      <c r="D7" s="190" t="s">
        <v>527</v>
      </c>
      <c r="E7" s="190" t="s">
        <v>525</v>
      </c>
      <c r="F7" s="190" t="s">
        <v>530</v>
      </c>
      <c r="G7" s="190" t="s">
        <v>523</v>
      </c>
      <c r="H7" s="191">
        <v>2324</v>
      </c>
      <c r="I7" s="190">
        <v>2324</v>
      </c>
      <c r="J7" s="191">
        <v>26028.799999999999</v>
      </c>
      <c r="K7" s="191">
        <v>0</v>
      </c>
      <c r="L7" s="190">
        <v>0</v>
      </c>
      <c r="M7" s="190">
        <v>0</v>
      </c>
      <c r="N7" s="192">
        <f t="shared" si="0"/>
        <v>26028.799999999999</v>
      </c>
    </row>
    <row r="8" spans="1:14" outlineLevel="2">
      <c r="A8" s="189">
        <v>6</v>
      </c>
      <c r="B8" s="190" t="s">
        <v>529</v>
      </c>
      <c r="C8" s="190" t="s">
        <v>1</v>
      </c>
      <c r="D8" s="190" t="s">
        <v>527</v>
      </c>
      <c r="E8" s="190" t="s">
        <v>526</v>
      </c>
      <c r="F8" s="190" t="s">
        <v>531</v>
      </c>
      <c r="G8" s="190" t="s">
        <v>523</v>
      </c>
      <c r="H8" s="191">
        <v>1219</v>
      </c>
      <c r="I8" s="190">
        <v>1219</v>
      </c>
      <c r="J8" s="191">
        <v>13652.8</v>
      </c>
      <c r="K8" s="191">
        <v>0</v>
      </c>
      <c r="L8" s="191">
        <v>0</v>
      </c>
      <c r="M8" s="190">
        <v>0</v>
      </c>
      <c r="N8" s="192">
        <f t="shared" si="0"/>
        <v>13652.8</v>
      </c>
    </row>
    <row r="9" spans="1:14" outlineLevel="2">
      <c r="A9" s="189">
        <v>7</v>
      </c>
      <c r="B9" s="190" t="s">
        <v>529</v>
      </c>
      <c r="C9" s="190" t="s">
        <v>1</v>
      </c>
      <c r="D9" s="190" t="s">
        <v>527</v>
      </c>
      <c r="E9" s="190" t="s">
        <v>524</v>
      </c>
      <c r="F9" s="190" t="s">
        <v>532</v>
      </c>
      <c r="G9" s="190" t="s">
        <v>523</v>
      </c>
      <c r="H9" s="191">
        <v>1168</v>
      </c>
      <c r="I9" s="190">
        <v>1168</v>
      </c>
      <c r="J9" s="191">
        <v>13081.599999999999</v>
      </c>
      <c r="K9" s="191">
        <v>0</v>
      </c>
      <c r="L9" s="191">
        <v>0</v>
      </c>
      <c r="M9" s="190">
        <v>0</v>
      </c>
      <c r="N9" s="192">
        <f t="shared" si="0"/>
        <v>13081.599999999999</v>
      </c>
    </row>
    <row r="10" spans="1:14" outlineLevel="2">
      <c r="A10" s="189">
        <v>8</v>
      </c>
      <c r="B10" s="190" t="s">
        <v>529</v>
      </c>
      <c r="C10" s="190" t="s">
        <v>1</v>
      </c>
      <c r="D10" s="190" t="s">
        <v>527</v>
      </c>
      <c r="E10" s="190" t="s">
        <v>526</v>
      </c>
      <c r="F10" s="190" t="s">
        <v>533</v>
      </c>
      <c r="G10" s="190" t="s">
        <v>523</v>
      </c>
      <c r="H10" s="191">
        <v>3697</v>
      </c>
      <c r="I10" s="190">
        <v>3697</v>
      </c>
      <c r="J10" s="191">
        <v>41406.399999999994</v>
      </c>
      <c r="K10" s="191">
        <v>0</v>
      </c>
      <c r="L10" s="191">
        <v>0</v>
      </c>
      <c r="M10" s="191">
        <v>0</v>
      </c>
      <c r="N10" s="192">
        <f t="shared" si="0"/>
        <v>41406.399999999994</v>
      </c>
    </row>
    <row r="11" spans="1:14" outlineLevel="2">
      <c r="A11" s="189">
        <v>9</v>
      </c>
      <c r="B11" s="190" t="s">
        <v>529</v>
      </c>
      <c r="C11" s="190" t="s">
        <v>1</v>
      </c>
      <c r="D11" s="190" t="s">
        <v>527</v>
      </c>
      <c r="E11" s="190" t="s">
        <v>525</v>
      </c>
      <c r="F11" s="190" t="s">
        <v>530</v>
      </c>
      <c r="G11" s="190" t="s">
        <v>528</v>
      </c>
      <c r="H11" s="191">
        <v>0</v>
      </c>
      <c r="I11" s="190">
        <v>0</v>
      </c>
      <c r="J11" s="191">
        <v>0</v>
      </c>
      <c r="K11" s="191">
        <v>10</v>
      </c>
      <c r="L11" s="190">
        <v>92</v>
      </c>
      <c r="M11" s="194">
        <v>225.39999999999998</v>
      </c>
      <c r="N11" s="192">
        <f t="shared" si="0"/>
        <v>225.39999999999998</v>
      </c>
    </row>
    <row r="12" spans="1:14" outlineLevel="2">
      <c r="A12" s="189">
        <v>10</v>
      </c>
      <c r="B12" s="190" t="s">
        <v>529</v>
      </c>
      <c r="C12" s="190" t="s">
        <v>1</v>
      </c>
      <c r="D12" s="190" t="s">
        <v>527</v>
      </c>
      <c r="E12" s="190" t="s">
        <v>526</v>
      </c>
      <c r="F12" s="190" t="s">
        <v>534</v>
      </c>
      <c r="G12" s="190" t="s">
        <v>528</v>
      </c>
      <c r="H12" s="191">
        <v>0</v>
      </c>
      <c r="I12" s="190">
        <v>0</v>
      </c>
      <c r="J12" s="191">
        <v>0</v>
      </c>
      <c r="K12" s="191">
        <v>119</v>
      </c>
      <c r="L12" s="191">
        <v>1170</v>
      </c>
      <c r="M12" s="194">
        <v>2866.5</v>
      </c>
      <c r="N12" s="192">
        <f t="shared" si="0"/>
        <v>2866.5</v>
      </c>
    </row>
    <row r="13" spans="1:14" outlineLevel="2">
      <c r="A13" s="189">
        <v>11</v>
      </c>
      <c r="B13" s="190" t="s">
        <v>529</v>
      </c>
      <c r="C13" s="190" t="s">
        <v>1</v>
      </c>
      <c r="D13" s="190" t="s">
        <v>527</v>
      </c>
      <c r="E13" s="190" t="s">
        <v>526</v>
      </c>
      <c r="F13" s="190" t="s">
        <v>531</v>
      </c>
      <c r="G13" s="190" t="s">
        <v>528</v>
      </c>
      <c r="H13" s="191">
        <v>3</v>
      </c>
      <c r="I13" s="190">
        <v>3</v>
      </c>
      <c r="J13" s="191">
        <v>33.599999999999994</v>
      </c>
      <c r="K13" s="191">
        <v>111</v>
      </c>
      <c r="L13" s="191">
        <v>960</v>
      </c>
      <c r="M13" s="194">
        <v>2352</v>
      </c>
      <c r="N13" s="192">
        <f t="shared" si="0"/>
        <v>2385.6</v>
      </c>
    </row>
    <row r="14" spans="1:14" outlineLevel="2">
      <c r="A14" s="189">
        <v>12</v>
      </c>
      <c r="B14" s="190" t="s">
        <v>529</v>
      </c>
      <c r="C14" s="190" t="s">
        <v>1</v>
      </c>
      <c r="D14" s="190" t="s">
        <v>527</v>
      </c>
      <c r="E14" s="190" t="s">
        <v>525</v>
      </c>
      <c r="F14" s="190" t="s">
        <v>535</v>
      </c>
      <c r="G14" s="190" t="s">
        <v>528</v>
      </c>
      <c r="H14" s="191">
        <v>0</v>
      </c>
      <c r="I14" s="190">
        <v>0</v>
      </c>
      <c r="J14" s="191">
        <v>0</v>
      </c>
      <c r="K14" s="191">
        <v>13</v>
      </c>
      <c r="L14" s="190">
        <v>102</v>
      </c>
      <c r="M14" s="194">
        <v>249.89999999999998</v>
      </c>
      <c r="N14" s="192">
        <f t="shared" si="0"/>
        <v>249.89999999999998</v>
      </c>
    </row>
    <row r="15" spans="1:14" outlineLevel="2">
      <c r="A15" s="189">
        <v>13</v>
      </c>
      <c r="B15" s="190" t="s">
        <v>529</v>
      </c>
      <c r="C15" s="190" t="s">
        <v>1</v>
      </c>
      <c r="D15" s="190" t="s">
        <v>527</v>
      </c>
      <c r="E15" s="190" t="s">
        <v>524</v>
      </c>
      <c r="F15" s="190" t="s">
        <v>532</v>
      </c>
      <c r="G15" s="190" t="s">
        <v>528</v>
      </c>
      <c r="H15" s="191">
        <v>1</v>
      </c>
      <c r="I15" s="190">
        <v>1</v>
      </c>
      <c r="J15" s="191">
        <v>11.2</v>
      </c>
      <c r="K15" s="191">
        <v>82</v>
      </c>
      <c r="L15" s="191">
        <v>791</v>
      </c>
      <c r="M15" s="194">
        <v>1937.9499999999998</v>
      </c>
      <c r="N15" s="192">
        <f t="shared" si="0"/>
        <v>1949.1499999999999</v>
      </c>
    </row>
    <row r="16" spans="1:14" outlineLevel="2">
      <c r="A16" s="189">
        <v>14</v>
      </c>
      <c r="B16" s="190" t="s">
        <v>529</v>
      </c>
      <c r="C16" s="190" t="s">
        <v>1</v>
      </c>
      <c r="D16" s="190" t="s">
        <v>527</v>
      </c>
      <c r="E16" s="190" t="s">
        <v>525</v>
      </c>
      <c r="F16" s="190" t="s">
        <v>536</v>
      </c>
      <c r="G16" s="190" t="s">
        <v>528</v>
      </c>
      <c r="H16" s="191">
        <v>1</v>
      </c>
      <c r="I16" s="190">
        <v>1</v>
      </c>
      <c r="J16" s="191">
        <v>11.2</v>
      </c>
      <c r="K16" s="191">
        <v>139</v>
      </c>
      <c r="L16" s="190">
        <v>1325</v>
      </c>
      <c r="M16" s="194">
        <v>3246.25</v>
      </c>
      <c r="N16" s="192">
        <f t="shared" si="0"/>
        <v>3257.45</v>
      </c>
    </row>
    <row r="17" spans="1:14" outlineLevel="2">
      <c r="A17" s="189">
        <v>15</v>
      </c>
      <c r="B17" s="190" t="s">
        <v>529</v>
      </c>
      <c r="C17" s="190" t="s">
        <v>1</v>
      </c>
      <c r="D17" s="190" t="s">
        <v>527</v>
      </c>
      <c r="E17" s="190" t="s">
        <v>526</v>
      </c>
      <c r="F17" s="190" t="s">
        <v>533</v>
      </c>
      <c r="G17" s="190" t="s">
        <v>528</v>
      </c>
      <c r="H17" s="191">
        <v>1</v>
      </c>
      <c r="I17" s="190">
        <v>1</v>
      </c>
      <c r="J17" s="191">
        <v>11.2</v>
      </c>
      <c r="K17" s="191">
        <v>156</v>
      </c>
      <c r="L17" s="191">
        <v>1481</v>
      </c>
      <c r="M17" s="194">
        <v>3628.45</v>
      </c>
      <c r="N17" s="192">
        <f t="shared" si="0"/>
        <v>3639.6499999999996</v>
      </c>
    </row>
    <row r="18" spans="1:14" outlineLevel="2">
      <c r="A18" s="189">
        <v>16</v>
      </c>
      <c r="B18" s="190" t="s">
        <v>529</v>
      </c>
      <c r="C18" s="190" t="s">
        <v>1</v>
      </c>
      <c r="D18" s="190" t="s">
        <v>527</v>
      </c>
      <c r="E18" s="190" t="s">
        <v>525</v>
      </c>
      <c r="F18" s="190" t="s">
        <v>530</v>
      </c>
      <c r="G18" s="190" t="s">
        <v>528</v>
      </c>
      <c r="H18" s="191">
        <v>4</v>
      </c>
      <c r="I18" s="190">
        <v>4</v>
      </c>
      <c r="J18" s="191">
        <v>44.8</v>
      </c>
      <c r="K18" s="191">
        <v>2091</v>
      </c>
      <c r="L18" s="190">
        <v>20800</v>
      </c>
      <c r="M18" s="194">
        <v>50960</v>
      </c>
      <c r="N18" s="192">
        <f t="shared" si="0"/>
        <v>51004.800000000003</v>
      </c>
    </row>
    <row r="19" spans="1:14" outlineLevel="2">
      <c r="A19" s="189">
        <v>17</v>
      </c>
      <c r="B19" s="190" t="s">
        <v>529</v>
      </c>
      <c r="C19" s="190" t="s">
        <v>1</v>
      </c>
      <c r="D19" s="190" t="s">
        <v>527</v>
      </c>
      <c r="E19" s="190" t="s">
        <v>526</v>
      </c>
      <c r="F19" s="190" t="s">
        <v>534</v>
      </c>
      <c r="G19" s="190" t="s">
        <v>528</v>
      </c>
      <c r="H19" s="191">
        <v>579</v>
      </c>
      <c r="I19" s="190">
        <v>579</v>
      </c>
      <c r="J19" s="191">
        <v>6484.7999999999993</v>
      </c>
      <c r="K19" s="191">
        <v>2124</v>
      </c>
      <c r="L19" s="191">
        <v>21140</v>
      </c>
      <c r="M19" s="194">
        <v>51793</v>
      </c>
      <c r="N19" s="192">
        <f t="shared" si="0"/>
        <v>58277.8</v>
      </c>
    </row>
    <row r="20" spans="1:14" outlineLevel="2">
      <c r="A20" s="189">
        <v>18</v>
      </c>
      <c r="B20" s="190" t="s">
        <v>529</v>
      </c>
      <c r="C20" s="190" t="s">
        <v>1</v>
      </c>
      <c r="D20" s="190" t="s">
        <v>527</v>
      </c>
      <c r="E20" s="190" t="s">
        <v>526</v>
      </c>
      <c r="F20" s="190" t="s">
        <v>531</v>
      </c>
      <c r="G20" s="190" t="s">
        <v>528</v>
      </c>
      <c r="H20" s="191">
        <v>300</v>
      </c>
      <c r="I20" s="190">
        <v>300</v>
      </c>
      <c r="J20" s="191">
        <v>3360</v>
      </c>
      <c r="K20" s="191">
        <v>1994</v>
      </c>
      <c r="L20" s="191">
        <v>17861</v>
      </c>
      <c r="M20" s="194">
        <v>43759.45</v>
      </c>
      <c r="N20" s="192">
        <f t="shared" si="0"/>
        <v>47119.45</v>
      </c>
    </row>
    <row r="21" spans="1:14" outlineLevel="2">
      <c r="A21" s="189">
        <v>19</v>
      </c>
      <c r="B21" s="190" t="s">
        <v>529</v>
      </c>
      <c r="C21" s="190" t="s">
        <v>1</v>
      </c>
      <c r="D21" s="190" t="s">
        <v>527</v>
      </c>
      <c r="E21" s="190" t="s">
        <v>525</v>
      </c>
      <c r="F21" s="190" t="s">
        <v>535</v>
      </c>
      <c r="G21" s="190" t="s">
        <v>528</v>
      </c>
      <c r="H21" s="191">
        <v>20</v>
      </c>
      <c r="I21" s="190">
        <v>20</v>
      </c>
      <c r="J21" s="191">
        <v>224</v>
      </c>
      <c r="K21" s="191">
        <v>2248</v>
      </c>
      <c r="L21" s="190">
        <v>22109</v>
      </c>
      <c r="M21" s="194">
        <v>54167.049999999996</v>
      </c>
      <c r="N21" s="192">
        <f t="shared" si="0"/>
        <v>54391.049999999996</v>
      </c>
    </row>
    <row r="22" spans="1:14" outlineLevel="2">
      <c r="A22" s="189">
        <v>20</v>
      </c>
      <c r="B22" s="190" t="s">
        <v>529</v>
      </c>
      <c r="C22" s="190" t="s">
        <v>1</v>
      </c>
      <c r="D22" s="190" t="s">
        <v>527</v>
      </c>
      <c r="E22" s="190" t="s">
        <v>524</v>
      </c>
      <c r="F22" s="190" t="s">
        <v>532</v>
      </c>
      <c r="G22" s="190" t="s">
        <v>528</v>
      </c>
      <c r="H22" s="191">
        <v>152</v>
      </c>
      <c r="I22" s="190">
        <v>152</v>
      </c>
      <c r="J22" s="191">
        <v>1702.3999999999999</v>
      </c>
      <c r="K22" s="191">
        <v>1511</v>
      </c>
      <c r="L22" s="191">
        <v>14555</v>
      </c>
      <c r="M22" s="194">
        <v>35659.75</v>
      </c>
      <c r="N22" s="192">
        <f t="shared" si="0"/>
        <v>37362.15</v>
      </c>
    </row>
    <row r="23" spans="1:14" outlineLevel="2">
      <c r="A23" s="189">
        <v>21</v>
      </c>
      <c r="B23" s="190" t="s">
        <v>529</v>
      </c>
      <c r="C23" s="190" t="s">
        <v>1</v>
      </c>
      <c r="D23" s="190" t="s">
        <v>527</v>
      </c>
      <c r="E23" s="190" t="s">
        <v>525</v>
      </c>
      <c r="F23" s="190" t="s">
        <v>536</v>
      </c>
      <c r="G23" s="190" t="s">
        <v>528</v>
      </c>
      <c r="H23" s="191">
        <v>10</v>
      </c>
      <c r="I23" s="190">
        <v>10</v>
      </c>
      <c r="J23" s="191">
        <v>112</v>
      </c>
      <c r="K23" s="191">
        <v>2236</v>
      </c>
      <c r="L23" s="190">
        <v>21783</v>
      </c>
      <c r="M23" s="194">
        <v>53368.35</v>
      </c>
      <c r="N23" s="192">
        <f t="shared" si="0"/>
        <v>53480.35</v>
      </c>
    </row>
    <row r="24" spans="1:14" outlineLevel="2">
      <c r="A24" s="189">
        <v>22</v>
      </c>
      <c r="B24" s="190" t="s">
        <v>529</v>
      </c>
      <c r="C24" s="190" t="s">
        <v>1</v>
      </c>
      <c r="D24" s="190" t="s">
        <v>527</v>
      </c>
      <c r="E24" s="190" t="s">
        <v>526</v>
      </c>
      <c r="F24" s="190" t="s">
        <v>533</v>
      </c>
      <c r="G24" s="190" t="s">
        <v>528</v>
      </c>
      <c r="H24" s="191">
        <v>324</v>
      </c>
      <c r="I24" s="190">
        <v>324</v>
      </c>
      <c r="J24" s="191">
        <v>3628.7999999999997</v>
      </c>
      <c r="K24" s="191">
        <v>2779</v>
      </c>
      <c r="L24" s="191">
        <v>27245</v>
      </c>
      <c r="M24" s="194">
        <v>66750.25</v>
      </c>
      <c r="N24" s="192">
        <f t="shared" si="0"/>
        <v>70379.05</v>
      </c>
    </row>
    <row r="25" spans="1:14" outlineLevel="2">
      <c r="A25" s="189">
        <v>23</v>
      </c>
      <c r="B25" s="189" t="s">
        <v>529</v>
      </c>
      <c r="C25" s="190" t="s">
        <v>1</v>
      </c>
      <c r="D25" s="190" t="s">
        <v>527</v>
      </c>
      <c r="E25" s="190" t="s">
        <v>525</v>
      </c>
      <c r="F25" s="189" t="s">
        <v>530</v>
      </c>
      <c r="G25" s="189" t="s">
        <v>528</v>
      </c>
      <c r="H25" s="193">
        <v>0</v>
      </c>
      <c r="I25" s="189">
        <v>0</v>
      </c>
      <c r="J25" s="191">
        <v>0</v>
      </c>
      <c r="K25" s="193">
        <v>1195</v>
      </c>
      <c r="L25" s="189">
        <v>11884</v>
      </c>
      <c r="M25" s="194">
        <v>29115.8</v>
      </c>
      <c r="N25" s="192">
        <f t="shared" si="0"/>
        <v>29115.8</v>
      </c>
    </row>
    <row r="26" spans="1:14" outlineLevel="2">
      <c r="A26" s="189">
        <v>24</v>
      </c>
      <c r="B26" s="189" t="s">
        <v>529</v>
      </c>
      <c r="C26" s="190" t="s">
        <v>1</v>
      </c>
      <c r="D26" s="190" t="s">
        <v>527</v>
      </c>
      <c r="E26" s="190" t="s">
        <v>526</v>
      </c>
      <c r="F26" s="189" t="s">
        <v>534</v>
      </c>
      <c r="G26" s="189" t="s">
        <v>528</v>
      </c>
      <c r="H26" s="193">
        <v>5</v>
      </c>
      <c r="I26" s="189">
        <v>5</v>
      </c>
      <c r="J26" s="191">
        <v>56</v>
      </c>
      <c r="K26" s="193">
        <v>1251</v>
      </c>
      <c r="L26" s="193">
        <v>12462</v>
      </c>
      <c r="M26" s="194">
        <v>30531.899999999998</v>
      </c>
      <c r="N26" s="192">
        <f t="shared" si="0"/>
        <v>30587.899999999998</v>
      </c>
    </row>
    <row r="27" spans="1:14" outlineLevel="2">
      <c r="A27" s="189">
        <v>25</v>
      </c>
      <c r="B27" s="189" t="s">
        <v>529</v>
      </c>
      <c r="C27" s="190" t="s">
        <v>1</v>
      </c>
      <c r="D27" s="190" t="s">
        <v>527</v>
      </c>
      <c r="E27" s="190" t="s">
        <v>526</v>
      </c>
      <c r="F27" s="189" t="s">
        <v>531</v>
      </c>
      <c r="G27" s="189" t="s">
        <v>528</v>
      </c>
      <c r="H27" s="193">
        <v>65</v>
      </c>
      <c r="I27" s="189">
        <v>65</v>
      </c>
      <c r="J27" s="191">
        <v>728</v>
      </c>
      <c r="K27" s="193">
        <v>1487</v>
      </c>
      <c r="L27" s="193">
        <v>13190</v>
      </c>
      <c r="M27" s="194">
        <v>32315.499999999996</v>
      </c>
      <c r="N27" s="192">
        <f t="shared" si="0"/>
        <v>33043.5</v>
      </c>
    </row>
    <row r="28" spans="1:14" outlineLevel="2">
      <c r="A28" s="189">
        <v>26</v>
      </c>
      <c r="B28" s="189" t="s">
        <v>529</v>
      </c>
      <c r="C28" s="190" t="s">
        <v>1</v>
      </c>
      <c r="D28" s="190" t="s">
        <v>527</v>
      </c>
      <c r="E28" s="190" t="s">
        <v>525</v>
      </c>
      <c r="F28" s="189" t="s">
        <v>535</v>
      </c>
      <c r="G28" s="189" t="s">
        <v>528</v>
      </c>
      <c r="H28" s="193">
        <v>9</v>
      </c>
      <c r="I28" s="189">
        <v>9</v>
      </c>
      <c r="J28" s="191">
        <v>100.8</v>
      </c>
      <c r="K28" s="193">
        <v>1276</v>
      </c>
      <c r="L28" s="189">
        <v>12574</v>
      </c>
      <c r="M28" s="194">
        <v>30806.3</v>
      </c>
      <c r="N28" s="192">
        <f t="shared" ref="N28:N31" si="1">J28+M28</f>
        <v>30907.1</v>
      </c>
    </row>
    <row r="29" spans="1:14" outlineLevel="2">
      <c r="A29" s="189">
        <v>27</v>
      </c>
      <c r="B29" s="189" t="s">
        <v>529</v>
      </c>
      <c r="C29" s="190" t="s">
        <v>1</v>
      </c>
      <c r="D29" s="190" t="s">
        <v>527</v>
      </c>
      <c r="E29" s="190" t="s">
        <v>524</v>
      </c>
      <c r="F29" s="189" t="s">
        <v>532</v>
      </c>
      <c r="G29" s="189" t="s">
        <v>528</v>
      </c>
      <c r="H29" s="193">
        <v>10</v>
      </c>
      <c r="I29" s="189">
        <v>10</v>
      </c>
      <c r="J29" s="191">
        <v>112</v>
      </c>
      <c r="K29" s="193">
        <v>926</v>
      </c>
      <c r="L29" s="193">
        <v>8828</v>
      </c>
      <c r="M29" s="194">
        <v>21628.6</v>
      </c>
      <c r="N29" s="192">
        <f t="shared" si="1"/>
        <v>21740.6</v>
      </c>
    </row>
    <row r="30" spans="1:14" outlineLevel="2">
      <c r="A30" s="189">
        <v>28</v>
      </c>
      <c r="B30" s="189" t="s">
        <v>529</v>
      </c>
      <c r="C30" s="190" t="s">
        <v>1</v>
      </c>
      <c r="D30" s="190" t="s">
        <v>527</v>
      </c>
      <c r="E30" s="190" t="s">
        <v>525</v>
      </c>
      <c r="F30" s="189" t="s">
        <v>536</v>
      </c>
      <c r="G30" s="189" t="s">
        <v>528</v>
      </c>
      <c r="H30" s="193">
        <v>9</v>
      </c>
      <c r="I30" s="189">
        <v>9</v>
      </c>
      <c r="J30" s="191">
        <v>100.8</v>
      </c>
      <c r="K30" s="193">
        <v>1228</v>
      </c>
      <c r="L30" s="189">
        <v>11990</v>
      </c>
      <c r="M30" s="194">
        <v>29375.499999999996</v>
      </c>
      <c r="N30" s="192">
        <f t="shared" si="1"/>
        <v>29476.299999999996</v>
      </c>
    </row>
    <row r="31" spans="1:14" outlineLevel="2">
      <c r="A31" s="189">
        <v>29</v>
      </c>
      <c r="B31" s="189" t="s">
        <v>529</v>
      </c>
      <c r="C31" s="190" t="s">
        <v>1</v>
      </c>
      <c r="D31" s="190" t="s">
        <v>527</v>
      </c>
      <c r="E31" s="190" t="s">
        <v>526</v>
      </c>
      <c r="F31" s="189" t="s">
        <v>533</v>
      </c>
      <c r="G31" s="189" t="s">
        <v>528</v>
      </c>
      <c r="H31" s="193">
        <v>4</v>
      </c>
      <c r="I31" s="189">
        <v>4</v>
      </c>
      <c r="J31" s="191">
        <v>44.8</v>
      </c>
      <c r="K31" s="193">
        <v>1598</v>
      </c>
      <c r="L31" s="193">
        <v>15641</v>
      </c>
      <c r="M31" s="194">
        <v>38320.449999999997</v>
      </c>
      <c r="N31" s="192">
        <f t="shared" si="1"/>
        <v>38365.25</v>
      </c>
    </row>
    <row r="32" spans="1:14" outlineLevel="1">
      <c r="A32" s="189"/>
      <c r="B32" s="195" t="s">
        <v>537</v>
      </c>
      <c r="C32" s="190"/>
      <c r="D32" s="190"/>
      <c r="E32" s="190"/>
      <c r="F32" s="189"/>
      <c r="G32" s="189"/>
      <c r="H32" s="193"/>
      <c r="I32" s="189"/>
      <c r="J32" s="191">
        <f>SUBTOTAL(9,J3:J31)</f>
        <v>250902.39999999994</v>
      </c>
      <c r="K32" s="193"/>
      <c r="L32" s="193"/>
      <c r="M32" s="194">
        <f>SUBTOTAL(9,M3:M31)</f>
        <v>583283.74999999988</v>
      </c>
      <c r="N32" s="192">
        <f>SUBTOTAL(9,N3:N31)</f>
        <v>834186.15000000014</v>
      </c>
    </row>
  </sheetData>
  <mergeCells count="1">
    <mergeCell ref="A1:N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13</vt:i4>
      </vt:variant>
    </vt:vector>
  </HeadingPairs>
  <TitlesOfParts>
    <vt:vector size="27"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颛桥镇</vt:lpstr>
      <vt:lpstr>小区生补贴调整</vt:lpstr>
      <vt:lpstr>民办幼儿园资助</vt:lpstr>
      <vt:lpstr>核酸检测</vt:lpstr>
      <vt:lpstr>考试中心!Print_Area</vt:lpstr>
      <vt:lpstr>普教二科!Print_Area</vt:lpstr>
      <vt:lpstr>普教一科!Print_Area</vt:lpstr>
      <vt:lpstr>设备购置与更新!Print_Area</vt:lpstr>
      <vt:lpstr>小区生补贴调整!Print_Area</vt:lpstr>
      <vt:lpstr>信息化项目!Print_Area</vt:lpstr>
      <vt:lpstr>学前科!Print_Area</vt:lpstr>
      <vt:lpstr>考试中心!Print_Titles</vt:lpstr>
      <vt:lpstr>普教二科!Print_Titles</vt:lpstr>
      <vt:lpstr>普教一科!Print_Titles</vt:lpstr>
      <vt:lpstr>设备购置与更新!Print_Titles</vt:lpstr>
      <vt:lpstr>小区生补贴调整!Print_Titles</vt:lpstr>
      <vt:lpstr>学前科!Print_Titles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2022-12-13T01:41:26Z</cp:lastPrinted>
  <dcterms:created xsi:type="dcterms:W3CDTF">2022-02-28T00:54:29Z</dcterms:created>
  <dcterms:modified xsi:type="dcterms:W3CDTF">2022-12-13T06:11:18Z</dcterms:modified>
</cp:coreProperties>
</file>