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莘庄工业区" sheetId="51" r:id="rId11"/>
    <sheet name="小区生补贴调整" sheetId="41" state="hidden" r:id="rId12"/>
    <sheet name="民办幼儿园资助" sheetId="52" state="hidden" r:id="rId13"/>
    <sheet name="核酸检测" sheetId="53"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45621"/>
</workbook>
</file>

<file path=xl/calcChain.xml><?xml version="1.0" encoding="utf-8"?>
<calcChain xmlns="http://schemas.openxmlformats.org/spreadsheetml/2006/main">
  <c r="M14" i="53" l="1"/>
  <c r="J14" i="53"/>
  <c r="N13" i="53"/>
  <c r="N12" i="53"/>
  <c r="N11" i="53"/>
  <c r="N10" i="53"/>
  <c r="N9" i="53"/>
  <c r="N8" i="53"/>
  <c r="N7" i="53"/>
  <c r="N6" i="53"/>
  <c r="N5" i="53"/>
  <c r="N4" i="53"/>
  <c r="N3" i="53"/>
  <c r="N14" i="53" l="1"/>
  <c r="C4" i="51" s="1"/>
  <c r="N6" i="52" l="1"/>
  <c r="M6" i="52"/>
  <c r="L6" i="52"/>
  <c r="K6" i="52"/>
  <c r="J6" i="52"/>
  <c r="I6" i="52"/>
  <c r="H6" i="52"/>
  <c r="G6" i="52"/>
  <c r="F6" i="52"/>
  <c r="O5" i="52"/>
  <c r="P5" i="52" s="1"/>
  <c r="P6" i="52" s="1"/>
  <c r="O6" i="52" l="1"/>
  <c r="Q5" i="52"/>
  <c r="Q6" i="52" s="1"/>
  <c r="R5" i="52" l="1"/>
  <c r="R6" i="52" s="1"/>
  <c r="C5" i="51" l="1"/>
  <c r="R7" i="41" l="1"/>
  <c r="L7" i="41" l="1"/>
  <c r="M7" i="41"/>
  <c r="T7" i="41" l="1"/>
  <c r="V7" i="41"/>
  <c r="G7" i="41" l="1"/>
  <c r="F7" i="41"/>
  <c r="P6" i="41"/>
  <c r="Q6" i="41" s="1"/>
  <c r="K6" i="41"/>
  <c r="E6" i="41"/>
  <c r="P5" i="41"/>
  <c r="Q5" i="41" s="1"/>
  <c r="K5" i="41"/>
  <c r="E5" i="41"/>
  <c r="P4" i="41"/>
  <c r="K4" i="41"/>
  <c r="E4" i="41"/>
  <c r="P7" i="41" l="1"/>
  <c r="Q4" i="41"/>
  <c r="Q7" i="41" s="1"/>
  <c r="S5" i="41"/>
  <c r="U5" i="41" s="1"/>
  <c r="W5" i="41" s="1"/>
  <c r="K7" i="41"/>
  <c r="E7" i="41"/>
  <c r="H5" i="41"/>
  <c r="H6" i="41"/>
  <c r="S6" i="41"/>
  <c r="U6" i="41" s="1"/>
  <c r="W6" i="41" s="1"/>
  <c r="H4" i="41"/>
  <c r="S4" i="41" l="1"/>
  <c r="S7" i="41" s="1"/>
  <c r="H7" i="41"/>
  <c r="U4" i="41" l="1"/>
  <c r="U7" i="41" s="1"/>
  <c r="W4" i="41" l="1"/>
  <c r="W7" i="41" s="1"/>
  <c r="E7" i="29" l="1"/>
  <c r="D4" i="29"/>
  <c r="D7" i="29" s="1"/>
  <c r="F3" i="29" s="1"/>
  <c r="F7" i="29" s="1"/>
  <c r="N7" i="28"/>
  <c r="O7" i="28" s="1"/>
  <c r="N4" i="28" l="1"/>
  <c r="O4" i="28" s="1"/>
  <c r="O6" i="28" s="1"/>
  <c r="N9" i="28"/>
  <c r="O9" i="28" s="1"/>
  <c r="N5" i="28"/>
  <c r="O5" i="28" s="1"/>
  <c r="N10" i="28"/>
  <c r="O10" i="28" s="1"/>
  <c r="N8" i="28"/>
  <c r="O8" i="28" s="1"/>
  <c r="O11" i="28" s="1"/>
  <c r="N6" i="28"/>
  <c r="O12" i="28" l="1"/>
  <c r="N11" i="28"/>
  <c r="N12" i="28" l="1"/>
  <c r="I6" i="27" l="1"/>
  <c r="I7" i="27" s="1"/>
  <c r="I4" i="27"/>
  <c r="I3" i="27"/>
  <c r="I5" i="27" s="1"/>
  <c r="I19" i="26"/>
  <c r="I18" i="26"/>
  <c r="I16" i="26"/>
  <c r="I15" i="26"/>
  <c r="I14" i="26"/>
  <c r="I13" i="26"/>
  <c r="I12" i="26"/>
  <c r="I11" i="26"/>
  <c r="I9" i="26"/>
  <c r="I8" i="26"/>
  <c r="I7" i="26"/>
  <c r="I6" i="26"/>
  <c r="I5" i="26"/>
  <c r="I4" i="26"/>
  <c r="I8" i="27" l="1"/>
  <c r="I20" i="26"/>
  <c r="I17" i="26"/>
  <c r="I10" i="26"/>
  <c r="I21" i="26" l="1"/>
  <c r="I21" i="3" l="1"/>
  <c r="I22" i="3" s="1"/>
  <c r="I19" i="3"/>
  <c r="I20" i="3" s="1"/>
  <c r="I17" i="3"/>
  <c r="I18" i="3" s="1"/>
  <c r="I15" i="3"/>
  <c r="I14" i="3"/>
  <c r="I12" i="3"/>
  <c r="I11" i="3"/>
  <c r="I9" i="3"/>
  <c r="I8" i="3"/>
  <c r="I7" i="3"/>
  <c r="I6" i="3"/>
  <c r="I4" i="3"/>
  <c r="I3" i="3"/>
  <c r="I13" i="3" l="1"/>
  <c r="I10" i="3"/>
  <c r="I5" i="3"/>
  <c r="I16" i="3"/>
  <c r="H14" i="2"/>
  <c r="H15" i="2" s="1"/>
  <c r="H12" i="2"/>
  <c r="H11" i="2"/>
  <c r="H9" i="2"/>
  <c r="H8" i="2"/>
  <c r="H7" i="2"/>
  <c r="H6" i="2"/>
  <c r="H4" i="2"/>
  <c r="H3" i="2"/>
  <c r="I23" i="3" l="1"/>
  <c r="H10" i="2"/>
  <c r="H13" i="2"/>
  <c r="H5" i="2"/>
  <c r="H16" i="2" l="1"/>
  <c r="G102" i="5" l="1"/>
  <c r="G101" i="5"/>
  <c r="G100" i="5"/>
  <c r="G99" i="5"/>
  <c r="G98" i="5"/>
  <c r="G97" i="5"/>
  <c r="G96" i="5"/>
  <c r="G95" i="5"/>
  <c r="G94" i="5"/>
  <c r="G93" i="5"/>
  <c r="G92" i="5"/>
  <c r="G91" i="5"/>
  <c r="G90" i="5"/>
  <c r="G89" i="5"/>
  <c r="G87" i="5"/>
  <c r="G86" i="5"/>
  <c r="G88" i="5" s="1"/>
  <c r="G84" i="5"/>
  <c r="G83" i="5"/>
  <c r="G82" i="5"/>
  <c r="G81" i="5"/>
  <c r="G80" i="5"/>
  <c r="G78" i="5"/>
  <c r="G77" i="5"/>
  <c r="G76" i="5"/>
  <c r="G75" i="5"/>
  <c r="G74" i="5"/>
  <c r="G73" i="5"/>
  <c r="G72" i="5"/>
  <c r="G71" i="5"/>
  <c r="G70" i="5"/>
  <c r="G69" i="5"/>
  <c r="G68" i="5"/>
  <c r="G67" i="5"/>
  <c r="G66" i="5"/>
  <c r="G65" i="5"/>
  <c r="G64" i="5"/>
  <c r="G63" i="5"/>
  <c r="G62" i="5"/>
  <c r="G61" i="5"/>
  <c r="G60" i="5"/>
  <c r="G59" i="5"/>
  <c r="G58" i="5"/>
  <c r="G57" i="5"/>
  <c r="G56" i="5"/>
  <c r="G55" i="5"/>
  <c r="G53" i="5"/>
  <c r="G52" i="5"/>
  <c r="G51" i="5"/>
  <c r="G50" i="5"/>
  <c r="G49" i="5"/>
  <c r="G48" i="5"/>
  <c r="G47" i="5"/>
  <c r="G46" i="5"/>
  <c r="G45" i="5"/>
  <c r="G44" i="5"/>
  <c r="G43" i="5"/>
  <c r="G42" i="5"/>
  <c r="G41" i="5"/>
  <c r="G39" i="5"/>
  <c r="G38" i="5"/>
  <c r="G37" i="5"/>
  <c r="G36" i="5"/>
  <c r="G35" i="5"/>
  <c r="G34" i="5"/>
  <c r="G33" i="5"/>
  <c r="G32" i="5"/>
  <c r="G31" i="5"/>
  <c r="G30" i="5"/>
  <c r="G29" i="5"/>
  <c r="G28" i="5"/>
  <c r="G26" i="5"/>
  <c r="G25" i="5"/>
  <c r="G24" i="5"/>
  <c r="G23" i="5"/>
  <c r="G22" i="5"/>
  <c r="G21" i="5"/>
  <c r="G19" i="5"/>
  <c r="G18" i="5"/>
  <c r="G17" i="5"/>
  <c r="G16" i="5"/>
  <c r="G15" i="5"/>
  <c r="G14" i="5"/>
  <c r="G13" i="5"/>
  <c r="G12" i="5"/>
  <c r="G10" i="5"/>
  <c r="G9" i="5"/>
  <c r="G8" i="5"/>
  <c r="G7" i="5"/>
  <c r="G6" i="5"/>
  <c r="G5" i="5"/>
  <c r="G4" i="5"/>
  <c r="G3" i="5"/>
  <c r="I67" i="6"/>
  <c r="I66" i="6"/>
  <c r="I65" i="6"/>
  <c r="I64" i="6"/>
  <c r="I63" i="6"/>
  <c r="I62" i="6"/>
  <c r="I61" i="6"/>
  <c r="I59" i="6"/>
  <c r="I60" i="6" s="1"/>
  <c r="I57" i="6"/>
  <c r="I56" i="6"/>
  <c r="I55" i="6"/>
  <c r="I54" i="6"/>
  <c r="I53" i="6"/>
  <c r="I52" i="6"/>
  <c r="I51" i="6"/>
  <c r="I50" i="6"/>
  <c r="I49" i="6"/>
  <c r="I48" i="6"/>
  <c r="I46" i="6"/>
  <c r="I45" i="6"/>
  <c r="I44" i="6"/>
  <c r="I43" i="6"/>
  <c r="I42" i="6"/>
  <c r="I41" i="6"/>
  <c r="I40" i="6"/>
  <c r="I39" i="6"/>
  <c r="I37" i="6"/>
  <c r="I36" i="6"/>
  <c r="I35" i="6"/>
  <c r="I34" i="6"/>
  <c r="I33" i="6"/>
  <c r="I32" i="6"/>
  <c r="I31" i="6"/>
  <c r="I30" i="6"/>
  <c r="I29" i="6"/>
  <c r="I28" i="6"/>
  <c r="I26" i="6"/>
  <c r="I25" i="6"/>
  <c r="I24" i="6"/>
  <c r="I23" i="6"/>
  <c r="I22" i="6"/>
  <c r="I21" i="6"/>
  <c r="I20" i="6"/>
  <c r="I18" i="6"/>
  <c r="I17" i="6"/>
  <c r="I16" i="6"/>
  <c r="I15" i="6"/>
  <c r="I13" i="6"/>
  <c r="I12" i="6"/>
  <c r="I10" i="6"/>
  <c r="I9" i="6"/>
  <c r="I8" i="6"/>
  <c r="I7" i="6"/>
  <c r="I6" i="6"/>
  <c r="I5" i="6"/>
  <c r="I4" i="6"/>
  <c r="I3" i="6"/>
  <c r="I19" i="6" l="1"/>
  <c r="I47" i="6"/>
  <c r="I58" i="6"/>
  <c r="G85" i="5"/>
  <c r="G11" i="5"/>
  <c r="G27" i="5"/>
  <c r="G20" i="5"/>
  <c r="G40" i="5"/>
  <c r="G54" i="5"/>
  <c r="G79" i="5"/>
  <c r="G103" i="5"/>
  <c r="I11" i="6"/>
  <c r="I38" i="6"/>
  <c r="I68" i="6"/>
  <c r="I14" i="6"/>
  <c r="I27" i="6"/>
  <c r="G104" i="5" l="1"/>
  <c r="I69" i="6"/>
  <c r="H78" i="1" l="1"/>
  <c r="H77" i="1"/>
  <c r="H76" i="1"/>
  <c r="H75" i="1"/>
  <c r="H74" i="1"/>
  <c r="H73" i="1"/>
  <c r="H71" i="1"/>
  <c r="H70" i="1"/>
  <c r="H69" i="1"/>
  <c r="H68" i="1"/>
  <c r="H67" i="1"/>
  <c r="H65" i="1"/>
  <c r="H64" i="1"/>
  <c r="H63" i="1"/>
  <c r="H62" i="1"/>
  <c r="H61" i="1"/>
  <c r="H60" i="1"/>
  <c r="H59" i="1"/>
  <c r="H58" i="1"/>
  <c r="H57" i="1"/>
  <c r="H56" i="1"/>
  <c r="H55" i="1"/>
  <c r="H54" i="1"/>
  <c r="H53" i="1"/>
  <c r="H52" i="1"/>
  <c r="H50" i="1"/>
  <c r="H49" i="1"/>
  <c r="H48" i="1"/>
  <c r="H47" i="1"/>
  <c r="H45" i="1"/>
  <c r="H44" i="1"/>
  <c r="H43" i="1"/>
  <c r="H42" i="1"/>
  <c r="H41" i="1"/>
  <c r="H40" i="1"/>
  <c r="H39" i="1"/>
  <c r="H38" i="1"/>
  <c r="H36" i="1"/>
  <c r="H35" i="1"/>
  <c r="H34" i="1"/>
  <c r="H33" i="1"/>
  <c r="H32" i="1"/>
  <c r="H31" i="1"/>
  <c r="H30" i="1"/>
  <c r="H29" i="1"/>
  <c r="H28" i="1"/>
  <c r="H27" i="1"/>
  <c r="H26" i="1"/>
  <c r="H24" i="1"/>
  <c r="H23" i="1"/>
  <c r="H22" i="1"/>
  <c r="H21" i="1"/>
  <c r="H20" i="1"/>
  <c r="H19" i="1"/>
  <c r="H18" i="1"/>
  <c r="H17" i="1"/>
  <c r="H16" i="1"/>
  <c r="H14" i="1"/>
  <c r="H13" i="1"/>
  <c r="H12" i="1"/>
  <c r="H11" i="1"/>
  <c r="H10" i="1"/>
  <c r="H8" i="1"/>
  <c r="H7" i="1"/>
  <c r="H6" i="1"/>
  <c r="H5" i="1"/>
  <c r="H4" i="1"/>
  <c r="H3" i="1"/>
  <c r="H79" i="1" l="1"/>
  <c r="H15" i="1"/>
  <c r="H9" i="1"/>
  <c r="H72" i="1"/>
  <c r="H37" i="1"/>
  <c r="H25" i="1"/>
  <c r="H46" i="1"/>
  <c r="H51" i="1"/>
  <c r="H66" i="1"/>
  <c r="H80" i="1" l="1"/>
</calcChain>
</file>

<file path=xl/sharedStrings.xml><?xml version="1.0" encoding="utf-8"?>
<sst xmlns="http://schemas.openxmlformats.org/spreadsheetml/2006/main" count="1644" uniqueCount="531">
  <si>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</si>
  <si>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</si>
  <si>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</si>
  <si>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</si>
  <si>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</si>
  <si>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</si>
  <si>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</si>
  <si>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</si>
  <si>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</si>
  <si>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</si>
  <si>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</si>
  <si>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</si>
  <si>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</si>
  <si>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</si>
  <si>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</si>
  <si>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</si>
  <si>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</si>
  <si>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</si>
  <si>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</si>
  <si>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</si>
  <si>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</si>
  <si>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</si>
  <si>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</si>
  <si>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</si>
  <si>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</si>
  <si>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</si>
  <si>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</si>
  <si>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</si>
  <si>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</si>
  <si>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</si>
  <si>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</si>
  <si>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</si>
  <si>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</si>
  <si>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</si>
  <si>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</si>
  <si>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</si>
  <si>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</si>
  <si>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</si>
  <si>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</si>
  <si>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</si>
  <si>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</si>
  <si>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</si>
  <si>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</si>
  <si>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</si>
  <si>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</si>
  <si>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</si>
  <si>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</si>
  <si>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</si>
  <si>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</si>
  <si>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</si>
  <si>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</si>
  <si>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</si>
  <si>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</si>
  <si>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</si>
  <si>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</si>
  <si>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</si>
  <si>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</si>
  <si>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</si>
  <si>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</si>
  <si>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</si>
  <si>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</si>
  <si>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</si>
  <si>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</si>
  <si>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</si>
  <si>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</si>
  <si>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</si>
  <si>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</si>
  <si>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</si>
  <si>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</si>
  <si>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</si>
  <si>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</si>
  <si>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</si>
  <si>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</si>
  <si>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</si>
  <si>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</si>
  <si>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</si>
  <si>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</si>
  <si>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</si>
  <si>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</si>
  <si>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</si>
  <si>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</si>
  <si>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</si>
  <si>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</si>
  <si>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</si>
  <si>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</si>
  <si>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</si>
  <si>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</si>
  <si>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</si>
  <si>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</si>
  <si>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</si>
  <si>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</si>
  <si>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</si>
  <si>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</si>
  <si>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</si>
  <si>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</si>
  <si>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</si>
  <si>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</si>
  <si>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</si>
  <si>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</si>
  <si>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</si>
  <si>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</si>
  <si>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</si>
  <si>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</si>
  <si>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</si>
  <si>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</si>
  <si>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</si>
  <si>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</si>
  <si>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</si>
  <si>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</si>
  <si>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</si>
  <si>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</si>
  <si>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</si>
  <si>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</si>
  <si>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</si>
  <si>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</si>
  <si>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</si>
  <si>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</si>
  <si>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</si>
  <si>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</si>
  <si>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</si>
  <si>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</si>
  <si>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</si>
  <si>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</si>
  <si>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</si>
  <si>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</si>
  <si>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</si>
  <si>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</si>
  <si>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</si>
  <si>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</si>
  <si>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</si>
  <si>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</si>
  <si>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</si>
  <si>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</si>
  <si>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</si>
  <si>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</si>
  <si>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</si>
  <si>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</si>
  <si>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</si>
  <si>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</si>
  <si>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</si>
  <si>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</si>
  <si>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</si>
  <si>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</si>
  <si>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</si>
  <si>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</si>
  <si>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</si>
  <si>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</si>
  <si>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</si>
  <si>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</si>
  <si>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</si>
  <si>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</si>
  <si>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</si>
  <si>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</si>
  <si>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</si>
  <si>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</si>
  <si>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</si>
  <si>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</si>
  <si>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</si>
  <si>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</si>
  <si>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</si>
  <si>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</si>
  <si>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</si>
  <si>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</si>
  <si>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</si>
  <si>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</si>
  <si>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</si>
  <si>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</si>
  <si>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</si>
  <si>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</si>
  <si>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</si>
  <si>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</si>
  <si>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</si>
  <si>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</si>
  <si>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</si>
  <si>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</si>
  <si>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</si>
  <si>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</si>
  <si>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</si>
  <si>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</si>
  <si>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</si>
  <si>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</si>
  <si>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</si>
  <si>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</si>
  <si>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</si>
  <si>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</si>
  <si>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</si>
  <si>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</si>
  <si>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</si>
  <si>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</si>
  <si>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</si>
  <si>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</si>
  <si>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</si>
  <si>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</si>
  <si>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</si>
  <si>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</si>
  <si>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</si>
  <si>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</si>
  <si>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</si>
  <si>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</si>
  <si>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</si>
  <si>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</si>
  <si>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</si>
  <si>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</si>
  <si>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</si>
  <si>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</si>
  <si>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</si>
  <si>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</si>
  <si>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</si>
  <si>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</si>
  <si>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</si>
  <si>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</si>
  <si>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</si>
  <si>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</si>
  <si>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</si>
  <si>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</si>
  <si>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</si>
  <si>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</si>
  <si>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</si>
  <si>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</si>
  <si>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</si>
  <si>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</si>
  <si>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</si>
  <si>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</si>
  <si>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</si>
  <si>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</si>
  <si>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</si>
  <si>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</si>
  <si>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</si>
  <si>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</si>
  <si>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</si>
  <si>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</si>
  <si>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</si>
  <si>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</si>
  <si>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</si>
  <si>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</si>
  <si>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</si>
  <si>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</si>
  <si>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</si>
  <si>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</si>
  <si>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</si>
  <si>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</si>
  <si>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</si>
  <si>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</si>
  <si>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</si>
  <si>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</si>
  <si>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</si>
  <si>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</si>
  <si>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</si>
  <si>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</si>
  <si>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</si>
  <si>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</si>
  <si>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</si>
  <si>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</si>
  <si>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</si>
  <si>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</si>
  <si>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</si>
  <si>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</si>
  <si>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</si>
  <si>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</si>
  <si>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</si>
  <si>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</si>
  <si>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</si>
  <si>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</si>
  <si>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</si>
  <si>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</si>
  <si>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</si>
  <si>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</si>
  <si>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</si>
  <si>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</si>
  <si>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</si>
  <si>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</si>
  <si>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</si>
  <si>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</si>
  <si>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</si>
  <si>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</si>
  <si>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</si>
  <si>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</si>
  <si>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</si>
  <si>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</si>
  <si>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</si>
  <si>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</si>
  <si>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</si>
  <si>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</si>
  <si>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</si>
  <si>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</si>
  <si>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</si>
  <si>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</si>
  <si>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</si>
  <si>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</si>
  <si>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</si>
  <si>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</si>
  <si>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</si>
  <si>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</si>
  <si>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</si>
  <si>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</si>
  <si>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</si>
  <si>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</si>
  <si>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</si>
  <si>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</si>
  <si>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</si>
  <si>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</si>
  <si>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</si>
  <si>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</si>
  <si>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</si>
  <si>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</si>
  <si>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</si>
  <si>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</si>
  <si>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</si>
  <si>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</si>
  <si>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</si>
  <si>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</si>
  <si>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</si>
  <si>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</si>
  <si>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</si>
  <si>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</si>
  <si>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</si>
  <si>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</si>
  <si>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</si>
  <si>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</si>
  <si>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</si>
  <si>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</si>
  <si>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</si>
  <si>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</si>
  <si>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</si>
  <si>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</si>
  <si>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</si>
  <si>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</si>
  <si>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</si>
  <si>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</si>
  <si>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</si>
  <si>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</si>
  <si>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</si>
  <si>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</si>
  <si>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</si>
  <si>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</si>
  <si>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</si>
  <si>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</si>
  <si>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</si>
  <si>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</si>
  <si>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</si>
  <si>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</si>
  <si>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</si>
  <si>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</si>
  <si>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</si>
  <si>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</si>
  <si>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</si>
  <si>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</si>
  <si>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</si>
  <si>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</si>
  <si>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</si>
  <si>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</si>
  <si>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</si>
  <si>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</si>
  <si>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</si>
  <si>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</si>
  <si>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</si>
  <si>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</si>
  <si>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</si>
  <si>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</si>
  <si>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</si>
  <si>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</si>
  <si>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</si>
  <si>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</si>
  <si>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</si>
  <si>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</si>
  <si>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</si>
  <si>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</si>
  <si>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</si>
  <si>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</si>
  <si>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</si>
  <si>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</si>
  <si>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</si>
  <si>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</si>
  <si>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</si>
  <si>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</si>
  <si>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</si>
  <si>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</si>
  <si>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</si>
  <si>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</si>
  <si>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</si>
  <si>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</si>
  <si>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</si>
  <si>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</si>
  <si>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</si>
  <si>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</si>
  <si>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</si>
  <si>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</si>
  <si>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</si>
  <si>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</si>
  <si>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</si>
  <si>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</si>
  <si>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</si>
  <si>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</si>
  <si>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</si>
  <si>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</si>
  <si>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</si>
  <si>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</si>
  <si>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</si>
  <si>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</si>
  <si>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</si>
  <si>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</si>
  <si>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</si>
  <si>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</si>
  <si>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</si>
  <si>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</si>
  <si>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</si>
  <si>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</si>
  <si>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</si>
  <si>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</si>
  <si>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</si>
  <si>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</si>
  <si>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</si>
  <si>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</si>
  <si>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</si>
  <si>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</si>
  <si>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</si>
  <si>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</si>
  <si>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</si>
  <si>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</si>
  <si>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</si>
  <si>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</si>
  <si>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</si>
  <si>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</si>
  <si>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</si>
  <si>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</si>
  <si>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</si>
  <si>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</si>
  <si>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</si>
  <si>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</si>
  <si>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</si>
  <si>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</si>
  <si>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</si>
  <si>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</si>
  <si>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</si>
  <si>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</si>
  <si>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</si>
  <si>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</si>
  <si>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</si>
  <si>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</si>
  <si>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</si>
  <si>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</si>
  <si>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</si>
  <si>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</si>
  <si>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</si>
  <si>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</si>
  <si>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</si>
  <si>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</si>
  <si>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</si>
  <si>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</si>
  <si>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</si>
  <si>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</si>
  <si>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</si>
  <si>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</si>
  <si>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</si>
  <si>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</si>
  <si>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</si>
  <si>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</si>
  <si>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</si>
  <si>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</si>
  <si>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</si>
  <si>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</si>
  <si>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</si>
  <si>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</si>
  <si>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</si>
  <si>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</si>
  <si>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</si>
  <si>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</si>
  <si>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</si>
  <si>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</si>
  <si>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</si>
  <si>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</si>
  <si>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</si>
  <si>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</si>
  <si>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</si>
  <si>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</si>
  <si>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</si>
  <si>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</si>
  <si>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</si>
  <si>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</si>
  <si>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</si>
  <si>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</si>
  <si>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莘庄工业区:</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</si>
  <si>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</si>
  <si>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</si>
  <si>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</si>
  <si>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</si>
  <si>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</si>
  <si>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</si>
  <si>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</si>
  <si>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</si>
  <si>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</si>
  <si>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</si>
  <si>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</si>
  <si>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</si>
  <si>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</si>
  <si>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</si>
  <si>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</si>
  <si>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</si>
  <si>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</si>
  <si>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</si>
  <si>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</si>
  <si>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</si>
  <si>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</si>
  <si>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</si>
  <si>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</si>
  <si>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</si>
  <si>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</si>
  <si>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</si>
  <si>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乡镇核酸检测费用（2022.6-2022.10）</t>
    <phoneticPr fontId="3" type="noConversion"/>
  </si>
  <si>
    <t>序号</t>
    <phoneticPr fontId="9" type="noConversion"/>
  </si>
  <si>
    <t>街镇</t>
  </si>
  <si>
    <t>社区</t>
  </si>
  <si>
    <t>属性</t>
    <phoneticPr fontId="9" type="noConversion"/>
  </si>
  <si>
    <t>学段</t>
    <phoneticPr fontId="9" type="noConversion"/>
  </si>
  <si>
    <t>采集点名称</t>
  </si>
  <si>
    <t>检测机构名称（与开户行名称一致）</t>
  </si>
  <si>
    <t>单采管数</t>
  </si>
  <si>
    <t>单采人次数</t>
  </si>
  <si>
    <t>金额</t>
    <phoneticPr fontId="9" type="noConversion"/>
  </si>
  <si>
    <t>混采管数</t>
  </si>
  <si>
    <t>混采人次数</t>
  </si>
  <si>
    <t>合计金额</t>
    <phoneticPr fontId="3" type="noConversion"/>
  </si>
  <si>
    <t>上海捷易医学检验实验室</t>
  </si>
  <si>
    <t>区级</t>
    <phoneticPr fontId="9" type="noConversion"/>
  </si>
  <si>
    <t>小学</t>
    <phoneticPr fontId="9" type="noConversion"/>
  </si>
  <si>
    <t>莘庄工业区</t>
  </si>
  <si>
    <t>完中</t>
    <phoneticPr fontId="9" type="noConversion"/>
  </si>
  <si>
    <t>七宝鑫都【常态化】</t>
  </si>
  <si>
    <t>闵行区第二实验小学（申莘）【常态化】</t>
  </si>
  <si>
    <t>闵行区第二实验小学（鑫都）【常态化】</t>
  </si>
  <si>
    <t>单位：元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</si>
</sst>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9">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43" fontId="0" fillId="0" borderId="24" xfId="0" applyNumberFormat="1" applyBorder="1">
      <alignment vertical="center"/>
    </xf>
    <xf numFmtId="0" fontId="0" fillId="2" borderId="6" xfId="0" applyFill="1" applyBorder="1" applyAlignment="1">
      <alignment horizontal="center" vertical="center"/>
    </xf>
    <xf numFmtId="0" fontId="57" fillId="2" borderId="6" xfId="0" applyFont="1" applyFill="1" applyBorder="1" applyAlignment="1">
      <alignment horizontal="center" vertical="center"/>
    </xf>
    <xf numFmtId="43" fontId="57" fillId="2" borderId="6" xfId="50" applyFont="1" applyFill="1" applyBorder="1" applyAlignment="1">
      <alignment horizontal="center" vertical="center"/>
    </xf>
    <xf numFmtId="0" fontId="57" fillId="2" borderId="24" xfId="0" applyFont="1" applyFill="1" applyBorder="1" applyAlignment="1">
      <alignment horizontal="center" vertical="center"/>
    </xf>
    <xf numFmtId="43" fontId="0" fillId="0" borderId="24" xfId="50" applyFont="1" applyBorder="1">
      <alignment vertical="center"/>
    </xf>
    <xf numFmtId="43" fontId="57" fillId="2" borderId="24" xfId="50" applyFont="1" applyFill="1" applyBorder="1" applyAlignment="1">
      <alignment horizontal="center" vertical="center"/>
    </xf>
    <xf numFmtId="43" fontId="0" fillId="2" borderId="6" xfId="50" applyFont="1" applyFill="1" applyBorder="1" applyAlignment="1">
      <alignment horizontal="center" vertical="center"/>
    </xf>
    <xf numFmtId="0" fontId="0" fillId="2" borderId="24" xfId="0" applyFill="1" applyBorder="1" applyAlignment="1">
      <alignment horizontal="center" vertical="center"/>
    </xf>
    <xf numFmtId="43" fontId="0" fillId="2" borderId="24" xfId="50" applyFont="1" applyFill="1" applyBorder="1" applyAlignment="1">
      <alignment horizontal="center" vertical="center"/>
    </xf>
    <xf numFmtId="0" fontId="0" fillId="2" borderId="13" xfId="0" applyFill="1" applyBorder="1" applyAlignment="1">
      <alignment horizontal="center" vertical="center"/>
    </xf>
    <xf numFmtId="0" fontId="0" fillId="2" borderId="25" xfId="0" applyFill="1" applyBorder="1" applyAlignment="1">
      <alignment horizontal="center" vertical="center"/>
    </xf>
    <xf numFmtId="0" fontId="57" fillId="2" borderId="25" xfId="0" applyFont="1" applyFill="1" applyBorder="1" applyAlignment="1">
      <alignment horizontal="center" vertical="center"/>
    </xf>
    <xf numFmtId="43" fontId="0" fillId="2" borderId="25" xfId="50" applyFont="1" applyFill="1" applyBorder="1" applyAlignment="1">
      <alignment horizontal="center" vertical="center"/>
    </xf>
    <xf numFmtId="43" fontId="57" fillId="2" borderId="25" xfId="50" applyFont="1" applyFill="1" applyBorder="1" applyAlignment="1">
      <alignment horizontal="center" vertical="center"/>
    </xf>
    <xf numFmtId="0" fontId="24" fillId="2" borderId="24" xfId="0" applyFont="1" applyFill="1" applyBorder="1" applyAlignment="1">
      <alignment horizontal="center" vertical="center"/>
    </xf>
    <xf numFmtId="0" fontId="66" fillId="0" borderId="0" xfId="0" applyNumberFormat="1" applyFont="1" applyAlignment="1">
      <alignment horizontal="right" vertical="center"/>
    </xf>
    <xf numFmtId="0" fontId="60" fillId="0" borderId="18" xfId="0" applyNumberFormat="1"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0" fontId="8" fillId="0" borderId="5" xfId="0" applyFont="1" applyFill="1" applyBorder="1" applyAlignment="1">
      <alignment horizontal="center"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 fillId="0" borderId="5" xfId="13" applyFont="1" applyFill="1" applyBorder="1" applyAlignment="1">
      <alignment horizontal="center" vertical="center"/>
    </xf>
    <xf numFmtId="0" fontId="48" fillId="0" borderId="5" xfId="0" applyFont="1" applyFill="1" applyBorder="1" applyAlignment="1">
      <alignment horizontal="center" vertical="center"/>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203" t="s">
        <v>158</v>
      </c>
      <c r="B1" s="204"/>
      <c r="C1" s="204"/>
      <c r="D1" s="204"/>
      <c r="E1" s="204"/>
      <c r="F1" s="204"/>
      <c r="G1" s="204"/>
      <c r="H1" s="204"/>
      <c r="I1" s="204"/>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205" t="s">
        <v>338</v>
      </c>
      <c r="B1" s="205"/>
      <c r="C1" s="205"/>
      <c r="D1" s="205"/>
      <c r="E1" s="205"/>
      <c r="F1" s="205"/>
      <c r="G1" s="205"/>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206" t="s">
        <v>0</v>
      </c>
      <c r="B1" s="207"/>
      <c r="C1" s="207"/>
      <c r="D1" s="207"/>
      <c r="E1" s="207"/>
      <c r="F1" s="207"/>
      <c r="G1" s="207"/>
      <c r="H1" s="207"/>
      <c r="I1" s="207"/>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8" t="s">
        <v>339</v>
      </c>
      <c r="B1" s="208"/>
      <c r="C1" s="208"/>
      <c r="D1" s="208"/>
      <c r="E1" s="208"/>
      <c r="F1" s="208"/>
      <c r="G1" s="208"/>
      <c r="H1" s="208"/>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8"/>
      <c r="L20" s="208"/>
      <c r="M20" s="208"/>
      <c r="N20" s="208"/>
      <c r="O20" s="208"/>
      <c r="P20" s="208"/>
      <c r="Q20" s="208"/>
      <c r="R20" s="208"/>
      <c r="S20" s="208"/>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9" t="s">
        <v>355</v>
      </c>
      <c r="B1" s="209"/>
      <c r="C1" s="209"/>
      <c r="D1" s="209"/>
      <c r="E1" s="209"/>
      <c r="F1" s="209"/>
      <c r="G1" s="209"/>
      <c r="H1" s="209"/>
      <c r="I1" s="209"/>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12" t="s">
        <v>442</v>
      </c>
      <c r="B1" s="212"/>
      <c r="C1" s="212"/>
      <c r="D1" s="212"/>
      <c r="E1" s="212"/>
      <c r="F1" s="212"/>
      <c r="G1" s="212"/>
      <c r="H1" s="212"/>
      <c r="I1" s="212"/>
    </row>
    <row r="2" spans="1:26" s="75" customFormat="1" ht="21.6" customHeight="1">
      <c r="A2" s="210" t="s">
        <v>357</v>
      </c>
      <c r="B2" s="213" t="s">
        <v>358</v>
      </c>
      <c r="C2" s="215" t="s">
        <v>359</v>
      </c>
      <c r="D2" s="215" t="s">
        <v>360</v>
      </c>
      <c r="E2" s="215" t="s">
        <v>361</v>
      </c>
      <c r="F2" s="215" t="s">
        <v>362</v>
      </c>
      <c r="G2" s="217" t="s">
        <v>363</v>
      </c>
      <c r="H2" s="210" t="s">
        <v>364</v>
      </c>
      <c r="I2" s="210" t="s">
        <v>365</v>
      </c>
      <c r="J2" s="72"/>
      <c r="K2" s="72"/>
      <c r="L2" s="73"/>
      <c r="M2" s="73"/>
      <c r="N2" s="73"/>
      <c r="O2" s="73"/>
      <c r="P2" s="73"/>
      <c r="Q2" s="73"/>
      <c r="R2" s="73"/>
      <c r="S2" s="73"/>
      <c r="T2" s="73"/>
      <c r="U2" s="73"/>
      <c r="V2" s="73"/>
      <c r="W2" s="73"/>
      <c r="X2" s="73"/>
      <c r="Y2" s="73"/>
      <c r="Z2" s="74"/>
    </row>
    <row r="3" spans="1:26" s="75" customFormat="1">
      <c r="A3" s="211"/>
      <c r="B3" s="214"/>
      <c r="C3" s="216"/>
      <c r="D3" s="216"/>
      <c r="E3" s="216"/>
      <c r="F3" s="216"/>
      <c r="G3" s="218"/>
      <c r="H3" s="211"/>
      <c r="I3" s="211"/>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9" t="s">
        <v>392</v>
      </c>
      <c r="B1" s="219"/>
      <c r="C1" s="219"/>
      <c r="D1" s="219"/>
      <c r="E1" s="219"/>
      <c r="F1" s="219"/>
      <c r="G1" s="219"/>
      <c r="H1" s="219"/>
      <c r="I1" s="219"/>
      <c r="J1" s="220"/>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21">
        <v>1</v>
      </c>
      <c r="B3" s="221" t="s">
        <v>366</v>
      </c>
      <c r="C3" s="221" t="s">
        <v>400</v>
      </c>
      <c r="D3" s="221" t="s">
        <v>400</v>
      </c>
      <c r="E3" s="114" t="s">
        <v>401</v>
      </c>
      <c r="F3" s="114" t="s">
        <v>402</v>
      </c>
      <c r="G3" s="115">
        <v>4903</v>
      </c>
      <c r="H3" s="115">
        <v>5</v>
      </c>
      <c r="I3" s="116">
        <f>G3*H3</f>
        <v>24515</v>
      </c>
      <c r="J3" s="117"/>
    </row>
    <row r="4" spans="1:10" ht="30" customHeight="1">
      <c r="A4" s="221"/>
      <c r="B4" s="221"/>
      <c r="C4" s="221"/>
      <c r="D4" s="221"/>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24" t="s">
        <v>411</v>
      </c>
      <c r="B1" s="224"/>
      <c r="C1" s="224"/>
      <c r="D1" s="224"/>
      <c r="E1" s="224"/>
      <c r="F1" s="224"/>
      <c r="G1" s="224"/>
      <c r="H1" s="224"/>
      <c r="I1" s="224"/>
      <c r="J1" s="224"/>
      <c r="K1" s="224"/>
      <c r="L1" s="224"/>
      <c r="M1" s="224"/>
      <c r="N1" s="224"/>
      <c r="O1" s="225"/>
    </row>
    <row r="2" spans="1:15" ht="30" customHeight="1">
      <c r="A2" s="229" t="s">
        <v>412</v>
      </c>
      <c r="B2" s="229" t="s">
        <v>421</v>
      </c>
      <c r="C2" s="229" t="s">
        <v>1</v>
      </c>
      <c r="D2" s="230" t="s">
        <v>420</v>
      </c>
      <c r="E2" s="226"/>
      <c r="F2" s="226" t="s">
        <v>424</v>
      </c>
      <c r="G2" s="226"/>
      <c r="H2" s="226" t="s">
        <v>425</v>
      </c>
      <c r="I2" s="226"/>
      <c r="J2" s="226" t="s">
        <v>426</v>
      </c>
      <c r="K2" s="226"/>
      <c r="L2" s="226" t="s">
        <v>413</v>
      </c>
      <c r="M2" s="226"/>
      <c r="N2" s="227" t="s">
        <v>414</v>
      </c>
      <c r="O2" s="222" t="s">
        <v>441</v>
      </c>
    </row>
    <row r="3" spans="1:15" ht="30" customHeight="1">
      <c r="A3" s="229"/>
      <c r="B3" s="229"/>
      <c r="C3" s="229"/>
      <c r="D3" s="125" t="s">
        <v>415</v>
      </c>
      <c r="E3" s="125" t="s">
        <v>162</v>
      </c>
      <c r="F3" s="125" t="s">
        <v>415</v>
      </c>
      <c r="G3" s="125" t="s">
        <v>162</v>
      </c>
      <c r="H3" s="125" t="s">
        <v>415</v>
      </c>
      <c r="I3" s="125" t="s">
        <v>162</v>
      </c>
      <c r="J3" s="125" t="s">
        <v>415</v>
      </c>
      <c r="K3" s="125" t="s">
        <v>162</v>
      </c>
      <c r="L3" s="125" t="s">
        <v>415</v>
      </c>
      <c r="M3" s="125" t="s">
        <v>162</v>
      </c>
      <c r="N3" s="228"/>
      <c r="O3" s="223"/>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29" t="s">
        <v>427</v>
      </c>
      <c r="B6" s="229"/>
      <c r="C6" s="229"/>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29" t="s">
        <v>428</v>
      </c>
      <c r="B11" s="229"/>
      <c r="C11" s="229"/>
      <c r="D11" s="130"/>
      <c r="E11" s="130"/>
      <c r="F11" s="130"/>
      <c r="G11" s="130"/>
      <c r="H11" s="130"/>
      <c r="I11" s="131"/>
      <c r="J11" s="130"/>
      <c r="K11" s="131"/>
      <c r="L11" s="130"/>
      <c r="M11" s="131"/>
      <c r="N11" s="129">
        <f>SUM(N7:N10)</f>
        <v>68590500</v>
      </c>
      <c r="O11" s="141">
        <f>SUM(O7:O10)</f>
        <v>45727000</v>
      </c>
    </row>
    <row r="12" spans="1:15" ht="30" customHeight="1">
      <c r="A12" s="231" t="s">
        <v>429</v>
      </c>
      <c r="B12" s="232"/>
      <c r="C12" s="233"/>
      <c r="D12" s="130"/>
      <c r="E12" s="130"/>
      <c r="F12" s="130"/>
      <c r="G12" s="130"/>
      <c r="H12" s="130"/>
      <c r="I12" s="131"/>
      <c r="J12" s="130"/>
      <c r="K12" s="131"/>
      <c r="L12" s="130"/>
      <c r="M12" s="131"/>
      <c r="N12" s="129">
        <f>N6+N11</f>
        <v>89410750</v>
      </c>
      <c r="O12" s="141">
        <f>O6+O11</f>
        <v>59607167</v>
      </c>
    </row>
  </sheetData>
  <mergeCells count="14">
    <mergeCell ref="A12:C12"/>
    <mergeCell ref="A6:C6"/>
    <mergeCell ref="A11:C11"/>
    <mergeCell ref="F2:G2"/>
    <mergeCell ref="H2:I2"/>
    <mergeCell ref="O2:O3"/>
    <mergeCell ref="A1:O1"/>
    <mergeCell ref="J2:K2"/>
    <mergeCell ref="L2:M2"/>
    <mergeCell ref="N2:N3"/>
    <mergeCell ref="A2:A3"/>
    <mergeCell ref="B2:B3"/>
    <mergeCell ref="C2:C3"/>
    <mergeCell ref="D2:E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36" t="s">
        <v>440</v>
      </c>
      <c r="B1" s="236"/>
      <c r="C1" s="236"/>
      <c r="D1" s="236"/>
      <c r="E1" s="237"/>
      <c r="F1" s="237"/>
    </row>
    <row r="2" spans="1:6" ht="24.95" customHeight="1">
      <c r="A2" s="133" t="s">
        <v>393</v>
      </c>
      <c r="B2" s="133" t="s">
        <v>430</v>
      </c>
      <c r="C2" s="133" t="s">
        <v>431</v>
      </c>
      <c r="D2" s="133" t="s">
        <v>398</v>
      </c>
      <c r="E2" s="138" t="s">
        <v>438</v>
      </c>
      <c r="F2" s="138" t="s">
        <v>439</v>
      </c>
    </row>
    <row r="3" spans="1:6" s="137" customFormat="1" ht="24.95" customHeight="1">
      <c r="A3" s="238">
        <v>1</v>
      </c>
      <c r="B3" s="240" t="s">
        <v>432</v>
      </c>
      <c r="C3" s="135" t="s">
        <v>433</v>
      </c>
      <c r="D3" s="136">
        <v>360525.09</v>
      </c>
      <c r="E3" s="235">
        <v>2920000</v>
      </c>
      <c r="F3" s="234">
        <f>D7-E3</f>
        <v>-835731.90999999992</v>
      </c>
    </row>
    <row r="4" spans="1:6" s="137" customFormat="1" ht="24.95" customHeight="1">
      <c r="A4" s="239"/>
      <c r="B4" s="241"/>
      <c r="C4" s="135" t="s">
        <v>434</v>
      </c>
      <c r="D4" s="136">
        <f>665799.2+100000</f>
        <v>765799.2</v>
      </c>
      <c r="E4" s="235"/>
      <c r="F4" s="235"/>
    </row>
    <row r="5" spans="1:6" s="137" customFormat="1" ht="24.95" customHeight="1">
      <c r="A5" s="239"/>
      <c r="B5" s="241"/>
      <c r="C5" s="135" t="s">
        <v>435</v>
      </c>
      <c r="D5" s="136">
        <v>955723.8</v>
      </c>
      <c r="E5" s="235"/>
      <c r="F5" s="235"/>
    </row>
    <row r="6" spans="1:6" s="137" customFormat="1" ht="24.95" customHeight="1">
      <c r="A6" s="239"/>
      <c r="B6" s="241"/>
      <c r="C6" s="135" t="s">
        <v>436</v>
      </c>
      <c r="D6" s="136">
        <v>2220</v>
      </c>
      <c r="E6" s="235"/>
      <c r="F6" s="235"/>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46" t="s">
        <v>443</v>
      </c>
      <c r="B1" s="246"/>
      <c r="C1" s="247"/>
    </row>
    <row r="2" spans="1:3" ht="59.25" customHeight="1">
      <c r="A2" s="244" t="s">
        <v>444</v>
      </c>
      <c r="B2" s="245"/>
      <c r="C2" s="237"/>
    </row>
    <row r="3" spans="1:3" ht="30" customHeight="1">
      <c r="A3" s="142"/>
      <c r="B3" s="142" t="s">
        <v>450</v>
      </c>
      <c r="C3" s="142" t="s">
        <v>451</v>
      </c>
    </row>
    <row r="4" spans="1:3" ht="30" customHeight="1">
      <c r="A4" s="142" t="s">
        <v>445</v>
      </c>
      <c r="B4" s="142">
        <v>2232000</v>
      </c>
      <c r="C4" s="243">
        <v>2000000</v>
      </c>
    </row>
    <row r="5" spans="1:3" ht="30" customHeight="1">
      <c r="A5" s="142" t="s">
        <v>446</v>
      </c>
      <c r="B5" s="142">
        <v>256300</v>
      </c>
      <c r="C5" s="243"/>
    </row>
    <row r="6" spans="1:3" ht="30" customHeight="1">
      <c r="A6" s="142" t="s">
        <v>447</v>
      </c>
      <c r="B6" s="142">
        <v>199100</v>
      </c>
      <c r="C6" s="243"/>
    </row>
    <row r="7" spans="1:3" ht="30" customHeight="1">
      <c r="A7" s="142" t="s">
        <v>448</v>
      </c>
      <c r="B7" s="142">
        <v>2687400</v>
      </c>
      <c r="C7" s="243"/>
    </row>
    <row r="8" spans="1:3" ht="21.75" customHeight="1">
      <c r="A8" s="242" t="s">
        <v>449</v>
      </c>
      <c r="B8" s="242"/>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C4" sqref="C4: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8" t="s">
        <v>505</v>
      </c>
      <c r="B1" s="249"/>
      <c r="C1" s="249"/>
    </row>
    <row r="2" spans="1:3" ht="35.1" customHeight="1">
      <c r="A2" s="250" t="s">
        <v>481</v>
      </c>
      <c r="B2" s="251"/>
      <c r="C2" s="201" t="s">
        <v>530</v>
      </c>
    </row>
    <row r="3" spans="1:3" ht="30" customHeight="1">
      <c r="A3" s="164" t="s">
        <v>393</v>
      </c>
      <c r="B3" s="164" t="s">
        <v>479</v>
      </c>
      <c r="C3" s="202" t="s">
        <v>506</v>
      </c>
    </row>
    <row r="4" spans="1:3" ht="30" customHeight="1">
      <c r="A4" s="164">
        <v>1</v>
      </c>
      <c r="B4" s="164" t="s">
        <v>507</v>
      </c>
      <c r="C4" s="267">
        <f>核酸检测!N14</f>
        <v>449419.94999999995</v>
      </c>
    </row>
    <row r="5" spans="1:3" ht="30" customHeight="1">
      <c r="A5" s="164"/>
      <c r="B5" s="164" t="s">
        <v>480</v>
      </c>
      <c r="C5" s="268">
        <f>SUM(C4:C4)</f>
        <v>449419.94999999995</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52" t="s">
        <v>477</v>
      </c>
      <c r="B1" s="252"/>
      <c r="C1" s="252"/>
      <c r="D1" s="252"/>
      <c r="E1" s="252"/>
      <c r="F1" s="252"/>
      <c r="G1" s="252"/>
      <c r="H1" s="252"/>
      <c r="I1" s="252"/>
      <c r="J1" s="252"/>
      <c r="K1" s="252"/>
      <c r="L1" s="252"/>
      <c r="M1" s="252"/>
      <c r="N1" s="252"/>
      <c r="O1" s="252"/>
      <c r="P1" s="252"/>
      <c r="Q1" s="252"/>
      <c r="R1" s="252"/>
      <c r="S1" s="252"/>
      <c r="T1" s="252"/>
      <c r="U1" s="237"/>
      <c r="V1" s="237"/>
      <c r="W1" s="237"/>
    </row>
    <row r="2" spans="1:23" ht="13.5" customHeight="1">
      <c r="A2" s="255" t="s">
        <v>452</v>
      </c>
      <c r="B2" s="255" t="s">
        <v>453</v>
      </c>
      <c r="C2" s="256" t="s">
        <v>454</v>
      </c>
      <c r="D2" s="256"/>
      <c r="E2" s="256"/>
      <c r="F2" s="256"/>
      <c r="G2" s="256"/>
      <c r="H2" s="256"/>
      <c r="I2" s="256" t="s">
        <v>461</v>
      </c>
      <c r="J2" s="256"/>
      <c r="K2" s="256"/>
      <c r="L2" s="256"/>
      <c r="M2" s="256"/>
      <c r="N2" s="256" t="s">
        <v>455</v>
      </c>
      <c r="O2" s="256"/>
      <c r="P2" s="256"/>
      <c r="Q2" s="256"/>
      <c r="R2" s="253" t="s">
        <v>462</v>
      </c>
      <c r="S2" s="254" t="s">
        <v>463</v>
      </c>
      <c r="T2" s="253" t="s">
        <v>476</v>
      </c>
      <c r="U2" s="253" t="s">
        <v>464</v>
      </c>
      <c r="V2" s="253" t="s">
        <v>465</v>
      </c>
      <c r="W2" s="253" t="s">
        <v>466</v>
      </c>
    </row>
    <row r="3" spans="1:23" ht="22.5">
      <c r="A3" s="255"/>
      <c r="B3" s="255"/>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54"/>
      <c r="S3" s="254"/>
      <c r="T3" s="254"/>
      <c r="U3" s="254"/>
      <c r="V3" s="254"/>
      <c r="W3" s="254"/>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4" workbookViewId="0">
      <selection activeCell="A7" sqref="A7:XFD21"/>
    </sheetView>
  </sheetViews>
  <sheetFormatPr defaultRowHeight="13.5" outlineLevelRow="2"/>
  <cols>
    <col min="1" max="1" width="4.875" customWidth="1"/>
    <col min="2" max="2" width="33" style="165"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60" t="s">
        <v>482</v>
      </c>
      <c r="B1" s="260"/>
      <c r="C1" s="260"/>
      <c r="D1" s="260"/>
      <c r="E1" s="260"/>
      <c r="F1" s="260"/>
      <c r="G1" s="260"/>
      <c r="H1" s="260"/>
      <c r="I1" s="260"/>
      <c r="J1" s="260"/>
      <c r="K1" s="260"/>
      <c r="L1" s="260"/>
      <c r="M1" s="260"/>
      <c r="N1" s="260"/>
      <c r="O1" s="260"/>
      <c r="P1" s="261"/>
      <c r="Q1" s="261"/>
      <c r="R1" s="261"/>
    </row>
    <row r="2" spans="1:18" ht="24.95" customHeight="1" outlineLevel="1">
      <c r="A2" s="166" t="s">
        <v>483</v>
      </c>
      <c r="B2" s="167"/>
      <c r="C2" s="166"/>
      <c r="D2" s="166"/>
      <c r="E2" s="166"/>
      <c r="F2" s="166"/>
      <c r="G2" s="166" t="s">
        <v>484</v>
      </c>
      <c r="H2" s="166"/>
      <c r="I2" s="166"/>
      <c r="J2" s="166"/>
      <c r="K2" s="166"/>
      <c r="L2" s="166"/>
      <c r="M2" s="166"/>
      <c r="N2" s="166"/>
      <c r="O2" s="166"/>
      <c r="R2" s="166" t="s">
        <v>478</v>
      </c>
    </row>
    <row r="3" spans="1:18" ht="24.95" customHeight="1" outlineLevel="2">
      <c r="A3" s="262" t="s">
        <v>412</v>
      </c>
      <c r="B3" s="264" t="s">
        <v>289</v>
      </c>
      <c r="C3" s="264" t="s">
        <v>485</v>
      </c>
      <c r="D3" s="264" t="s">
        <v>340</v>
      </c>
      <c r="E3" s="264" t="s">
        <v>486</v>
      </c>
      <c r="F3" s="264" t="s">
        <v>487</v>
      </c>
      <c r="G3" s="264"/>
      <c r="H3" s="264"/>
      <c r="I3" s="264"/>
      <c r="J3" s="264"/>
      <c r="K3" s="264"/>
      <c r="L3" s="264"/>
      <c r="M3" s="264"/>
      <c r="N3" s="264"/>
      <c r="O3" s="264"/>
      <c r="P3" s="257" t="s">
        <v>488</v>
      </c>
      <c r="Q3" s="258"/>
      <c r="R3" s="259"/>
    </row>
    <row r="4" spans="1:18" ht="24.95" customHeight="1" outlineLevel="1">
      <c r="A4" s="263"/>
      <c r="B4" s="264"/>
      <c r="C4" s="264"/>
      <c r="D4" s="264"/>
      <c r="E4" s="264"/>
      <c r="F4" s="168" t="s">
        <v>415</v>
      </c>
      <c r="G4" s="169" t="s">
        <v>489</v>
      </c>
      <c r="H4" s="169" t="s">
        <v>490</v>
      </c>
      <c r="I4" s="169" t="s">
        <v>491</v>
      </c>
      <c r="J4" s="169" t="s">
        <v>492</v>
      </c>
      <c r="K4" s="169" t="s">
        <v>493</v>
      </c>
      <c r="L4" s="169" t="s">
        <v>494</v>
      </c>
      <c r="M4" s="169" t="s">
        <v>495</v>
      </c>
      <c r="N4" s="169" t="s">
        <v>496</v>
      </c>
      <c r="O4" s="168" t="s">
        <v>162</v>
      </c>
      <c r="P4" s="170" t="s">
        <v>497</v>
      </c>
      <c r="Q4" s="170" t="s">
        <v>498</v>
      </c>
      <c r="R4" s="170" t="s">
        <v>499</v>
      </c>
    </row>
    <row r="5" spans="1:18" ht="24.95" customHeight="1" outlineLevel="2">
      <c r="A5" s="171">
        <v>1</v>
      </c>
      <c r="B5" s="172" t="s">
        <v>502</v>
      </c>
      <c r="C5" s="173" t="s">
        <v>503</v>
      </c>
      <c r="D5" s="173" t="s">
        <v>500</v>
      </c>
      <c r="E5" s="174" t="s">
        <v>501</v>
      </c>
      <c r="F5" s="173">
        <v>1</v>
      </c>
      <c r="G5" s="173">
        <v>3600</v>
      </c>
      <c r="H5" s="173">
        <v>940</v>
      </c>
      <c r="I5" s="173">
        <v>282</v>
      </c>
      <c r="J5" s="173">
        <v>35</v>
      </c>
      <c r="K5" s="173">
        <v>20</v>
      </c>
      <c r="L5" s="173">
        <v>100</v>
      </c>
      <c r="M5" s="173">
        <v>250</v>
      </c>
      <c r="N5" s="173">
        <v>220</v>
      </c>
      <c r="O5" s="173">
        <f t="shared" ref="O5" si="0">SUM(G5:N5)</f>
        <v>5447</v>
      </c>
      <c r="P5" s="175">
        <f t="shared" ref="P5" si="1">O5</f>
        <v>5447</v>
      </c>
      <c r="Q5" s="175">
        <f t="shared" ref="Q5" si="2">ROUND(P5*0.41,0)</f>
        <v>2233</v>
      </c>
      <c r="R5" s="176">
        <f t="shared" ref="R5" si="3">P5-Q5</f>
        <v>3214</v>
      </c>
    </row>
    <row r="6" spans="1:18" ht="24.95" customHeight="1" outlineLevel="1">
      <c r="A6" s="177"/>
      <c r="B6" s="178"/>
      <c r="C6" s="179" t="s">
        <v>504</v>
      </c>
      <c r="D6" s="180"/>
      <c r="E6" s="170"/>
      <c r="F6" s="180">
        <f t="shared" ref="F6:R6" si="4">SUBTOTAL(9,F5:F5)</f>
        <v>1</v>
      </c>
      <c r="G6" s="180">
        <f t="shared" si="4"/>
        <v>3600</v>
      </c>
      <c r="H6" s="180">
        <f t="shared" si="4"/>
        <v>940</v>
      </c>
      <c r="I6" s="180">
        <f t="shared" si="4"/>
        <v>282</v>
      </c>
      <c r="J6" s="180">
        <f t="shared" si="4"/>
        <v>35</v>
      </c>
      <c r="K6" s="180">
        <f t="shared" si="4"/>
        <v>20</v>
      </c>
      <c r="L6" s="180">
        <f t="shared" si="4"/>
        <v>100</v>
      </c>
      <c r="M6" s="180">
        <f t="shared" si="4"/>
        <v>250</v>
      </c>
      <c r="N6" s="180">
        <f t="shared" si="4"/>
        <v>220</v>
      </c>
      <c r="O6" s="180">
        <f t="shared" si="4"/>
        <v>5447</v>
      </c>
      <c r="P6" s="181">
        <f t="shared" si="4"/>
        <v>5447</v>
      </c>
      <c r="Q6" s="181">
        <f t="shared" si="4"/>
        <v>2233</v>
      </c>
      <c r="R6" s="182">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5" sqref="A15:XFD15"/>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65" t="s">
        <v>508</v>
      </c>
      <c r="B1" s="266"/>
      <c r="C1" s="266"/>
      <c r="D1" s="266"/>
      <c r="E1" s="266"/>
      <c r="F1" s="266"/>
      <c r="G1" s="266"/>
      <c r="H1" s="266"/>
      <c r="I1" s="266"/>
      <c r="J1" s="266"/>
      <c r="K1" s="266"/>
      <c r="L1" s="266"/>
      <c r="M1" s="266"/>
      <c r="N1" s="266"/>
    </row>
    <row r="2" spans="1:14">
      <c r="A2" s="183" t="s">
        <v>509</v>
      </c>
      <c r="B2" s="183" t="s">
        <v>510</v>
      </c>
      <c r="C2" s="183" t="s">
        <v>511</v>
      </c>
      <c r="D2" s="183" t="s">
        <v>512</v>
      </c>
      <c r="E2" s="183" t="s">
        <v>513</v>
      </c>
      <c r="F2" s="183" t="s">
        <v>514</v>
      </c>
      <c r="G2" s="183" t="s">
        <v>515</v>
      </c>
      <c r="H2" s="184" t="s">
        <v>516</v>
      </c>
      <c r="I2" s="183" t="s">
        <v>517</v>
      </c>
      <c r="J2" s="184" t="s">
        <v>518</v>
      </c>
      <c r="K2" s="184" t="s">
        <v>519</v>
      </c>
      <c r="L2" s="184" t="s">
        <v>520</v>
      </c>
      <c r="M2" s="184" t="s">
        <v>518</v>
      </c>
      <c r="N2" s="184" t="s">
        <v>521</v>
      </c>
    </row>
    <row r="3" spans="1:14" outlineLevel="2">
      <c r="A3" s="186">
        <v>1</v>
      </c>
      <c r="B3" s="187" t="s">
        <v>525</v>
      </c>
      <c r="C3" s="187" t="s">
        <v>1</v>
      </c>
      <c r="D3" s="187" t="s">
        <v>523</v>
      </c>
      <c r="E3" s="187" t="s">
        <v>526</v>
      </c>
      <c r="F3" s="187" t="s">
        <v>527</v>
      </c>
      <c r="G3" s="187" t="s">
        <v>522</v>
      </c>
      <c r="H3" s="188">
        <v>2294</v>
      </c>
      <c r="I3" s="187">
        <v>2294</v>
      </c>
      <c r="J3" s="188">
        <v>25692.799999999999</v>
      </c>
      <c r="K3" s="188">
        <v>25</v>
      </c>
      <c r="L3" s="188">
        <v>219</v>
      </c>
      <c r="M3" s="189">
        <v>536.54999999999995</v>
      </c>
      <c r="N3" s="185">
        <f t="shared" ref="N3:N13" si="0">J3+M3</f>
        <v>26229.35</v>
      </c>
    </row>
    <row r="4" spans="1:14" outlineLevel="2">
      <c r="A4" s="186">
        <v>2</v>
      </c>
      <c r="B4" s="187" t="s">
        <v>525</v>
      </c>
      <c r="C4" s="187" t="s">
        <v>1</v>
      </c>
      <c r="D4" s="187" t="s">
        <v>523</v>
      </c>
      <c r="E4" s="187" t="s">
        <v>526</v>
      </c>
      <c r="F4" s="187" t="s">
        <v>527</v>
      </c>
      <c r="G4" s="187" t="s">
        <v>522</v>
      </c>
      <c r="H4" s="188">
        <v>1279</v>
      </c>
      <c r="I4" s="187">
        <v>1279</v>
      </c>
      <c r="J4" s="188">
        <v>14324.8</v>
      </c>
      <c r="K4" s="188">
        <v>0</v>
      </c>
      <c r="L4" s="188">
        <v>0</v>
      </c>
      <c r="M4" s="189">
        <v>0</v>
      </c>
      <c r="N4" s="185">
        <f t="shared" si="0"/>
        <v>14324.8</v>
      </c>
    </row>
    <row r="5" spans="1:14" outlineLevel="2">
      <c r="A5" s="186">
        <v>3</v>
      </c>
      <c r="B5" s="187" t="s">
        <v>525</v>
      </c>
      <c r="C5" s="187" t="s">
        <v>1</v>
      </c>
      <c r="D5" s="187" t="s">
        <v>523</v>
      </c>
      <c r="E5" s="187" t="s">
        <v>526</v>
      </c>
      <c r="F5" s="187" t="s">
        <v>527</v>
      </c>
      <c r="G5" s="187" t="s">
        <v>522</v>
      </c>
      <c r="H5" s="188">
        <v>3</v>
      </c>
      <c r="I5" s="187">
        <v>3</v>
      </c>
      <c r="J5" s="188">
        <v>33.599999999999994</v>
      </c>
      <c r="K5" s="188">
        <v>267</v>
      </c>
      <c r="L5" s="188">
        <v>2650</v>
      </c>
      <c r="M5" s="190">
        <v>6492.5</v>
      </c>
      <c r="N5" s="185">
        <f t="shared" si="0"/>
        <v>6526.1</v>
      </c>
    </row>
    <row r="6" spans="1:14" outlineLevel="2">
      <c r="A6" s="186">
        <v>4</v>
      </c>
      <c r="B6" s="189" t="s">
        <v>525</v>
      </c>
      <c r="C6" s="189" t="s">
        <v>1</v>
      </c>
      <c r="D6" s="189" t="s">
        <v>523</v>
      </c>
      <c r="E6" s="189" t="s">
        <v>524</v>
      </c>
      <c r="F6" s="189" t="s">
        <v>528</v>
      </c>
      <c r="G6" s="189" t="s">
        <v>522</v>
      </c>
      <c r="H6" s="191">
        <v>0</v>
      </c>
      <c r="I6" s="189">
        <v>0</v>
      </c>
      <c r="J6" s="191">
        <v>0</v>
      </c>
      <c r="K6" s="191">
        <v>9</v>
      </c>
      <c r="L6" s="189">
        <v>68</v>
      </c>
      <c r="M6" s="190">
        <v>166.6</v>
      </c>
      <c r="N6" s="185">
        <f t="shared" si="0"/>
        <v>166.6</v>
      </c>
    </row>
    <row r="7" spans="1:14" outlineLevel="2">
      <c r="A7" s="186">
        <v>5</v>
      </c>
      <c r="B7" s="189" t="s">
        <v>525</v>
      </c>
      <c r="C7" s="189" t="s">
        <v>1</v>
      </c>
      <c r="D7" s="189" t="s">
        <v>523</v>
      </c>
      <c r="E7" s="189" t="s">
        <v>524</v>
      </c>
      <c r="F7" s="189" t="s">
        <v>529</v>
      </c>
      <c r="G7" s="189" t="s">
        <v>522</v>
      </c>
      <c r="H7" s="191">
        <v>0</v>
      </c>
      <c r="I7" s="189">
        <v>0</v>
      </c>
      <c r="J7" s="191">
        <v>0</v>
      </c>
      <c r="K7" s="191">
        <v>11</v>
      </c>
      <c r="L7" s="189">
        <v>106</v>
      </c>
      <c r="M7" s="190">
        <v>259.7</v>
      </c>
      <c r="N7" s="185">
        <f t="shared" si="0"/>
        <v>259.7</v>
      </c>
    </row>
    <row r="8" spans="1:14" outlineLevel="2">
      <c r="A8" s="186">
        <v>6</v>
      </c>
      <c r="B8" s="187" t="s">
        <v>525</v>
      </c>
      <c r="C8" s="187" t="s">
        <v>1</v>
      </c>
      <c r="D8" s="187" t="s">
        <v>523</v>
      </c>
      <c r="E8" s="187" t="s">
        <v>526</v>
      </c>
      <c r="F8" s="187" t="s">
        <v>527</v>
      </c>
      <c r="G8" s="187" t="s">
        <v>522</v>
      </c>
      <c r="H8" s="188">
        <v>1049</v>
      </c>
      <c r="I8" s="187">
        <v>1049</v>
      </c>
      <c r="J8" s="188">
        <v>11748.8</v>
      </c>
      <c r="K8" s="188">
        <v>5931</v>
      </c>
      <c r="L8" s="188">
        <v>54649</v>
      </c>
      <c r="M8" s="190">
        <v>133890.04999999999</v>
      </c>
      <c r="N8" s="185">
        <f t="shared" si="0"/>
        <v>145638.84999999998</v>
      </c>
    </row>
    <row r="9" spans="1:14" outlineLevel="2">
      <c r="A9" s="186">
        <v>7</v>
      </c>
      <c r="B9" s="189" t="s">
        <v>525</v>
      </c>
      <c r="C9" s="189" t="s">
        <v>1</v>
      </c>
      <c r="D9" s="189" t="s">
        <v>523</v>
      </c>
      <c r="E9" s="189" t="s">
        <v>524</v>
      </c>
      <c r="F9" s="189" t="s">
        <v>528</v>
      </c>
      <c r="G9" s="189" t="s">
        <v>522</v>
      </c>
      <c r="H9" s="191">
        <v>10</v>
      </c>
      <c r="I9" s="189">
        <v>10</v>
      </c>
      <c r="J9" s="191">
        <v>112</v>
      </c>
      <c r="K9" s="191">
        <v>1872</v>
      </c>
      <c r="L9" s="189">
        <v>18425</v>
      </c>
      <c r="M9" s="190">
        <v>45141.25</v>
      </c>
      <c r="N9" s="185">
        <f t="shared" si="0"/>
        <v>45253.25</v>
      </c>
    </row>
    <row r="10" spans="1:14" outlineLevel="2">
      <c r="A10" s="186">
        <v>8</v>
      </c>
      <c r="B10" s="189" t="s">
        <v>525</v>
      </c>
      <c r="C10" s="189" t="s">
        <v>1</v>
      </c>
      <c r="D10" s="189" t="s">
        <v>523</v>
      </c>
      <c r="E10" s="189" t="s">
        <v>524</v>
      </c>
      <c r="F10" s="189" t="s">
        <v>529</v>
      </c>
      <c r="G10" s="189" t="s">
        <v>522</v>
      </c>
      <c r="H10" s="191">
        <v>12</v>
      </c>
      <c r="I10" s="189">
        <v>12</v>
      </c>
      <c r="J10" s="191">
        <v>134.39999999999998</v>
      </c>
      <c r="K10" s="191">
        <v>2786</v>
      </c>
      <c r="L10" s="189">
        <v>27327</v>
      </c>
      <c r="M10" s="190">
        <v>66951.149999999994</v>
      </c>
      <c r="N10" s="185">
        <f t="shared" si="0"/>
        <v>67085.549999999988</v>
      </c>
    </row>
    <row r="11" spans="1:14" outlineLevel="2">
      <c r="A11" s="186">
        <v>9</v>
      </c>
      <c r="B11" s="186" t="s">
        <v>525</v>
      </c>
      <c r="C11" s="187" t="s">
        <v>1</v>
      </c>
      <c r="D11" s="187" t="s">
        <v>523</v>
      </c>
      <c r="E11" s="187" t="s">
        <v>526</v>
      </c>
      <c r="F11" s="186" t="s">
        <v>527</v>
      </c>
      <c r="G11" s="186" t="s">
        <v>522</v>
      </c>
      <c r="H11" s="192">
        <v>56</v>
      </c>
      <c r="I11" s="186">
        <v>56</v>
      </c>
      <c r="J11" s="188">
        <v>627.19999999999993</v>
      </c>
      <c r="K11" s="192">
        <v>3428</v>
      </c>
      <c r="L11" s="192">
        <v>31448</v>
      </c>
      <c r="M11" s="190">
        <v>77047.599999999991</v>
      </c>
      <c r="N11" s="185">
        <f t="shared" si="0"/>
        <v>77674.799999999988</v>
      </c>
    </row>
    <row r="12" spans="1:14" outlineLevel="2">
      <c r="A12" s="186">
        <v>10</v>
      </c>
      <c r="B12" s="193" t="s">
        <v>525</v>
      </c>
      <c r="C12" s="189" t="s">
        <v>1</v>
      </c>
      <c r="D12" s="189" t="s">
        <v>523</v>
      </c>
      <c r="E12" s="189" t="s">
        <v>524</v>
      </c>
      <c r="F12" s="193" t="s">
        <v>528</v>
      </c>
      <c r="G12" s="193" t="s">
        <v>522</v>
      </c>
      <c r="H12" s="194">
        <v>6</v>
      </c>
      <c r="I12" s="193">
        <v>6</v>
      </c>
      <c r="J12" s="191">
        <v>67.199999999999989</v>
      </c>
      <c r="K12" s="194">
        <v>1145</v>
      </c>
      <c r="L12" s="193">
        <v>11295</v>
      </c>
      <c r="M12" s="190">
        <v>27672.75</v>
      </c>
      <c r="N12" s="185">
        <f t="shared" si="0"/>
        <v>27739.95</v>
      </c>
    </row>
    <row r="13" spans="1:14" outlineLevel="2">
      <c r="A13" s="195">
        <v>11</v>
      </c>
      <c r="B13" s="196" t="s">
        <v>525</v>
      </c>
      <c r="C13" s="197" t="s">
        <v>1</v>
      </c>
      <c r="D13" s="197" t="s">
        <v>523</v>
      </c>
      <c r="E13" s="197" t="s">
        <v>524</v>
      </c>
      <c r="F13" s="196" t="s">
        <v>529</v>
      </c>
      <c r="G13" s="196" t="s">
        <v>522</v>
      </c>
      <c r="H13" s="198">
        <v>12</v>
      </c>
      <c r="I13" s="196">
        <v>12</v>
      </c>
      <c r="J13" s="199">
        <v>134.39999999999998</v>
      </c>
      <c r="K13" s="198">
        <v>1606</v>
      </c>
      <c r="L13" s="196">
        <v>15668</v>
      </c>
      <c r="M13" s="190">
        <v>38386.6</v>
      </c>
      <c r="N13" s="185">
        <f t="shared" si="0"/>
        <v>38521</v>
      </c>
    </row>
    <row r="14" spans="1:14" outlineLevel="1">
      <c r="A14" s="193"/>
      <c r="B14" s="200" t="s">
        <v>504</v>
      </c>
      <c r="C14" s="189"/>
      <c r="D14" s="189"/>
      <c r="E14" s="189"/>
      <c r="F14" s="193"/>
      <c r="G14" s="193"/>
      <c r="H14" s="194"/>
      <c r="I14" s="193"/>
      <c r="J14" s="191">
        <f>SUBTOTAL(9,J3:J13)</f>
        <v>52875.199999999997</v>
      </c>
      <c r="K14" s="194"/>
      <c r="L14" s="193"/>
      <c r="M14" s="190">
        <f>SUBTOTAL(9,M3:M13)</f>
        <v>396544.74999999994</v>
      </c>
      <c r="N14" s="185">
        <f>SUBTOTAL(9,N3:N13)</f>
        <v>449419.94999999995</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莘庄工业区</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黄雅雯</cp:lastModifiedBy>
  <cp:lastPrinted>2022-12-13T01:41:26Z</cp:lastPrinted>
  <dcterms:created xsi:type="dcterms:W3CDTF">2022-02-28T00:54:29Z</dcterms:created>
  <dcterms:modified xsi:type="dcterms:W3CDTF">2022-12-14T02:54:43Z</dcterms:modified>
</cp:coreProperties>
</file>