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 firstSheet="15" activeTab="15"/>
  </bookViews>
  <sheets>
    <sheet name="基本支出汇总" sheetId="16" state="hidden" r:id="rId1"/>
    <sheet name="2022年绩效清算" sheetId="18" state="hidden" r:id="rId2"/>
    <sheet name="莘庄镇" sheetId="6" state="hidden" r:id="rId3"/>
    <sheet name="吴泾镇" sheetId="7" state="hidden" r:id="rId4"/>
    <sheet name="七宝镇" sheetId="1" state="hidden" r:id="rId5"/>
    <sheet name="浦江镇" sheetId="11" state="hidden" r:id="rId6"/>
    <sheet name="梅陇镇" sheetId="5" state="hidden" r:id="rId7"/>
    <sheet name="马桥镇" sheetId="4" state="hidden" r:id="rId8"/>
    <sheet name="华漕镇" sheetId="3" state="hidden" r:id="rId9"/>
    <sheet name="颛桥镇" sheetId="8" state="hidden" r:id="rId10"/>
    <sheet name="虹桥镇" sheetId="2" state="hidden" r:id="rId11"/>
    <sheet name="2023绩效预估" sheetId="10" state="hidden" r:id="rId12"/>
    <sheet name="保安经费" sheetId="14" state="hidden" r:id="rId13"/>
    <sheet name="残疾就业保障" sheetId="15" state="hidden" r:id="rId14"/>
    <sheet name="补充公用经费" sheetId="17" state="hidden" r:id="rId15"/>
    <sheet name="颛桥镇汇总" sheetId="38" r:id="rId16"/>
    <sheet name="设备购置与更新" sheetId="25" state="hidden" r:id="rId17"/>
    <sheet name="理化实验室" sheetId="26" state="hidden" r:id="rId18"/>
    <sheet name="颛桥维修2023" sheetId="34" state="hidden" r:id="rId19"/>
    <sheet name="学前科" sheetId="20" state="hidden" r:id="rId20"/>
    <sheet name="普教一科" sheetId="21" state="hidden" r:id="rId21"/>
    <sheet name="普教二科" sheetId="22" state="hidden" r:id="rId22"/>
    <sheet name="考试中心" sheetId="23" state="hidden" r:id="rId23"/>
    <sheet name="教育学院" sheetId="24" state="hidden" r:id="rId24"/>
    <sheet name="抚恤金" sheetId="37" state="hidden" r:id="rId25"/>
  </sheets>
  <externalReferences>
    <externalReference r:id="rId26"/>
    <externalReference r:id="rId27"/>
  </externalReferences>
  <definedNames>
    <definedName name="_xlnm._FilterDatabase" localSheetId="11" hidden="1">'2023绩效预估'!$A$2:$H$126</definedName>
    <definedName name="_xlnm.Print_Area" localSheetId="1">'2022年绩效清算'!$A$1:$Q$129</definedName>
    <definedName name="_xlnm.Print_Area" localSheetId="23">教育学院!$A$1:$G$9</definedName>
    <definedName name="_xlnm.Print_Area" localSheetId="22">考试中心!$A$1:$I$5</definedName>
    <definedName name="_xlnm.Print_Area" localSheetId="17">理化实验室!$A$1:$I$56</definedName>
    <definedName name="_xlnm.Print_Area" localSheetId="5">浦江镇!$A$1:$Y$106</definedName>
    <definedName name="_xlnm.Print_Area" localSheetId="21">普教二科!$A$1:$H$9</definedName>
    <definedName name="_xlnm.Print_Area" localSheetId="20">普教一科!$A$1:$G$18</definedName>
    <definedName name="_xlnm.Print_Area" localSheetId="16">设备购置与更新!$A$1:$L$9</definedName>
    <definedName name="_xlnm.Print_Area" localSheetId="19">学前科!$A$1:$I$15</definedName>
    <definedName name="_xlnm.Print_Area" localSheetId="18">颛桥维修2023!$A$1:$J$53</definedName>
    <definedName name="_xlnm.Print_Titles" localSheetId="1">'2022年绩效清算'!$1:$3</definedName>
    <definedName name="_xlnm.Print_Titles" localSheetId="23">教育学院!$1:$2</definedName>
    <definedName name="_xlnm.Print_Titles" localSheetId="22">考试中心!$1:$2</definedName>
    <definedName name="_xlnm.Print_Titles" localSheetId="17">理化实验室!$1:$3</definedName>
    <definedName name="_xlnm.Print_Titles" localSheetId="5">浦江镇!$1:$2</definedName>
    <definedName name="_xlnm.Print_Titles" localSheetId="21">普教二科!$1:$2</definedName>
    <definedName name="_xlnm.Print_Titles" localSheetId="20">普教一科!$1:$2</definedName>
    <definedName name="_xlnm.Print_Titles" localSheetId="16">设备购置与更新!$1:$2</definedName>
    <definedName name="_xlnm.Print_Titles" localSheetId="19">学前科!$1:$2</definedName>
    <definedName name="_xlnm.Print_Titles" localSheetId="18">颛桥维修2023!$1:$2</definedName>
  </definedNames>
  <calcPr calcId="124519"/>
</workbook>
</file>

<file path=xl/calcChain.xml><?xml version="1.0" encoding="utf-8"?>
<calcChain xmlns="http://schemas.openxmlformats.org/spreadsheetml/2006/main">
  <c r="C12" i="38"/>
  <c r="C10"/>
  <c r="C9"/>
  <c r="C8"/>
  <c r="C7"/>
  <c r="C6"/>
  <c r="C5"/>
  <c r="C4"/>
  <c r="C13" l="1"/>
  <c r="J53" i="34"/>
  <c r="J46"/>
  <c r="J36"/>
  <c r="J14"/>
  <c r="J3"/>
  <c r="H52"/>
  <c r="G52"/>
  <c r="I51"/>
  <c r="I46"/>
  <c r="I47" s="1"/>
  <c r="I52" s="1"/>
  <c r="I38"/>
  <c r="I37"/>
  <c r="I39" s="1"/>
  <c r="I36"/>
  <c r="I33"/>
  <c r="I28"/>
  <c r="I27"/>
  <c r="I17"/>
  <c r="I16"/>
  <c r="I15"/>
  <c r="I14"/>
  <c r="I26" s="1"/>
  <c r="I6"/>
  <c r="I5"/>
  <c r="I4"/>
  <c r="I3"/>
  <c r="I7" s="1"/>
  <c r="I8" s="1"/>
  <c r="I12" s="1"/>
  <c r="I13" s="1"/>
  <c r="AJ7" i="37"/>
  <c r="AE6"/>
  <c r="AA6"/>
  <c r="AD6" s="1"/>
  <c r="Z6"/>
  <c r="AE5"/>
  <c r="W5"/>
  <c r="T5"/>
  <c r="Q5"/>
  <c r="N5"/>
  <c r="K5"/>
  <c r="H5"/>
  <c r="AD5" s="1"/>
  <c r="G5"/>
  <c r="AE4"/>
  <c r="W4"/>
  <c r="T4"/>
  <c r="Q4"/>
  <c r="N4"/>
  <c r="K4"/>
  <c r="H4"/>
  <c r="AD4" s="1"/>
  <c r="G4"/>
  <c r="AE3"/>
  <c r="W3"/>
  <c r="T3"/>
  <c r="Q3"/>
  <c r="N3"/>
  <c r="K3"/>
  <c r="H3"/>
  <c r="AD3" s="1"/>
  <c r="G3"/>
  <c r="J9" i="25"/>
  <c r="I29" i="34" l="1"/>
  <c r="I30" s="1"/>
  <c r="I34" s="1"/>
  <c r="I35" s="1"/>
  <c r="I40"/>
  <c r="I44" s="1"/>
  <c r="I45" s="1"/>
  <c r="H51" i="26" l="1"/>
  <c r="H50"/>
  <c r="H49"/>
  <c r="H48"/>
  <c r="H46"/>
  <c r="H45"/>
  <c r="H44"/>
  <c r="H43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4"/>
  <c r="K8" i="25"/>
  <c r="K7"/>
  <c r="K6"/>
  <c r="K5"/>
  <c r="K4"/>
  <c r="K3"/>
  <c r="G8" i="24"/>
  <c r="G7"/>
  <c r="G6"/>
  <c r="G5"/>
  <c r="G4"/>
  <c r="G3"/>
  <c r="I5" i="23"/>
  <c r="I4"/>
  <c r="I3"/>
  <c r="H9" i="22"/>
  <c r="G17" i="21"/>
  <c r="G16"/>
  <c r="G15"/>
  <c r="G14"/>
  <c r="G13"/>
  <c r="G12"/>
  <c r="G11"/>
  <c r="G10"/>
  <c r="G9"/>
  <c r="G8"/>
  <c r="G7"/>
  <c r="G6"/>
  <c r="G5"/>
  <c r="G4"/>
  <c r="G3"/>
  <c r="G18" s="1"/>
  <c r="I14" i="20"/>
  <c r="I13"/>
  <c r="I12"/>
  <c r="I11"/>
  <c r="I10"/>
  <c r="I9"/>
  <c r="I8"/>
  <c r="I7"/>
  <c r="I6"/>
  <c r="I5"/>
  <c r="I4"/>
  <c r="I3"/>
  <c r="G9" i="24" l="1"/>
  <c r="I15" i="20"/>
  <c r="F52" i="26"/>
  <c r="H52" s="1"/>
  <c r="F47"/>
  <c r="H47" s="1"/>
  <c r="F53" s="1"/>
  <c r="K9" i="25"/>
  <c r="F54" i="26" l="1"/>
  <c r="H54" s="1"/>
  <c r="H53"/>
  <c r="H55" l="1"/>
  <c r="H56" s="1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N101"/>
  <c r="M101"/>
  <c r="M98" s="1"/>
  <c r="L101"/>
  <c r="L98" s="1"/>
  <c r="K101"/>
  <c r="O100"/>
  <c r="J100"/>
  <c r="J98" s="1"/>
  <c r="I100"/>
  <c r="R99"/>
  <c r="R98" s="1"/>
  <c r="O99"/>
  <c r="Q98"/>
  <c r="P98"/>
  <c r="N98"/>
  <c r="K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sharedStrings.xml><?xml version="1.0" encoding="utf-8"?>
<sst xmlns="http://schemas.openxmlformats.org/spreadsheetml/2006/main" count="5532" uniqueCount="996">
  <si>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</si>
  <si>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</si>
  <si>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</si>
  <si>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</si>
  <si>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</si>
  <si>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</si>
  <si>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</si>
  <si>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</si>
  <si>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</si>
  <si>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</si>
  <si>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</si>
  <si>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</si>
  <si>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</si>
  <si>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</si>
  <si>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</si>
  <si>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</si>
  <si>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</si>
  <si>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</si>
  <si>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</si>
  <si>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</si>
  <si>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</si>
  <si>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</si>
  <si>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</si>
  <si>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</si>
  <si>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</si>
  <si>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</si>
  <si>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</si>
  <si>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</si>
  <si>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</si>
  <si>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</si>
  <si>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</si>
  <si>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</si>
  <si>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</si>
  <si>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</si>
  <si>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</si>
  <si>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</si>
  <si>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</si>
  <si>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</si>
  <si>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</si>
  <si>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</si>
  <si>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</si>
  <si>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</si>
  <si>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</si>
  <si>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</si>
  <si>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</si>
  <si>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</si>
  <si>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</si>
  <si>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</si>
  <si>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</si>
  <si>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</si>
  <si>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</si>
  <si>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</si>
  <si>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</si>
  <si>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</si>
  <si>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</si>
  <si>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</si>
  <si>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</si>
  <si>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</si>
  <si>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</si>
  <si>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</si>
  <si>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</si>
  <si>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</si>
  <si>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</si>
  <si>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</si>
  <si>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</si>
  <si>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</si>
  <si>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</si>
  <si>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</si>
  <si>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</si>
  <si>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</si>
  <si>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</si>
  <si>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</si>
  <si>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</si>
  <si>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</si>
  <si>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</si>
  <si>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</si>
  <si>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</si>
  <si>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</si>
  <si>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</si>
  <si>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</si>
  <si>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</si>
  <si>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</si>
  <si>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</si>
  <si>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</si>
  <si>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</si>
  <si>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</si>
  <si>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</si>
  <si>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</si>
  <si>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</si>
  <si>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</si>
  <si>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</si>
  <si>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</si>
  <si>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</si>
  <si>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</si>
  <si>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</si>
  <si>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</si>
  <si>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</si>
  <si>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</si>
  <si>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</si>
  <si>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</si>
  <si>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</si>
  <si>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</si>
  <si>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</si>
  <si>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</si>
  <si>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</si>
  <si>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</si>
  <si>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</si>
  <si>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</si>
  <si>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</si>
  <si>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</si>
  <si>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</si>
  <si>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</si>
  <si>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</si>
  <si>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</si>
  <si>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</si>
  <si>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</si>
  <si>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</si>
  <si>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</si>
  <si>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</si>
  <si>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</si>
  <si>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</si>
  <si>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</si>
  <si>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</si>
  <si>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</si>
  <si>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</si>
  <si>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</si>
  <si>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</si>
  <si>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</si>
  <si>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</si>
  <si>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</si>
  <si>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</si>
  <si>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</si>
  <si>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</si>
  <si>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</si>
  <si>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</si>
  <si>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</si>
  <si>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</si>
  <si>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</si>
  <si>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</si>
  <si>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</si>
  <si>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</si>
  <si>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</si>
  <si>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</si>
  <si>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</si>
  <si>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</si>
  <si>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</si>
  <si>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</si>
  <si>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</si>
  <si>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</si>
  <si>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</si>
  <si>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</si>
  <si>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</si>
  <si>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</si>
  <si>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</si>
  <si>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</si>
  <si>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</si>
  <si>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</si>
  <si>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</si>
  <si>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</si>
  <si>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</si>
  <si>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</si>
  <si>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</si>
  <si>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</si>
  <si>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</si>
  <si>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</si>
  <si>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</si>
  <si>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</si>
  <si>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</si>
  <si>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</si>
  <si>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</si>
  <si>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</si>
  <si>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</si>
  <si>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</si>
  <si>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</si>
  <si>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</si>
  <si>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</si>
  <si>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</si>
  <si>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</si>
  <si>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</si>
  <si>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</si>
  <si>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</si>
  <si>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</si>
  <si>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</si>
  <si>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</si>
  <si>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</si>
  <si>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</si>
  <si>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</si>
  <si>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</si>
  <si>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</si>
  <si>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</si>
  <si>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</si>
  <si>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</si>
  <si>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</si>
  <si>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</si>
  <si>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</si>
  <si>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</si>
  <si>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</si>
  <si>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</si>
  <si>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</si>
  <si>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</si>
  <si>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</si>
  <si>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</si>
  <si>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</si>
  <si>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</si>
  <si>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</si>
  <si>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</si>
  <si>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</si>
  <si>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</si>
  <si>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</si>
  <si>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</si>
  <si>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</si>
  <si>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</si>
  <si>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</si>
  <si>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</si>
  <si>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</si>
  <si>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</si>
  <si>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</si>
  <si>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</si>
  <si>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</si>
  <si>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</si>
  <si>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</si>
  <si>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</si>
  <si>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</si>
  <si>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</si>
  <si>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</si>
  <si>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</si>
  <si>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</si>
  <si>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</si>
  <si>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</si>
  <si>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</si>
  <si>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</si>
  <si>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</si>
  <si>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</si>
  <si>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</si>
  <si>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</si>
  <si>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</si>
  <si>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</si>
  <si>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</si>
  <si>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</si>
  <si>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</si>
  <si>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</si>
  <si>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</si>
  <si>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</si>
  <si>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</si>
  <si>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</si>
  <si>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</si>
  <si>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</si>
  <si>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</si>
  <si>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</si>
  <si>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</si>
  <si>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</si>
  <si>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</si>
  <si>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</si>
  <si>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</si>
  <si>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</si>
  <si>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</si>
  <si>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</si>
  <si>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</si>
  <si>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</si>
  <si>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</si>
  <si>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</si>
  <si>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</si>
  <si>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</si>
  <si>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</si>
  <si>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</si>
  <si>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</si>
  <si>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</si>
  <si>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</si>
  <si>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</si>
  <si>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</si>
  <si>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</si>
  <si>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</si>
  <si>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</si>
  <si>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</si>
  <si>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</si>
  <si>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</si>
  <si>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</si>
  <si>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</si>
  <si>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</si>
  <si>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</si>
  <si>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</si>
  <si>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</si>
  <si>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</si>
  <si>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</si>
  <si>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</si>
  <si>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</si>
  <si>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</si>
  <si>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</si>
  <si>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</si>
  <si>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</si>
  <si>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</si>
  <si>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</si>
  <si>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</si>
  <si>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</si>
  <si>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</si>
  <si>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</si>
  <si>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</si>
  <si>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</si>
  <si>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</si>
  <si>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</si>
  <si>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</si>
  <si>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</si>
  <si>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</si>
  <si>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</si>
  <si>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</si>
  <si>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</si>
  <si>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</si>
  <si>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</si>
  <si>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</si>
  <si>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</si>
  <si>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</si>
  <si>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</si>
  <si>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</si>
  <si>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</si>
  <si>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</si>
  <si>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</si>
  <si>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</si>
  <si>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</si>
  <si>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</si>
  <si>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</si>
  <si>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</si>
  <si>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</si>
  <si>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</si>
  <si>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</si>
  <si>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</si>
  <si>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</si>
  <si>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</si>
  <si>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</si>
  <si>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</si>
  <si>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</si>
  <si>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</si>
  <si>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</si>
  <si>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</si>
  <si>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</si>
  <si>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</si>
  <si>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</si>
  <si>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</si>
  <si>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</si>
  <si>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</si>
  <si>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</si>
  <si>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</si>
  <si>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</si>
  <si>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</si>
  <si>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</si>
  <si>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</si>
  <si>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</si>
  <si>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</si>
  <si>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</si>
  <si>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</si>
  <si>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</si>
  <si>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</si>
  <si>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</si>
  <si>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</si>
  <si>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</si>
  <si>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</si>
  <si>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</si>
  <si>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</si>
  <si>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</si>
  <si>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</si>
  <si>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</si>
  <si>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</si>
  <si>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</si>
  <si>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</si>
  <si>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</si>
  <si>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</si>
  <si>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</si>
  <si>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</si>
  <si>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</si>
  <si>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</si>
  <si>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</si>
  <si>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</si>
  <si>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</si>
  <si>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</si>
  <si>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</si>
  <si>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</si>
  <si>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</si>
  <si>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</si>
  <si>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</si>
  <si>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</si>
  <si>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</si>
  <si>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</si>
  <si>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</si>
  <si>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</si>
  <si>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</si>
  <si>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</si>
  <si>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</si>
  <si>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</si>
  <si>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</si>
  <si>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</si>
  <si>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</si>
  <si>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</si>
  <si>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</si>
  <si>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</si>
  <si>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</si>
  <si>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</si>
  <si>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</si>
  <si>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</si>
  <si>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</si>
  <si>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</si>
  <si>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</si>
  <si>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</si>
  <si>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</si>
  <si>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</si>
  <si>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</si>
  <si>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</si>
  <si>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</si>
  <si>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</si>
  <si>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</si>
  <si>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</si>
  <si>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</si>
  <si>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</si>
  <si>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</si>
  <si>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</si>
  <si>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</si>
  <si>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</si>
  <si>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</si>
  <si>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</si>
  <si>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</si>
  <si>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</si>
  <si>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</si>
  <si>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</si>
  <si>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</si>
  <si>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</si>
  <si>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</si>
  <si>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</si>
  <si>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</si>
  <si>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</si>
  <si>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</si>
  <si>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</si>
  <si>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</si>
  <si>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</si>
  <si>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</si>
  <si>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</si>
  <si>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</si>
  <si>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</si>
  <si>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</si>
  <si>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</si>
  <si>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</si>
  <si>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</si>
  <si>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</si>
  <si>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</si>
  <si>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</si>
  <si>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</si>
  <si>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</si>
  <si>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</si>
  <si>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</si>
  <si>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</si>
  <si>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</si>
  <si>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</si>
  <si>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</si>
  <si>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</si>
  <si>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</si>
  <si>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</si>
  <si>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</si>
  <si>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</si>
  <si>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</si>
  <si>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</si>
  <si>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</si>
  <si>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</si>
  <si>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</si>
  <si>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</si>
  <si>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</si>
  <si>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</si>
  <si>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</si>
  <si>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</si>
  <si>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</si>
  <si>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</si>
  <si>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</si>
  <si>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</si>
  <si>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</si>
  <si>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</si>
  <si>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</si>
  <si>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</si>
  <si>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</si>
  <si>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</si>
  <si>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</si>
  <si>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</si>
  <si>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</si>
  <si>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</si>
  <si>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</si>
  <si>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</si>
  <si>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</si>
  <si>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</si>
  <si>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</si>
  <si>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</si>
  <si>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</si>
  <si>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</si>
  <si>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</si>
  <si>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</si>
  <si>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</si>
  <si>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</si>
  <si>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</si>
  <si>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</si>
  <si>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</si>
  <si>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</si>
  <si>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</si>
  <si>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</si>
  <si>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</si>
  <si>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</si>
  <si>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</si>
  <si>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</si>
  <si>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</si>
  <si>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</si>
  <si>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</si>
  <si>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</si>
  <si>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</si>
  <si>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</si>
  <si>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</si>
  <si>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</si>
  <si>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</si>
  <si>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</si>
  <si>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</si>
  <si>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</si>
  <si>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</si>
  <si>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</si>
  <si>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</si>
  <si>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</si>
  <si>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</si>
  <si>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</si>
  <si>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</si>
  <si>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</si>
  <si>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</si>
  <si>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</si>
  <si>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</si>
  <si>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</si>
  <si>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</si>
  <si>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</si>
  <si>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</si>
  <si>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</si>
  <si>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</si>
  <si>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</si>
  <si>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</si>
  <si>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</si>
  <si>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</si>
  <si>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小计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</si>
  <si>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</si>
  <si>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</si>
  <si>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</si>
  <si>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</si>
  <si>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</si>
  <si>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</si>
  <si>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</si>
  <si>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</si>
  <si>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</si>
  <si>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</si>
  <si>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</si>
  <si>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</si>
  <si>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</si>
  <si>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</si>
  <si>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</si>
  <si>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</si>
  <si>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</si>
  <si>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</si>
  <si>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</si>
  <si>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</si>
  <si>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</si>
  <si>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</si>
  <si>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</si>
  <si>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</si>
  <si>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</si>
  <si>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</si>
  <si>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</si>
  <si>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</si>
  <si>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</si>
  <si>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</si>
  <si>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</si>
  <si>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</si>
  <si>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</si>
  <si>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</si>
  <si>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</si>
  <si>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</si>
  <si>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</si>
  <si>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</si>
  <si>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</si>
  <si>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</si>
  <si>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</si>
  <si>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</si>
  <si>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</si>
  <si>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</si>
  <si>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</si>
  <si>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</si>
  <si>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</si>
  <si>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</si>
  <si>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</si>
  <si>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</si>
  <si>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</si>
  <si>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</si>
  <si>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</si>
  <si>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</si>
  <si>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</si>
  <si>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</si>
  <si>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</si>
  <si>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</si>
  <si>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</si>
  <si>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</si>
  <si>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</si>
  <si>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</si>
  <si>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</si>
  <si>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</si>
  <si>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</si>
  <si>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</si>
  <si>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</si>
  <si>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</si>
  <si>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</si>
  <si>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</si>
  <si>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</si>
  <si>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</si>
  <si>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</si>
  <si>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</si>
  <si>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</si>
  <si>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</si>
  <si>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</si>
  <si>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</si>
  <si>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</si>
  <si>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</si>
  <si>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</si>
  <si>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</si>
  <si>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</si>
  <si>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</si>
  <si>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</si>
  <si>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</si>
  <si>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</si>
  <si>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</si>
  <si>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</si>
  <si>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</si>
  <si>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</si>
  <si>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</si>
  <si>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</si>
  <si>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</si>
  <si>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</si>
  <si>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</si>
  <si>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</si>
  <si>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</si>
  <si>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</si>
  <si>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</si>
  <si>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</si>
  <si>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</si>
  <si>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</si>
  <si>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</si>
  <si>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</si>
  <si>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</si>
  <si>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</si>
  <si>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</si>
  <si>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</si>
  <si>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</si>
  <si>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</si>
  <si>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</si>
  <si>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</si>
  <si>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</si>
  <si>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</si>
  <si>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</si>
  <si>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</si>
  <si>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</si>
  <si>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</si>
  <si>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</si>
  <si>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</si>
  <si>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</si>
  <si>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</si>
  <si>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</si>
  <si>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</si>
  <si>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</si>
  <si>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</si>
  <si>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</si>
  <si>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</si>
  <si>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</si>
  <si>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</si>
  <si>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</si>
  <si>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</si>
  <si>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</si>
  <si>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</si>
  <si>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</si>
  <si>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</si>
  <si>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</si>
  <si>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</si>
  <si>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</si>
  <si>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</si>
  <si>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</si>
  <si>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</si>
  <si>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</si>
  <si>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</si>
  <si>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</si>
  <si>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</si>
  <si>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</si>
  <si>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</si>
  <si>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</si>
  <si>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</si>
  <si>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</si>
  <si>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</si>
  <si>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项目内容</t>
  </si>
  <si>
    <t>项目明细</t>
  </si>
  <si>
    <t>数量</t>
  </si>
  <si>
    <t>单价</t>
  </si>
  <si>
    <t>金额</t>
  </si>
  <si>
    <t>2023年镇管单位幼儿教育教学项目（学前科）</t>
    <phoneticPr fontId="3" type="noConversion"/>
  </si>
  <si>
    <t>性质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</si>
  <si>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</si>
  <si>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</si>
  <si>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</si>
  <si>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</si>
  <si>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</si>
  <si>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</si>
  <si>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</si>
  <si>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民办</t>
    <phoneticPr fontId="3" type="noConversion"/>
  </si>
  <si>
    <t>普惠性民办幼儿园维修专项补贴</t>
    <phoneticPr fontId="3" type="noConversion"/>
  </si>
  <si>
    <t>民办幼儿园规范优质发展</t>
    <phoneticPr fontId="4" type="noConversion"/>
  </si>
  <si>
    <t>民办幼儿园园本课程建设</t>
    <phoneticPr fontId="4" type="noConversion"/>
  </si>
  <si>
    <t>民办幼儿园园本课程建设费（镇管）</t>
    <phoneticPr fontId="4" type="noConversion"/>
  </si>
  <si>
    <t>有协议</t>
    <phoneticPr fontId="3" type="noConversion"/>
  </si>
  <si>
    <t>上师大幼儿园</t>
    <phoneticPr fontId="3" type="noConversion"/>
  </si>
  <si>
    <t>常春藤幼儿园</t>
    <phoneticPr fontId="3" type="noConversion"/>
  </si>
  <si>
    <t>上海闵行区博爱满庭芳幼儿园</t>
  </si>
  <si>
    <t>上海闵行区嘟嘟幼儿园</t>
  </si>
  <si>
    <t>上海市闵行区哈哈幼稚园</t>
  </si>
  <si>
    <t>上奶闵行区嘟嘟雅歌幼儿园</t>
    <phoneticPr fontId="60" type="noConversion"/>
  </si>
  <si>
    <t>上海闵行区民办鲁冰花幼儿园</t>
    <phoneticPr fontId="60" type="noConversion"/>
  </si>
  <si>
    <t>上海闵行区常春藤幼儿园</t>
  </si>
  <si>
    <t>上海闵行区学乐星幼儿园</t>
    <phoneticPr fontId="60" type="noConversion"/>
  </si>
  <si>
    <t>君莲幼儿园</t>
    <phoneticPr fontId="3" type="noConversion"/>
  </si>
  <si>
    <t>上师大闵行实验幼儿园</t>
    <phoneticPr fontId="3" type="noConversion"/>
  </si>
  <si>
    <t>合作办学费</t>
  </si>
  <si>
    <t>上师大闵行实验幼儿园合作办学费</t>
  </si>
  <si>
    <t>2023年镇管单位科艺体德项目（普教一科）</t>
    <phoneticPr fontId="3" type="noConversion"/>
  </si>
  <si>
    <t>预算单位</t>
  </si>
  <si>
    <t>学校体育工作</t>
  </si>
  <si>
    <t>技能等级测试</t>
  </si>
  <si>
    <t>学校少年宫</t>
  </si>
  <si>
    <t>运营管理补贴费</t>
  </si>
  <si>
    <t>德育“第一课堂”建设</t>
    <phoneticPr fontId="3" type="noConversion"/>
  </si>
  <si>
    <t>美育特色联盟</t>
  </si>
  <si>
    <t>师资培训、专家指导、学生艺术团建设等</t>
  </si>
  <si>
    <t>校园足球精英基地校建设</t>
  </si>
  <si>
    <t>闵行区北桥中学</t>
  </si>
  <si>
    <t>闵行区君莲学校</t>
  </si>
  <si>
    <t>闵行区田园外语实验小学</t>
  </si>
  <si>
    <t>闵行区颛桥中学</t>
  </si>
  <si>
    <t>上海市闵行区田园外国语中学</t>
    <phoneticPr fontId="60" type="noConversion"/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</si>
  <si>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</si>
  <si>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</si>
  <si>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</si>
  <si>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学区化集团化建设</t>
  </si>
  <si>
    <t>学区化办学建设</t>
  </si>
  <si>
    <t>各学段针对学区建设发展开展的项目、活动等</t>
  </si>
  <si>
    <t>已沟通</t>
    <phoneticPr fontId="4" type="noConversion"/>
  </si>
  <si>
    <t>教育均衡发展－优质资源引进（中小学）</t>
  </si>
  <si>
    <t>有协议</t>
    <phoneticPr fontId="4" type="noConversion"/>
  </si>
  <si>
    <t>课程领导力项目</t>
  </si>
  <si>
    <t>项目参与学校发生变化</t>
  </si>
  <si>
    <t>教育均衡发展－优质资源引进（中小学）</t>
    <phoneticPr fontId="4" type="noConversion"/>
  </si>
  <si>
    <t>新优质学校创建</t>
  </si>
  <si>
    <t>第三轮新优质学校创建</t>
  </si>
  <si>
    <t>颛桥</t>
    <phoneticPr fontId="4" type="noConversion"/>
  </si>
  <si>
    <t>闵行区颛桥镇教育委员会</t>
    <phoneticPr fontId="4" type="noConversion"/>
  </si>
  <si>
    <t>上海市闵行区田园第二外语实验小学</t>
    <phoneticPr fontId="4" type="noConversion"/>
  </si>
  <si>
    <t>冠名费（星河湾托管）</t>
    <phoneticPr fontId="3" type="noConversion"/>
  </si>
  <si>
    <t>上海市闵行区颛桥中学</t>
    <phoneticPr fontId="4" type="noConversion"/>
  </si>
  <si>
    <t>中小学教育教学（上宝冠名费）</t>
    <phoneticPr fontId="3" type="noConversion"/>
  </si>
  <si>
    <t>2023年镇管单位标准化考场项目（考试中心）</t>
    <phoneticPr fontId="3" type="noConversion"/>
  </si>
  <si>
    <t>标准化考场重大考试支持服务费</t>
  </si>
  <si>
    <t>重大考试保障服务费</t>
    <phoneticPr fontId="3" type="noConversion"/>
  </si>
  <si>
    <t>标准化考场网上视频巡查系统（2022运维）</t>
    <phoneticPr fontId="3" type="noConversion"/>
  </si>
  <si>
    <t>初中</t>
    <phoneticPr fontId="3" type="noConversion"/>
  </si>
  <si>
    <t>颛桥中学</t>
    <phoneticPr fontId="3" type="noConversion"/>
  </si>
  <si>
    <t>项目明细</t>
    <phoneticPr fontId="3" type="noConversion"/>
  </si>
  <si>
    <t>镇级金额</t>
  </si>
  <si>
    <t>区骨干系列培养项目</t>
  </si>
  <si>
    <t>第六届骨干基地所在学校</t>
    <phoneticPr fontId="3" type="noConversion"/>
  </si>
  <si>
    <t>第二届种子基地所在学校</t>
    <phoneticPr fontId="3" type="noConversion"/>
  </si>
  <si>
    <t>校长队伍建设类项目</t>
  </si>
  <si>
    <t>校长基地建设</t>
    <phoneticPr fontId="3" type="noConversion"/>
  </si>
  <si>
    <t>德育队伍建设</t>
    <phoneticPr fontId="3" type="noConversion"/>
  </si>
  <si>
    <t>区家庭教育指导名师工作室所在学校</t>
    <phoneticPr fontId="3" type="noConversion"/>
  </si>
  <si>
    <t>田园外语实验小学</t>
  </si>
  <si>
    <t>田园初中</t>
    <phoneticPr fontId="3" type="noConversion"/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</si>
  <si>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</si>
  <si>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</si>
  <si>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</si>
  <si>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</si>
  <si>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</si>
  <si>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</si>
  <si>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</si>
  <si>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</si>
  <si>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</si>
  <si>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</si>
  <si>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</si>
  <si>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</si>
  <si>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</si>
  <si>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小学</t>
    </r>
    <phoneticPr fontId="4" type="noConversion"/>
  </si>
  <si>
    <r>
      <rPr>
        <sz val="10"/>
        <rFont val="宋体"/>
        <family val="3"/>
        <charset val="134"/>
      </rPr>
      <t>设备购置与更新</t>
    </r>
    <phoneticPr fontId="4" type="noConversion"/>
  </si>
  <si>
    <t>幼儿园</t>
    <phoneticPr fontId="4" type="noConversion"/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</si>
  <si>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</si>
  <si>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</si>
  <si>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厨房设备更新</t>
    </r>
    <phoneticPr fontId="3" type="noConversion"/>
  </si>
  <si>
    <t>批</t>
    <phoneticPr fontId="4" type="noConversion"/>
  </si>
  <si>
    <r>
      <rPr>
        <sz val="10"/>
        <rFont val="宋体"/>
        <family val="3"/>
        <charset val="134"/>
      </rPr>
      <t>批</t>
    </r>
    <phoneticPr fontId="3" type="noConversion"/>
  </si>
  <si>
    <r>
      <t>70</t>
    </r>
    <r>
      <rPr>
        <sz val="10"/>
        <rFont val="宋体"/>
        <family val="3"/>
        <charset val="134"/>
      </rPr>
      <t>寸及以上智能交互式平板电视机</t>
    </r>
    <phoneticPr fontId="4" type="noConversion"/>
  </si>
  <si>
    <r>
      <rPr>
        <sz val="10"/>
        <rFont val="宋体"/>
        <family val="3"/>
        <charset val="134"/>
      </rPr>
      <t>九年制</t>
    </r>
    <phoneticPr fontId="4" type="noConversion"/>
  </si>
  <si>
    <r>
      <rPr>
        <sz val="10"/>
        <rFont val="宋体"/>
        <family val="3"/>
        <charset val="134"/>
      </rPr>
      <t>幼儿专用活动室</t>
    </r>
    <phoneticPr fontId="3" type="noConversion"/>
  </si>
  <si>
    <r>
      <rPr>
        <sz val="10"/>
        <rFont val="宋体"/>
        <family val="3"/>
        <charset val="134"/>
      </rPr>
      <t>幼儿科探室</t>
    </r>
    <phoneticPr fontId="3" type="noConversion"/>
  </si>
  <si>
    <t>设备购置与更新</t>
    <phoneticPr fontId="4" type="noConversion"/>
  </si>
  <si>
    <t>学生机房计算机购置</t>
    <phoneticPr fontId="3" type="noConversion"/>
  </si>
  <si>
    <t>学生计算机购置</t>
    <phoneticPr fontId="4" type="noConversion"/>
  </si>
  <si>
    <r>
      <rPr>
        <sz val="10"/>
        <rFont val="宋体"/>
        <family val="3"/>
        <charset val="134"/>
      </rPr>
      <t>颛桥镇</t>
    </r>
    <phoneticPr fontId="4" type="noConversion"/>
  </si>
  <si>
    <r>
      <rPr>
        <sz val="10"/>
        <rFont val="宋体"/>
        <family val="3"/>
        <charset val="134"/>
      </rPr>
      <t>上海市闵行区北桥小学</t>
    </r>
    <phoneticPr fontId="4" type="noConversion"/>
  </si>
  <si>
    <r>
      <rPr>
        <sz val="10"/>
        <rFont val="宋体"/>
        <family val="3"/>
        <charset val="134"/>
      </rPr>
      <t>闵行区颛桥中心小学</t>
    </r>
    <phoneticPr fontId="4" type="noConversion"/>
  </si>
  <si>
    <r>
      <rPr>
        <sz val="10"/>
        <rFont val="宋体"/>
        <family val="3"/>
        <charset val="134"/>
      </rPr>
      <t>厨房设备更新</t>
    </r>
    <phoneticPr fontId="4" type="noConversion"/>
  </si>
  <si>
    <r>
      <rPr>
        <sz val="10"/>
        <rFont val="宋体"/>
        <family val="3"/>
        <charset val="134"/>
      </rPr>
      <t>天燃气蒸饭箱</t>
    </r>
    <phoneticPr fontId="4" type="noConversion"/>
  </si>
  <si>
    <r>
      <rPr>
        <sz val="10"/>
        <rFont val="宋体"/>
        <family val="3"/>
        <charset val="134"/>
      </rPr>
      <t>上海市闵行区田园第二外语实验小学</t>
    </r>
    <phoneticPr fontId="3" type="noConversion"/>
  </si>
  <si>
    <r>
      <rPr>
        <sz val="10"/>
        <rFont val="宋体"/>
        <family val="3"/>
        <charset val="134"/>
      </rPr>
      <t>上海市闵行区君莲学校（初中部）</t>
    </r>
    <phoneticPr fontId="4" type="noConversion"/>
  </si>
  <si>
    <t>颛桥镇</t>
    <phoneticPr fontId="4" type="noConversion"/>
  </si>
  <si>
    <r>
      <rPr>
        <sz val="10"/>
        <rFont val="宋体"/>
        <family val="3"/>
        <charset val="134"/>
      </rPr>
      <t>上海市闵行区颛桥镇第一幼儿园</t>
    </r>
  </si>
  <si>
    <t>颛桥镇 汇总</t>
  </si>
  <si>
    <r>
      <t>2023</t>
    </r>
    <r>
      <rPr>
        <b/>
        <sz val="14"/>
        <color indexed="8"/>
        <rFont val="宋体"/>
        <family val="3"/>
        <charset val="134"/>
      </rPr>
      <t>年闵行教育系统镇管学校设备专项申请汇总表（理化实验室</t>
    </r>
    <r>
      <rPr>
        <b/>
        <sz val="14"/>
        <color indexed="8"/>
        <rFont val="Times New Roman"/>
        <family val="1"/>
      </rPr>
      <t>:</t>
    </r>
    <r>
      <rPr>
        <b/>
        <sz val="14"/>
        <color indexed="8"/>
        <rFont val="宋体"/>
        <family val="3"/>
        <charset val="134"/>
      </rPr>
      <t>除家具乡镇自行采购，其他教育局统一采购）</t>
    </r>
    <phoneticPr fontId="3" type="noConversion"/>
  </si>
  <si>
    <r>
      <rPr>
        <b/>
        <sz val="9"/>
        <color indexed="8"/>
        <rFont val="宋体"/>
        <family val="3"/>
        <charset val="134"/>
      </rPr>
      <t>单位名称</t>
    </r>
  </si>
  <si>
    <r>
      <rPr>
        <b/>
        <sz val="9"/>
        <color indexed="8"/>
        <rFont val="宋体"/>
        <family val="3"/>
        <charset val="134"/>
      </rPr>
      <t>项目名称</t>
    </r>
  </si>
  <si>
    <r>
      <rPr>
        <b/>
        <sz val="9"/>
        <color indexed="8"/>
        <rFont val="宋体"/>
        <family val="3"/>
        <charset val="134"/>
      </rPr>
      <t>项目内容</t>
    </r>
  </si>
  <si>
    <r>
      <rPr>
        <b/>
        <sz val="9"/>
        <color indexed="8"/>
        <rFont val="宋体"/>
        <family val="3"/>
        <charset val="134"/>
      </rPr>
      <t>项目明细</t>
    </r>
  </si>
  <si>
    <r>
      <rPr>
        <b/>
        <sz val="9"/>
        <color indexed="8"/>
        <rFont val="宋体"/>
        <family val="3"/>
        <charset val="134"/>
      </rPr>
      <t>规格型号</t>
    </r>
    <phoneticPr fontId="4" type="noConversion"/>
  </si>
  <si>
    <r>
      <rPr>
        <b/>
        <sz val="9"/>
        <color indexed="8"/>
        <rFont val="宋体"/>
        <family val="3"/>
        <charset val="134"/>
      </rPr>
      <t>单价</t>
    </r>
    <phoneticPr fontId="4" type="noConversion"/>
  </si>
  <si>
    <r>
      <rPr>
        <b/>
        <sz val="9"/>
        <color indexed="8"/>
        <rFont val="宋体"/>
        <family val="3"/>
        <charset val="134"/>
      </rPr>
      <t>数量</t>
    </r>
    <phoneticPr fontId="4" type="noConversion"/>
  </si>
  <si>
    <r>
      <rPr>
        <b/>
        <sz val="9"/>
        <color indexed="8"/>
        <rFont val="宋体"/>
        <family val="3"/>
        <charset val="134"/>
      </rPr>
      <t>金额</t>
    </r>
    <phoneticPr fontId="4" type="noConversion"/>
  </si>
  <si>
    <t>参考依据</t>
    <phoneticPr fontId="4" type="noConversion"/>
  </si>
  <si>
    <t>闵行区初中理化实验操作考试标准化考场设备</t>
    <phoneticPr fontId="4" type="noConversion"/>
  </si>
  <si>
    <t>理化实验室视频采集系统</t>
    <phoneticPr fontId="4" type="noConversion"/>
  </si>
  <si>
    <t>便携式可移动实验操作视频采集系统</t>
  </si>
  <si>
    <t>/</t>
    <phoneticPr fontId="4" type="noConversion"/>
  </si>
  <si>
    <t>参考财政局评审报告：《单个实验室“视频采集系统”预算明细及审核情况》</t>
    <phoneticPr fontId="4" type="noConversion"/>
  </si>
  <si>
    <t>闵行区初中理化实验操作考试标准化考场设备</t>
  </si>
  <si>
    <t>学生视频采集终端</t>
  </si>
  <si>
    <t>显示器</t>
  </si>
  <si>
    <t>可拆卸挡板</t>
  </si>
  <si>
    <t>定制</t>
    <phoneticPr fontId="4" type="noConversion"/>
  </si>
  <si>
    <t>工控控制系统</t>
  </si>
  <si>
    <t>内置交换机</t>
  </si>
  <si>
    <t>华三Mini S8</t>
  </si>
  <si>
    <t>教师监考工作站</t>
  </si>
  <si>
    <t>联想ThinkStation K</t>
  </si>
  <si>
    <t>高清红外半球摄像机(实验室、侯考室、考务室和保密室）</t>
  </si>
  <si>
    <t>参考科委评审报告</t>
    <phoneticPr fontId="4" type="noConversion"/>
  </si>
  <si>
    <t>高清红外半球摄像机(通道、楼梯）</t>
  </si>
  <si>
    <t>高清红外筒形摄像机（通道）</t>
  </si>
  <si>
    <t>高清球形网络摄像机（校门口）</t>
  </si>
  <si>
    <t>拾音器</t>
  </si>
  <si>
    <t>校级三合一SIP服务器</t>
  </si>
  <si>
    <t>液晶显示器</t>
  </si>
  <si>
    <t>数字高清解码器</t>
  </si>
  <si>
    <t>网上巡查存储服务器</t>
  </si>
  <si>
    <t>存储硬盘</t>
  </si>
  <si>
    <t>希捷6T</t>
  </si>
  <si>
    <t>网上巡查平台管理软件</t>
  </si>
  <si>
    <t>管理终端</t>
  </si>
  <si>
    <t>联想启天M430-B473</t>
  </si>
  <si>
    <t>24口汇聚交换机</t>
  </si>
  <si>
    <t>华为S5735-L24T4X-A1</t>
  </si>
  <si>
    <t>24口接入交换机</t>
  </si>
  <si>
    <t>华为S5735-L24T4S-A1</t>
  </si>
  <si>
    <t>千兆光模块</t>
  </si>
  <si>
    <t>华为SFP-GE-SX-C</t>
  </si>
  <si>
    <t>万兆光模块</t>
  </si>
  <si>
    <t>华为OMXD30000</t>
  </si>
  <si>
    <t>网上巡查专网光缆</t>
  </si>
  <si>
    <t>22U网络机柜</t>
  </si>
  <si>
    <t>UPS（3KVA ）</t>
  </si>
  <si>
    <t>网上巡查网络点位</t>
  </si>
  <si>
    <t>网上巡查供电点位</t>
  </si>
  <si>
    <t>网上巡查音频点位</t>
  </si>
  <si>
    <t>网上巡查点位配套PVC管、线槽</t>
  </si>
  <si>
    <t>摄像机电源</t>
  </si>
  <si>
    <t>监控室外箱</t>
  </si>
  <si>
    <t xml:space="preserve">高清视频会议硬件终端 </t>
  </si>
  <si>
    <t>华为Box 300</t>
  </si>
  <si>
    <t>高清视频会议摄像机</t>
  </si>
  <si>
    <t>华为Camera 200</t>
  </si>
  <si>
    <t>全向麦克风</t>
  </si>
  <si>
    <t>华为Mic 500</t>
  </si>
  <si>
    <t>音箱</t>
  </si>
  <si>
    <t>飞利浦SPA5270B</t>
  </si>
  <si>
    <t>无线信号屏蔽终端</t>
  </si>
  <si>
    <t>金属探测仪</t>
  </si>
  <si>
    <t>考试网络环境建设</t>
  </si>
  <si>
    <t>考点实验室设备综合布线</t>
  </si>
  <si>
    <t>备份网络监控一体机</t>
  </si>
  <si>
    <r>
      <rPr>
        <sz val="9"/>
        <rFont val="宋体"/>
        <family val="3"/>
        <charset val="134"/>
      </rPr>
      <t>参考附件</t>
    </r>
    <r>
      <rPr>
        <sz val="9"/>
        <rFont val="Times New Roman"/>
        <family val="1"/>
      </rPr>
      <t>6</t>
    </r>
    <phoneticPr fontId="4" type="noConversion"/>
  </si>
  <si>
    <t>项目安装调试费1（含理化考试技术保障费）</t>
    <phoneticPr fontId="4" type="noConversion"/>
  </si>
  <si>
    <t>校端存储服务器</t>
  </si>
  <si>
    <t>考试和评卷管理主要软件系统建设</t>
  </si>
  <si>
    <t>初中理化实验实验操作考试考务抽签子系统</t>
  </si>
  <si>
    <t>初中理化实验操作考试教学教务系统</t>
  </si>
  <si>
    <t>考评系统辅助终端</t>
  </si>
  <si>
    <t>项目安装调试费2（含理化考试技术保障费）</t>
    <phoneticPr fontId="4" type="noConversion"/>
  </si>
  <si>
    <t>项目整体监理费</t>
    <phoneticPr fontId="4" type="noConversion"/>
  </si>
  <si>
    <t>项目监理费</t>
  </si>
  <si>
    <t>项目监理费（1%）</t>
    <phoneticPr fontId="4" type="noConversion"/>
  </si>
  <si>
    <t>财务监理费</t>
  </si>
  <si>
    <t>财务监理费（1%）</t>
    <phoneticPr fontId="4" type="noConversion"/>
  </si>
  <si>
    <t>小计</t>
    <phoneticPr fontId="3" type="noConversion"/>
  </si>
  <si>
    <t>田外初中</t>
  </si>
  <si>
    <t>标准化考场视频巡查系统建设</t>
  </si>
  <si>
    <t>颛桥镇合计</t>
    <phoneticPr fontId="3" type="noConversion"/>
  </si>
  <si>
    <t>2022年镇管单位专项预算（培训专项）</t>
    <phoneticPr fontId="3" type="noConversion"/>
  </si>
  <si>
    <t>台</t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</si>
  <si>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</si>
  <si>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</si>
  <si>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</si>
  <si>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</si>
  <si>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</si>
  <si>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</si>
  <si>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</si>
  <si>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</si>
  <si>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</si>
  <si>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</si>
  <si>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</si>
  <si>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</si>
  <si>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</si>
  <si>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</si>
  <si>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</si>
  <si>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</si>
  <si>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</si>
  <si>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</si>
  <si>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</si>
  <si>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</si>
  <si>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</si>
  <si>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</si>
  <si>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</si>
  <si>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</si>
  <si>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</si>
  <si>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初级中学</t>
  </si>
  <si>
    <t>上海市闵行区颛桥中心小学</t>
  </si>
  <si>
    <t>上海市闵行区北桥中心小学</t>
  </si>
  <si>
    <t>闵行区教育考试中心</t>
  </si>
  <si>
    <t>学校名称</t>
  </si>
  <si>
    <t>修缮
类型</t>
  </si>
  <si>
    <t>修缮
对象</t>
  </si>
  <si>
    <t>修缮内容</t>
  </si>
  <si>
    <t>工程量</t>
  </si>
  <si>
    <t>合价</t>
  </si>
  <si>
    <t>㎡</t>
  </si>
  <si>
    <t>项</t>
  </si>
  <si>
    <t>建安费小计</t>
  </si>
  <si>
    <t>招标代理费（含工程量清单编制）</t>
  </si>
  <si>
    <t>设计费</t>
  </si>
  <si>
    <t>工程监理费（含审价费/投资监理费）</t>
  </si>
  <si>
    <t>二类费用小计</t>
  </si>
  <si>
    <t>场地</t>
  </si>
  <si>
    <t>教学楼</t>
  </si>
  <si>
    <t>座</t>
  </si>
  <si>
    <t>总计</t>
    <phoneticPr fontId="3" type="noConversion"/>
  </si>
  <si>
    <t>塑胶场地</t>
  </si>
  <si>
    <t>平方米</t>
  </si>
  <si>
    <r>
      <rPr>
        <sz val="18"/>
        <rFont val="宋体"/>
        <family val="3"/>
        <charset val="134"/>
        <scheme val="minor"/>
      </rPr>
      <t>2023年颛桥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</si>
  <si>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颛桥镇田园都市幼儿园</t>
  </si>
  <si>
    <t>校舍维修（电扩容）</t>
  </si>
  <si>
    <t>配电房（校舍修缮 用电增容工程原表箱拆除及新表箱安装、电缆导线敷设、路面修复等）</t>
  </si>
  <si>
    <t>电表箱安装及拆除</t>
  </si>
  <si>
    <t>电缆采购及敷设</t>
  </si>
  <si>
    <t>米</t>
  </si>
  <si>
    <t>导线架设</t>
  </si>
  <si>
    <t>小区路面绿化修复</t>
  </si>
  <si>
    <t>工可评审费</t>
  </si>
  <si>
    <t>校舍维修（维修+电扩容）</t>
  </si>
  <si>
    <t>变电所</t>
  </si>
  <si>
    <t>原有变电所进行改扩建</t>
  </si>
  <si>
    <t>315KVA及630KVA高低压电力系统</t>
  </si>
  <si>
    <t>后出线电缆</t>
  </si>
  <si>
    <t>室外手井</t>
  </si>
  <si>
    <t>监控中心及门卫切换箱</t>
  </si>
  <si>
    <t>考试中心配电柜改造</t>
  </si>
  <si>
    <t>后出线新增桥架</t>
  </si>
  <si>
    <t>开挖、敷设管及修复费用</t>
  </si>
  <si>
    <t>小学部</t>
  </si>
  <si>
    <t>局部建筑外墙(含基础粉刷层）</t>
  </si>
  <si>
    <t>中学部</t>
  </si>
  <si>
    <t>给水管改造</t>
  </si>
  <si>
    <t>供电局多回路容量</t>
  </si>
  <si>
    <t>KVA</t>
  </si>
  <si>
    <t>上海闵行区民办华星小学</t>
  </si>
  <si>
    <t>校舍维修</t>
  </si>
  <si>
    <t>厕所维修（6间）</t>
  </si>
  <si>
    <t>外墙局部维修</t>
  </si>
  <si>
    <t>场地检测费（如有）</t>
  </si>
  <si>
    <t>坡屋面改造（含原钢结构油漆，木望板损坏处更换、防水层、沥青瓦）</t>
  </si>
  <si>
    <t>实际下达
8折</t>
    <phoneticPr fontId="3" type="noConversion"/>
  </si>
  <si>
    <t>项目</t>
    <phoneticPr fontId="4" type="noConversion"/>
  </si>
  <si>
    <t>合计</t>
    <phoneticPr fontId="4" type="noConversion"/>
  </si>
  <si>
    <t>设备购置与更新</t>
    <phoneticPr fontId="3" type="noConversion"/>
  </si>
  <si>
    <t>校舍维修</t>
    <phoneticPr fontId="3" type="noConversion"/>
  </si>
  <si>
    <t>幼儿教育教学</t>
    <phoneticPr fontId="3" type="noConversion"/>
  </si>
  <si>
    <t>科艺体德专项</t>
    <phoneticPr fontId="3" type="noConversion"/>
  </si>
  <si>
    <t>中小学教育教学</t>
    <phoneticPr fontId="3" type="noConversion"/>
  </si>
  <si>
    <t>标准化考场服务</t>
    <phoneticPr fontId="3" type="noConversion"/>
  </si>
  <si>
    <t>培训专项</t>
    <phoneticPr fontId="3" type="noConversion"/>
  </si>
  <si>
    <t>抚恤金</t>
    <phoneticPr fontId="3" type="noConversion"/>
  </si>
  <si>
    <t>2023年教育统筹经费第二次分配明细表</t>
    <phoneticPr fontId="3" type="noConversion"/>
  </si>
  <si>
    <t>二次分配</t>
    <phoneticPr fontId="3" type="noConversion"/>
  </si>
  <si>
    <t>单位：元</t>
    <phoneticPr fontId="3" type="noConversion"/>
  </si>
  <si>
    <t>颛桥镇：</t>
    <phoneticPr fontId="4" type="noConversion"/>
  </si>
  <si>
    <t>文体中心运行</t>
    <phoneticPr fontId="3" type="noConversion"/>
  </si>
</sst>
</file>

<file path=xl/styles.xml><?xml version="1.0" encoding="utf-8"?>
<styleSheet xmlns="http://schemas.openxmlformats.org/spreadsheetml/2006/main">
  <numFmts count="12">
    <numFmt numFmtId="41" formatCode="_ * #,##0_ ;_ * \-#,##0_ ;_ * &quot;-&quot;_ ;_ @_ "/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#,##0.00_ "/>
    <numFmt numFmtId="184" formatCode="0_ "/>
    <numFmt numFmtId="185" formatCode="[$-F800]dddd\,\ mmmm\ dd\,\ yyyy"/>
  </numFmts>
  <fonts count="110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4"/>
      <name val="宋体"/>
      <family val="3"/>
      <charset val="134"/>
    </font>
    <font>
      <sz val="9"/>
      <color theme="1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9"/>
      <color indexed="8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Helv"/>
      <family val="2"/>
      <charset val="134"/>
    </font>
    <font>
      <b/>
      <sz val="14"/>
      <color indexed="8"/>
      <name val="Times New Roman"/>
      <family val="1"/>
    </font>
    <font>
      <b/>
      <sz val="14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8"/>
      <name val="宋体"/>
      <family val="3"/>
      <charset val="134"/>
      <scheme val="minor"/>
    </font>
    <font>
      <u/>
      <sz val="18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4"/>
      <color theme="1"/>
      <name val="仿宋"/>
      <family val="3"/>
      <charset val="134"/>
    </font>
  </fonts>
  <fills count="3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rgb="FFFFFFFF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2016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178" fontId="92" fillId="0" borderId="0"/>
    <xf numFmtId="43" fontId="23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9" fontId="68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</cellStyleXfs>
  <cellXfs count="430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7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4" fillId="0" borderId="15" xfId="0" applyFont="1" applyFill="1" applyBorder="1" applyAlignment="1">
      <alignment horizontal="center" vertical="center"/>
    </xf>
    <xf numFmtId="0" fontId="0" fillId="3" borderId="0" xfId="0" applyNumberFormat="1" applyFont="1" applyFill="1" applyAlignment="1">
      <alignment horizontal="center" vertical="center"/>
    </xf>
    <xf numFmtId="0" fontId="72" fillId="3" borderId="15" xfId="2002" applyNumberFormat="1" applyFont="1" applyFill="1" applyBorder="1" applyAlignment="1">
      <alignment horizontal="center" vertical="center" shrinkToFit="1"/>
    </xf>
    <xf numFmtId="0" fontId="72" fillId="3" borderId="15" xfId="2002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3" fillId="3" borderId="15" xfId="2002" applyNumberFormat="1" applyFont="1" applyFill="1" applyBorder="1" applyAlignment="1">
      <alignment horizontal="center" vertical="center"/>
    </xf>
    <xf numFmtId="0" fontId="73" fillId="3" borderId="15" xfId="0" applyFont="1" applyFill="1" applyBorder="1" applyAlignment="1">
      <alignment horizontal="center" vertical="center"/>
    </xf>
    <xf numFmtId="0" fontId="73" fillId="3" borderId="15" xfId="0" applyNumberFormat="1" applyFont="1" applyFill="1" applyBorder="1" applyAlignment="1">
      <alignment horizontal="center" vertical="center" shrinkToFit="1"/>
    </xf>
    <xf numFmtId="0" fontId="72" fillId="3" borderId="15" xfId="2002" applyNumberFormat="1" applyFont="1" applyFill="1" applyBorder="1" applyAlignment="1">
      <alignment horizontal="center" vertical="center"/>
    </xf>
    <xf numFmtId="180" fontId="72" fillId="3" borderId="15" xfId="2002" applyNumberFormat="1" applyFont="1" applyFill="1" applyBorder="1" applyAlignment="1">
      <alignment horizontal="right" vertical="center"/>
    </xf>
    <xf numFmtId="0" fontId="72" fillId="3" borderId="15" xfId="0" applyFont="1" applyFill="1" applyBorder="1" applyAlignment="1">
      <alignment horizontal="center" vertical="center" wrapText="1"/>
    </xf>
    <xf numFmtId="0" fontId="74" fillId="3" borderId="15" xfId="2002" applyNumberFormat="1" applyFont="1" applyFill="1" applyBorder="1" applyAlignment="1">
      <alignment horizontal="center" vertical="center"/>
    </xf>
    <xf numFmtId="0" fontId="73" fillId="3" borderId="15" xfId="0" applyNumberFormat="1" applyFont="1" applyFill="1" applyBorder="1" applyAlignment="1">
      <alignment horizontal="center" vertical="center"/>
    </xf>
    <xf numFmtId="0" fontId="72" fillId="3" borderId="15" xfId="2002" applyNumberFormat="1" applyFont="1" applyFill="1" applyBorder="1" applyAlignment="1">
      <alignment horizontal="center" vertical="center" wrapText="1"/>
    </xf>
    <xf numFmtId="0" fontId="0" fillId="3" borderId="0" xfId="0" applyNumberFormat="1" applyFill="1">
      <alignment vertical="center"/>
    </xf>
    <xf numFmtId="180" fontId="73" fillId="3" borderId="15" xfId="0" applyNumberFormat="1" applyFont="1" applyFill="1" applyBorder="1" applyAlignment="1">
      <alignment horizontal="center" vertical="center"/>
    </xf>
    <xf numFmtId="0" fontId="75" fillId="3" borderId="15" xfId="0" applyFont="1" applyFill="1" applyBorder="1" applyAlignment="1">
      <alignment horizontal="center" vertical="center" wrapText="1"/>
    </xf>
    <xf numFmtId="0" fontId="0" fillId="3" borderId="0" xfId="0" applyFill="1">
      <alignment vertical="center"/>
    </xf>
    <xf numFmtId="0" fontId="72" fillId="3" borderId="19" xfId="2003" applyNumberFormat="1" applyFont="1" applyFill="1" applyBorder="1" applyAlignment="1">
      <alignment horizontal="center" vertical="center"/>
    </xf>
    <xf numFmtId="0" fontId="73" fillId="3" borderId="0" xfId="0" applyFont="1" applyFill="1">
      <alignment vertical="center"/>
    </xf>
    <xf numFmtId="0" fontId="72" fillId="3" borderId="19" xfId="0" applyFont="1" applyFill="1" applyBorder="1" applyAlignment="1">
      <alignment horizontal="center" vertical="center" wrapText="1"/>
    </xf>
    <xf numFmtId="0" fontId="73" fillId="3" borderId="19" xfId="0" applyFont="1" applyFill="1" applyBorder="1" applyAlignment="1">
      <alignment horizontal="center" vertical="center"/>
    </xf>
    <xf numFmtId="0" fontId="72" fillId="3" borderId="19" xfId="0" applyFont="1" applyFill="1" applyBorder="1" applyAlignment="1">
      <alignment horizontal="center" vertical="center"/>
    </xf>
    <xf numFmtId="0" fontId="72" fillId="3" borderId="19" xfId="2003" applyNumberFormat="1" applyFont="1" applyFill="1" applyBorder="1" applyAlignment="1">
      <alignment horizontal="center" vertical="center" wrapText="1"/>
    </xf>
    <xf numFmtId="0" fontId="72" fillId="3" borderId="18" xfId="0" applyFont="1" applyFill="1" applyBorder="1" applyAlignment="1">
      <alignment horizontal="center" vertical="center" wrapText="1"/>
    </xf>
    <xf numFmtId="0" fontId="72" fillId="3" borderId="18" xfId="2003" applyNumberFormat="1" applyFont="1" applyFill="1" applyBorder="1" applyAlignment="1">
      <alignment horizontal="center" vertical="center" wrapText="1"/>
    </xf>
    <xf numFmtId="0" fontId="73" fillId="3" borderId="20" xfId="0" applyFont="1" applyFill="1" applyBorder="1" applyAlignment="1">
      <alignment horizontal="center" vertical="center"/>
    </xf>
    <xf numFmtId="0" fontId="77" fillId="3" borderId="1" xfId="0" applyFont="1" applyFill="1" applyBorder="1" applyAlignment="1">
      <alignment horizontal="center" vertical="center"/>
    </xf>
    <xf numFmtId="0" fontId="72" fillId="3" borderId="1" xfId="0" applyFont="1" applyFill="1" applyBorder="1" applyAlignment="1">
      <alignment horizontal="center" vertical="center" wrapText="1"/>
    </xf>
    <xf numFmtId="0" fontId="72" fillId="3" borderId="1" xfId="2003" applyNumberFormat="1" applyFont="1" applyFill="1" applyBorder="1" applyAlignment="1">
      <alignment horizontal="center" vertical="center" wrapText="1"/>
    </xf>
    <xf numFmtId="0" fontId="73" fillId="3" borderId="1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79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79" fillId="3" borderId="21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80" fillId="3" borderId="21" xfId="0" applyNumberFormat="1" applyFont="1" applyFill="1" applyBorder="1" applyAlignment="1">
      <alignment horizontal="left"/>
    </xf>
    <xf numFmtId="0" fontId="79" fillId="3" borderId="0" xfId="0" applyNumberFormat="1" applyFont="1" applyFill="1" applyBorder="1" applyAlignment="1">
      <alignment horizontal="left"/>
    </xf>
    <xf numFmtId="0" fontId="4" fillId="3" borderId="21" xfId="0" applyNumberFormat="1" applyFont="1" applyFill="1" applyBorder="1" applyAlignment="1">
      <alignment horizontal="left"/>
    </xf>
    <xf numFmtId="0" fontId="4" fillId="3" borderId="19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center" vertical="center"/>
    </xf>
    <xf numFmtId="0" fontId="70" fillId="3" borderId="1" xfId="0" applyNumberFormat="1" applyFont="1" applyFill="1" applyBorder="1" applyAlignment="1">
      <alignment horizontal="left" vertical="center"/>
    </xf>
    <xf numFmtId="0" fontId="70" fillId="3" borderId="1" xfId="0" applyNumberFormat="1" applyFont="1" applyFill="1" applyBorder="1" applyAlignment="1">
      <alignment horizontal="center" vertical="center"/>
    </xf>
    <xf numFmtId="0" fontId="79" fillId="3" borderId="0" xfId="0" applyNumberFormat="1" applyFont="1" applyFill="1" applyBorder="1" applyAlignment="1">
      <alignment horizontal="center"/>
    </xf>
    <xf numFmtId="0" fontId="82" fillId="0" borderId="0" xfId="0" applyNumberFormat="1" applyFont="1">
      <alignment vertical="center"/>
    </xf>
    <xf numFmtId="0" fontId="60" fillId="3" borderId="15" xfId="2004" applyNumberFormat="1" applyFont="1" applyFill="1" applyBorder="1" applyAlignment="1">
      <alignment horizontal="center" vertical="center"/>
    </xf>
    <xf numFmtId="0" fontId="60" fillId="3" borderId="15" xfId="2004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4" applyNumberFormat="1" applyFont="1" applyFill="1" applyBorder="1" applyAlignment="1">
      <alignment horizontal="center" vertical="center" wrapText="1"/>
    </xf>
    <xf numFmtId="0" fontId="61" fillId="0" borderId="15" xfId="2004" applyNumberFormat="1" applyFont="1" applyFill="1" applyBorder="1" applyAlignment="1" applyProtection="1">
      <alignment horizontal="left" vertical="center" wrapText="1"/>
    </xf>
    <xf numFmtId="0" fontId="60" fillId="0" borderId="15" xfId="2004" applyNumberFormat="1" applyFont="1" applyFill="1" applyBorder="1" applyAlignment="1">
      <alignment horizontal="center" vertical="center"/>
    </xf>
    <xf numFmtId="0" fontId="60" fillId="0" borderId="15" xfId="2001" applyNumberFormat="1" applyFont="1" applyFill="1" applyBorder="1" applyAlignment="1">
      <alignment horizontal="center" vertical="center"/>
    </xf>
    <xf numFmtId="0" fontId="61" fillId="3" borderId="15" xfId="2004" applyNumberFormat="1" applyFont="1" applyFill="1" applyBorder="1" applyAlignment="1" applyProtection="1">
      <alignment horizontal="left" vertical="center" wrapText="1"/>
    </xf>
    <xf numFmtId="0" fontId="0" fillId="0" borderId="0" xfId="0" applyNumberFormat="1">
      <alignment vertical="center"/>
    </xf>
    <xf numFmtId="0" fontId="84" fillId="3" borderId="15" xfId="0" applyNumberFormat="1" applyFont="1" applyFill="1" applyBorder="1" applyAlignment="1">
      <alignment horizontal="center" vertical="center"/>
    </xf>
    <xf numFmtId="0" fontId="20" fillId="3" borderId="15" xfId="2005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4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5" fillId="3" borderId="15" xfId="2005" applyNumberFormat="1" applyFont="1" applyFill="1" applyBorder="1" applyAlignment="1" applyProtection="1">
      <alignment horizontal="center" vertical="center" wrapText="1"/>
    </xf>
    <xf numFmtId="0" fontId="86" fillId="3" borderId="15" xfId="2005" applyNumberFormat="1" applyFont="1" applyFill="1" applyBorder="1" applyAlignment="1">
      <alignment horizontal="center" vertical="center"/>
    </xf>
    <xf numFmtId="0" fontId="86" fillId="3" borderId="15" xfId="2001" applyNumberFormat="1" applyFont="1" applyFill="1" applyBorder="1" applyAlignment="1">
      <alignment horizontal="center" vertical="center"/>
    </xf>
    <xf numFmtId="0" fontId="87" fillId="3" borderId="15" xfId="0" applyNumberFormat="1" applyFont="1" applyFill="1" applyBorder="1" applyAlignment="1">
      <alignment horizontal="center" vertical="center"/>
    </xf>
    <xf numFmtId="0" fontId="89" fillId="0" borderId="15" xfId="1123" applyNumberFormat="1" applyFont="1" applyFill="1" applyBorder="1" applyAlignment="1">
      <alignment horizontal="center" vertical="center" wrapText="1"/>
    </xf>
    <xf numFmtId="181" fontId="90" fillId="0" borderId="14" xfId="1123" applyNumberFormat="1" applyFont="1" applyFill="1" applyBorder="1" applyAlignment="1" applyProtection="1">
      <alignment horizontal="center" vertical="center" wrapText="1"/>
    </xf>
    <xf numFmtId="0" fontId="89" fillId="0" borderId="15" xfId="1123" applyNumberFormat="1" applyFont="1" applyFill="1" applyBorder="1" applyAlignment="1" applyProtection="1">
      <alignment horizontal="center" vertical="center" wrapText="1"/>
    </xf>
    <xf numFmtId="181" fontId="89" fillId="0" borderId="15" xfId="1123" applyNumberFormat="1" applyFont="1" applyFill="1" applyBorder="1" applyAlignment="1" applyProtection="1">
      <alignment horizontal="center" vertical="center" wrapText="1"/>
    </xf>
    <xf numFmtId="181" fontId="90" fillId="0" borderId="15" xfId="1123" applyNumberFormat="1" applyFont="1" applyFill="1" applyBorder="1" applyAlignment="1" applyProtection="1">
      <alignment horizontal="center" vertical="center" wrapText="1"/>
    </xf>
    <xf numFmtId="178" fontId="89" fillId="0" borderId="14" xfId="1123" applyNumberFormat="1" applyFont="1" applyFill="1" applyBorder="1" applyAlignment="1" applyProtection="1">
      <alignment horizontal="center" vertical="center" wrapText="1"/>
    </xf>
    <xf numFmtId="181" fontId="89" fillId="0" borderId="14" xfId="1123" applyNumberFormat="1" applyFont="1" applyFill="1" applyBorder="1" applyAlignment="1">
      <alignment horizontal="center" vertical="center" wrapText="1"/>
    </xf>
    <xf numFmtId="0" fontId="91" fillId="0" borderId="15" xfId="1123" applyNumberFormat="1" applyFont="1" applyFill="1" applyBorder="1" applyAlignment="1">
      <alignment horizontal="center" vertical="center" wrapText="1"/>
    </xf>
    <xf numFmtId="181" fontId="91" fillId="0" borderId="15" xfId="1123" applyNumberFormat="1" applyFont="1" applyFill="1" applyBorder="1" applyAlignment="1">
      <alignment horizontal="center" vertical="center" wrapText="1"/>
    </xf>
    <xf numFmtId="181" fontId="91" fillId="0" borderId="15" xfId="1123" applyNumberFormat="1" applyFont="1" applyFill="1" applyBorder="1" applyAlignment="1">
      <alignment horizontal="left" vertical="center" wrapText="1"/>
    </xf>
    <xf numFmtId="178" fontId="91" fillId="0" borderId="15" xfId="1123" applyNumberFormat="1" applyFont="1" applyFill="1" applyBorder="1" applyAlignment="1">
      <alignment horizontal="right" vertical="center" wrapText="1"/>
    </xf>
    <xf numFmtId="177" fontId="91" fillId="0" borderId="15" xfId="1123" applyNumberFormat="1" applyFont="1" applyFill="1" applyBorder="1" applyAlignment="1">
      <alignment horizontal="right" vertical="center" wrapText="1" shrinkToFit="1"/>
    </xf>
    <xf numFmtId="0" fontId="91" fillId="0" borderId="15" xfId="1123" applyNumberFormat="1" applyFont="1" applyFill="1" applyBorder="1" applyAlignment="1">
      <alignment horizontal="center" vertical="center"/>
    </xf>
    <xf numFmtId="181" fontId="91" fillId="0" borderId="15" xfId="1123" applyNumberFormat="1" applyFont="1" applyFill="1" applyBorder="1" applyAlignment="1">
      <alignment horizontal="left" vertical="center"/>
    </xf>
    <xf numFmtId="181" fontId="91" fillId="0" borderId="0" xfId="1123" applyNumberFormat="1" applyFont="1" applyFill="1" applyAlignment="1">
      <alignment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89" fillId="0" borderId="15" xfId="1123" applyNumberFormat="1" applyFont="1" applyFill="1" applyBorder="1" applyAlignment="1">
      <alignment horizontal="center" vertical="center" wrapText="1"/>
    </xf>
    <xf numFmtId="181" fontId="91" fillId="0" borderId="15" xfId="2006" applyNumberFormat="1" applyFont="1" applyFill="1" applyBorder="1" applyAlignment="1">
      <alignment horizontal="left" vertical="center" wrapText="1"/>
    </xf>
    <xf numFmtId="181" fontId="20" fillId="0" borderId="15" xfId="1123" applyNumberFormat="1" applyFont="1" applyFill="1" applyBorder="1" applyAlignment="1">
      <alignment horizontal="center" vertical="center"/>
    </xf>
    <xf numFmtId="177" fontId="91" fillId="0" borderId="15" xfId="1123" applyNumberFormat="1" applyFont="1" applyFill="1" applyBorder="1" applyAlignment="1">
      <alignment horizontal="right" vertical="center"/>
    </xf>
    <xf numFmtId="0" fontId="27" fillId="0" borderId="0" xfId="0" applyFont="1" applyFill="1">
      <alignment vertical="center"/>
    </xf>
    <xf numFmtId="0" fontId="88" fillId="0" borderId="0" xfId="0" applyFont="1" applyFill="1">
      <alignment vertical="center"/>
    </xf>
    <xf numFmtId="0" fontId="97" fillId="0" borderId="15" xfId="0" applyFont="1" applyFill="1" applyBorder="1" applyAlignment="1">
      <alignment horizontal="center" vertical="center"/>
    </xf>
    <xf numFmtId="178" fontId="97" fillId="0" borderId="15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97" fillId="29" borderId="15" xfId="0" applyFont="1" applyFill="1" applyBorder="1" applyAlignment="1">
      <alignment horizontal="center" vertical="center"/>
    </xf>
    <xf numFmtId="0" fontId="4" fillId="29" borderId="15" xfId="0" applyFont="1" applyFill="1" applyBorder="1" applyAlignment="1">
      <alignment horizontal="center" vertical="center"/>
    </xf>
    <xf numFmtId="178" fontId="97" fillId="29" borderId="15" xfId="0" applyNumberFormat="1" applyFont="1" applyFill="1" applyBorder="1" applyAlignment="1">
      <alignment horizontal="center" vertical="center"/>
    </xf>
    <xf numFmtId="0" fontId="27" fillId="0" borderId="0" xfId="0" applyFont="1" applyFill="1" applyAlignment="1">
      <alignment horizontal="left" vertical="center"/>
    </xf>
    <xf numFmtId="178" fontId="27" fillId="0" borderId="0" xfId="0" applyNumberFormat="1" applyFont="1" applyFill="1">
      <alignment vertical="center"/>
    </xf>
    <xf numFmtId="0" fontId="91" fillId="0" borderId="0" xfId="0" applyFont="1" applyFill="1" applyAlignment="1">
      <alignment horizontal="center"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2" xfId="0" applyNumberFormat="1" applyFont="1" applyFill="1" applyBorder="1" applyAlignment="1" applyProtection="1">
      <alignment horizontal="center" vertical="center"/>
    </xf>
    <xf numFmtId="0" fontId="20" fillId="0" borderId="22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2" fontId="99" fillId="30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91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0" fontId="90" fillId="0" borderId="15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84" fillId="0" borderId="0" xfId="0" applyFont="1" applyAlignment="1">
      <alignment horizontal="center" vertical="center"/>
    </xf>
    <xf numFmtId="0" fontId="102" fillId="0" borderId="15" xfId="0" applyFont="1" applyFill="1" applyBorder="1" applyAlignment="1">
      <alignment horizontal="center" vertical="center" wrapText="1"/>
    </xf>
    <xf numFmtId="183" fontId="102" fillId="0" borderId="15" xfId="0" applyNumberFormat="1" applyFont="1" applyFill="1" applyBorder="1" applyAlignment="1">
      <alignment horizontal="center" vertical="center" wrapText="1"/>
    </xf>
    <xf numFmtId="0" fontId="20" fillId="0" borderId="15" xfId="2010" applyFont="1" applyFill="1" applyBorder="1" applyAlignment="1">
      <alignment horizontal="center" vertical="center" wrapText="1"/>
    </xf>
    <xf numFmtId="0" fontId="86" fillId="0" borderId="15" xfId="0" applyFont="1" applyFill="1" applyBorder="1" applyAlignment="1">
      <alignment horizontal="center" vertical="center"/>
    </xf>
    <xf numFmtId="183" fontId="86" fillId="0" borderId="15" xfId="0" applyNumberFormat="1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178" fontId="20" fillId="0" borderId="15" xfId="0" applyNumberFormat="1" applyFont="1" applyFill="1" applyBorder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183" fontId="20" fillId="0" borderId="15" xfId="0" applyNumberFormat="1" applyFont="1" applyFill="1" applyBorder="1" applyAlignment="1">
      <alignment horizontal="center" vertical="center" wrapText="1"/>
    </xf>
    <xf numFmtId="0" fontId="102" fillId="0" borderId="15" xfId="0" applyFont="1" applyFill="1" applyBorder="1" applyAlignment="1">
      <alignment horizontal="center" vertical="center"/>
    </xf>
    <xf numFmtId="0" fontId="86" fillId="0" borderId="15" xfId="0" applyFont="1" applyFill="1" applyBorder="1" applyAlignment="1">
      <alignment horizontal="center" vertical="center" wrapText="1"/>
    </xf>
    <xf numFmtId="0" fontId="86" fillId="0" borderId="0" xfId="0" applyFont="1" applyFill="1" applyAlignment="1">
      <alignment horizontal="center" vertical="center"/>
    </xf>
    <xf numFmtId="0" fontId="86" fillId="0" borderId="0" xfId="0" applyFont="1" applyFill="1" applyAlignment="1">
      <alignment horizontal="center" vertical="center" wrapText="1"/>
    </xf>
    <xf numFmtId="183" fontId="86" fillId="0" borderId="0" xfId="0" applyNumberFormat="1" applyFont="1" applyFill="1" applyAlignment="1">
      <alignment horizontal="center" vertical="center"/>
    </xf>
    <xf numFmtId="0" fontId="103" fillId="0" borderId="0" xfId="0" applyFont="1" applyFill="1">
      <alignment vertical="center"/>
    </xf>
    <xf numFmtId="183" fontId="103" fillId="0" borderId="0" xfId="0" applyNumberFormat="1" applyFont="1" applyFill="1">
      <alignment vertical="center"/>
    </xf>
    <xf numFmtId="0" fontId="90" fillId="0" borderId="15" xfId="2010" applyFont="1" applyFill="1" applyBorder="1" applyAlignment="1">
      <alignment horizontal="center" vertical="center" wrapText="1"/>
    </xf>
    <xf numFmtId="0" fontId="87" fillId="0" borderId="15" xfId="0" applyFont="1" applyBorder="1" applyAlignment="1">
      <alignment horizontal="center" vertical="center"/>
    </xf>
    <xf numFmtId="177" fontId="20" fillId="0" borderId="15" xfId="0" applyNumberFormat="1" applyFont="1" applyFill="1" applyBorder="1" applyAlignment="1">
      <alignment horizontal="center" vertical="center" wrapText="1"/>
    </xf>
    <xf numFmtId="0" fontId="86" fillId="0" borderId="15" xfId="2010" applyFont="1" applyFill="1" applyBorder="1" applyAlignment="1">
      <alignment horizontal="center" vertical="center" wrapText="1"/>
    </xf>
    <xf numFmtId="184" fontId="86" fillId="0" borderId="15" xfId="2010" applyNumberFormat="1" applyFont="1" applyFill="1" applyBorder="1" applyAlignment="1">
      <alignment horizontal="center" vertical="center" wrapText="1"/>
    </xf>
    <xf numFmtId="0" fontId="84" fillId="0" borderId="0" xfId="0" applyFont="1" applyFill="1" applyAlignment="1">
      <alignment horizontal="left" vertical="center"/>
    </xf>
    <xf numFmtId="10" fontId="86" fillId="0" borderId="15" xfId="2009" applyNumberFormat="1" applyFont="1" applyFill="1" applyBorder="1" applyAlignment="1">
      <alignment horizontal="center" vertical="center"/>
    </xf>
    <xf numFmtId="0" fontId="20" fillId="0" borderId="15" xfId="2010" applyFont="1" applyFill="1" applyBorder="1" applyAlignment="1">
      <alignment vertical="center" wrapText="1"/>
    </xf>
    <xf numFmtId="183" fontId="20" fillId="0" borderId="15" xfId="2008" applyNumberFormat="1" applyFont="1" applyFill="1" applyBorder="1" applyAlignment="1">
      <alignment horizontal="center" vertical="center"/>
    </xf>
    <xf numFmtId="0" fontId="84" fillId="0" borderId="0" xfId="0" applyFont="1">
      <alignment vertical="center"/>
    </xf>
    <xf numFmtId="0" fontId="20" fillId="0" borderId="14" xfId="2010" applyFont="1" applyFill="1" applyBorder="1" applyAlignment="1">
      <alignment horizontal="center" vertical="center" wrapText="1"/>
    </xf>
    <xf numFmtId="0" fontId="90" fillId="0" borderId="15" xfId="0" applyFont="1" applyFill="1" applyBorder="1" applyAlignment="1">
      <alignment horizontal="center" vertical="center"/>
    </xf>
    <xf numFmtId="183" fontId="90" fillId="0" borderId="14" xfId="0" applyNumberFormat="1" applyFont="1" applyFill="1" applyBorder="1" applyAlignment="1">
      <alignment horizontal="center" vertical="center" wrapText="1"/>
    </xf>
    <xf numFmtId="0" fontId="103" fillId="0" borderId="15" xfId="0" applyFont="1" applyFill="1" applyBorder="1">
      <alignment vertical="center"/>
    </xf>
    <xf numFmtId="0" fontId="20" fillId="0" borderId="15" xfId="2009" applyNumberFormat="1" applyFont="1" applyFill="1" applyBorder="1" applyAlignment="1" applyProtection="1">
      <alignment horizontal="center" vertical="center" wrapText="1"/>
    </xf>
    <xf numFmtId="0" fontId="87" fillId="0" borderId="15" xfId="0" applyFont="1" applyFill="1" applyBorder="1" applyAlignment="1">
      <alignment horizontal="center" vertical="center" wrapText="1"/>
    </xf>
    <xf numFmtId="0" fontId="86" fillId="0" borderId="15" xfId="0" applyNumberFormat="1" applyFont="1" applyFill="1" applyBorder="1" applyAlignment="1">
      <alignment horizontal="center" vertical="center"/>
    </xf>
    <xf numFmtId="0" fontId="102" fillId="0" borderId="15" xfId="0" applyNumberFormat="1" applyFont="1" applyFill="1" applyBorder="1" applyAlignment="1">
      <alignment horizontal="center" vertical="center"/>
    </xf>
    <xf numFmtId="178" fontId="86" fillId="0" borderId="15" xfId="0" applyNumberFormat="1" applyFont="1" applyFill="1" applyBorder="1" applyAlignment="1">
      <alignment horizontal="center" vertical="center"/>
    </xf>
    <xf numFmtId="178" fontId="86" fillId="0" borderId="15" xfId="0" applyNumberFormat="1" applyFont="1" applyFill="1" applyBorder="1" applyAlignment="1">
      <alignment horizontal="center" vertical="center" wrapText="1"/>
    </xf>
    <xf numFmtId="178" fontId="102" fillId="0" borderId="15" xfId="0" applyNumberFormat="1" applyFont="1" applyFill="1" applyBorder="1" applyAlignment="1">
      <alignment horizontal="center" vertical="center"/>
    </xf>
    <xf numFmtId="0" fontId="86" fillId="0" borderId="15" xfId="2010" applyNumberFormat="1" applyFont="1" applyFill="1" applyBorder="1" applyAlignment="1">
      <alignment horizontal="center" vertical="center" wrapText="1"/>
    </xf>
    <xf numFmtId="0" fontId="20" fillId="0" borderId="15" xfId="2010" applyNumberFormat="1" applyFont="1" applyFill="1" applyBorder="1" applyAlignment="1">
      <alignment horizontal="center" vertical="center" wrapText="1"/>
    </xf>
    <xf numFmtId="0" fontId="90" fillId="0" borderId="15" xfId="2008" applyNumberFormat="1" applyFont="1" applyFill="1" applyBorder="1" applyAlignment="1">
      <alignment horizontal="center" vertical="center" wrapText="1"/>
    </xf>
    <xf numFmtId="0" fontId="20" fillId="0" borderId="15" xfId="2008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/>
    </xf>
    <xf numFmtId="0" fontId="90" fillId="0" borderId="15" xfId="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 wrapText="1"/>
    </xf>
    <xf numFmtId="0" fontId="20" fillId="0" borderId="15" xfId="2009" applyNumberFormat="1" applyFont="1" applyFill="1" applyBorder="1" applyAlignment="1">
      <alignment horizontal="center" vertical="center" wrapText="1"/>
    </xf>
    <xf numFmtId="0" fontId="90" fillId="0" borderId="14" xfId="0" applyNumberFormat="1" applyFont="1" applyFill="1" applyBorder="1" applyAlignment="1">
      <alignment horizontal="center" vertical="center" wrapText="1"/>
    </xf>
    <xf numFmtId="0" fontId="103" fillId="0" borderId="15" xfId="0" applyNumberFormat="1" applyFont="1" applyFill="1" applyBorder="1">
      <alignment vertical="center"/>
    </xf>
    <xf numFmtId="178" fontId="102" fillId="0" borderId="15" xfId="0" applyNumberFormat="1" applyFont="1" applyFill="1" applyBorder="1" applyAlignment="1">
      <alignment horizontal="center" vertical="center" wrapText="1"/>
    </xf>
    <xf numFmtId="178" fontId="90" fillId="0" borderId="15" xfId="2008" applyNumberFormat="1" applyFont="1" applyFill="1" applyBorder="1" applyAlignment="1">
      <alignment horizontal="center" vertical="center" wrapText="1"/>
    </xf>
    <xf numFmtId="178" fontId="90" fillId="0" borderId="15" xfId="2008" applyNumberFormat="1" applyFont="1" applyFill="1" applyBorder="1" applyAlignment="1">
      <alignment horizontal="center" vertical="center"/>
    </xf>
    <xf numFmtId="178" fontId="84" fillId="0" borderId="15" xfId="0" applyNumberFormat="1" applyFont="1" applyFill="1" applyBorder="1" applyAlignment="1">
      <alignment horizontal="center" vertical="center"/>
    </xf>
    <xf numFmtId="178" fontId="90" fillId="0" borderId="14" xfId="0" applyNumberFormat="1" applyFont="1" applyFill="1" applyBorder="1" applyAlignment="1">
      <alignment horizontal="center" vertical="center" wrapText="1"/>
    </xf>
    <xf numFmtId="178" fontId="103" fillId="0" borderId="15" xfId="0" applyNumberFormat="1" applyFont="1" applyFill="1" applyBorder="1">
      <alignment vertical="center"/>
    </xf>
    <xf numFmtId="0" fontId="107" fillId="0" borderId="1" xfId="0" applyNumberFormat="1" applyFont="1" applyBorder="1" applyAlignment="1">
      <alignment horizontal="center" vertical="center"/>
    </xf>
    <xf numFmtId="0" fontId="107" fillId="0" borderId="1" xfId="0" applyNumberFormat="1" applyFont="1" applyFill="1" applyBorder="1" applyAlignment="1">
      <alignment horizontal="center" vertical="center"/>
    </xf>
    <xf numFmtId="178" fontId="108" fillId="0" borderId="1" xfId="0" applyNumberFormat="1" applyFont="1" applyBorder="1">
      <alignment vertical="center"/>
    </xf>
    <xf numFmtId="178" fontId="107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109" fillId="0" borderId="0" xfId="0" applyNumberFormat="1" applyFont="1" applyAlignment="1">
      <alignment horizontal="right"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105" fillId="0" borderId="0" xfId="0" applyNumberFormat="1" applyFont="1" applyBorder="1" applyAlignment="1">
      <alignment horizontal="center" vertical="center"/>
    </xf>
    <xf numFmtId="185" fontId="0" fillId="0" borderId="0" xfId="0" applyNumberFormat="1" applyAlignment="1">
      <alignment vertical="center"/>
    </xf>
    <xf numFmtId="0" fontId="106" fillId="0" borderId="4" xfId="0" applyNumberFormat="1" applyFont="1" applyBorder="1" applyAlignment="1">
      <alignment vertical="center"/>
    </xf>
    <xf numFmtId="185" fontId="0" fillId="0" borderId="4" xfId="0" applyNumberFormat="1" applyBorder="1" applyAlignment="1">
      <alignment vertical="center"/>
    </xf>
    <xf numFmtId="181" fontId="88" fillId="0" borderId="4" xfId="1123" applyNumberFormat="1" applyFont="1" applyFill="1" applyBorder="1" applyAlignment="1">
      <alignment horizontal="center" vertical="center" wrapText="1"/>
    </xf>
    <xf numFmtId="0" fontId="93" fillId="0" borderId="0" xfId="0" applyNumberFormat="1" applyFont="1" applyFill="1" applyBorder="1" applyAlignment="1" applyProtection="1">
      <alignment horizontal="center" vertical="center"/>
    </xf>
    <xf numFmtId="0" fontId="95" fillId="29" borderId="15" xfId="0" applyNumberFormat="1" applyFont="1" applyFill="1" applyBorder="1" applyAlignment="1" applyProtection="1">
      <alignment horizontal="center" vertical="center" wrapText="1"/>
    </xf>
    <xf numFmtId="178" fontId="95" fillId="29" borderId="15" xfId="0" applyNumberFormat="1" applyFont="1" applyFill="1" applyBorder="1" applyAlignment="1" applyProtection="1">
      <alignment horizontal="center" vertical="center" wrapText="1"/>
    </xf>
    <xf numFmtId="0" fontId="96" fillId="29" borderId="15" xfId="0" applyFont="1" applyFill="1" applyBorder="1" applyAlignment="1">
      <alignment horizontal="center" vertical="center"/>
    </xf>
    <xf numFmtId="0" fontId="87" fillId="0" borderId="15" xfId="0" applyFont="1" applyFill="1" applyBorder="1" applyAlignment="1">
      <alignment horizontal="center" vertical="center"/>
    </xf>
    <xf numFmtId="0" fontId="87" fillId="0" borderId="15" xfId="0" applyFont="1" applyBorder="1" applyAlignment="1">
      <alignment horizontal="center" vertical="center"/>
    </xf>
    <xf numFmtId="0" fontId="104" fillId="0" borderId="15" xfId="0" applyFont="1" applyFill="1" applyBorder="1" applyAlignment="1">
      <alignment horizontal="center" vertical="center"/>
    </xf>
    <xf numFmtId="0" fontId="102" fillId="0" borderId="15" xfId="2010" applyFont="1" applyFill="1" applyBorder="1" applyAlignment="1">
      <alignment horizontal="center" vertical="center" wrapText="1"/>
    </xf>
    <xf numFmtId="0" fontId="20" fillId="0" borderId="14" xfId="2010" applyFont="1" applyFill="1" applyBorder="1" applyAlignment="1">
      <alignment horizontal="center" vertical="center" wrapText="1"/>
    </xf>
    <xf numFmtId="0" fontId="20" fillId="0" borderId="17" xfId="2010" applyFont="1" applyFill="1" applyBorder="1" applyAlignment="1">
      <alignment horizontal="center" vertical="center" wrapText="1"/>
    </xf>
    <xf numFmtId="0" fontId="20" fillId="0" borderId="3" xfId="2010" applyFont="1" applyFill="1" applyBorder="1" applyAlignment="1">
      <alignment horizontal="center" vertical="center" wrapText="1"/>
    </xf>
    <xf numFmtId="182" fontId="86" fillId="0" borderId="15" xfId="0" applyNumberFormat="1" applyFont="1" applyFill="1" applyBorder="1" applyAlignment="1">
      <alignment horizontal="center" vertical="center" wrapText="1"/>
    </xf>
    <xf numFmtId="0" fontId="86" fillId="0" borderId="14" xfId="0" applyNumberFormat="1" applyFont="1" applyFill="1" applyBorder="1" applyAlignment="1">
      <alignment horizontal="center" vertical="center"/>
    </xf>
    <xf numFmtId="0" fontId="86" fillId="0" borderId="17" xfId="0" applyNumberFormat="1" applyFont="1" applyFill="1" applyBorder="1" applyAlignment="1">
      <alignment horizontal="center" vertical="center"/>
    </xf>
    <xf numFmtId="0" fontId="86" fillId="0" borderId="3" xfId="0" applyNumberFormat="1" applyFont="1" applyFill="1" applyBorder="1" applyAlignment="1">
      <alignment horizontal="center" vertical="center"/>
    </xf>
    <xf numFmtId="178" fontId="84" fillId="0" borderId="14" xfId="0" applyNumberFormat="1" applyFont="1" applyFill="1" applyBorder="1" applyAlignment="1">
      <alignment horizontal="center" vertical="center"/>
    </xf>
    <xf numFmtId="178" fontId="84" fillId="0" borderId="17" xfId="0" applyNumberFormat="1" applyFont="1" applyFill="1" applyBorder="1" applyAlignment="1">
      <alignment horizontal="center" vertical="center"/>
    </xf>
    <xf numFmtId="178" fontId="84" fillId="0" borderId="3" xfId="0" applyNumberFormat="1" applyFont="1" applyFill="1" applyBorder="1" applyAlignment="1">
      <alignment horizontal="center" vertical="center"/>
    </xf>
    <xf numFmtId="182" fontId="86" fillId="0" borderId="15" xfId="0" applyNumberFormat="1" applyFont="1" applyFill="1" applyBorder="1" applyAlignment="1">
      <alignment vertical="center" wrapText="1"/>
    </xf>
    <xf numFmtId="0" fontId="100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86" fillId="0" borderId="15" xfId="0" applyFont="1" applyFill="1" applyBorder="1" applyAlignment="1">
      <alignment horizontal="center" vertical="center"/>
    </xf>
    <xf numFmtId="0" fontId="86" fillId="0" borderId="14" xfId="0" applyFont="1" applyFill="1" applyBorder="1" applyAlignment="1">
      <alignment horizontal="center" vertical="center"/>
    </xf>
    <xf numFmtId="0" fontId="20" fillId="0" borderId="15" xfId="2010" applyFont="1" applyFill="1" applyBorder="1" applyAlignment="1">
      <alignment horizontal="center" vertical="center" wrapText="1"/>
    </xf>
    <xf numFmtId="0" fontId="102" fillId="0" borderId="14" xfId="2010" applyFont="1" applyFill="1" applyBorder="1" applyAlignment="1">
      <alignment horizontal="center" vertical="center" wrapText="1"/>
    </xf>
    <xf numFmtId="0" fontId="20" fillId="0" borderId="15" xfId="2009" applyNumberFormat="1" applyFont="1" applyFill="1" applyBorder="1" applyAlignment="1" applyProtection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178" fontId="86" fillId="0" borderId="14" xfId="0" applyNumberFormat="1" applyFont="1" applyFill="1" applyBorder="1" applyAlignment="1">
      <alignment horizontal="center" vertical="center"/>
    </xf>
    <xf numFmtId="178" fontId="86" fillId="0" borderId="17" xfId="0" applyNumberFormat="1" applyFont="1" applyFill="1" applyBorder="1" applyAlignment="1">
      <alignment horizontal="center" vertical="center"/>
    </xf>
    <xf numFmtId="178" fontId="86" fillId="0" borderId="3" xfId="0" applyNumberFormat="1" applyFont="1" applyFill="1" applyBorder="1" applyAlignment="1">
      <alignment horizontal="center" vertical="center"/>
    </xf>
    <xf numFmtId="0" fontId="86" fillId="0" borderId="15" xfId="2010" applyFont="1" applyFill="1" applyBorder="1" applyAlignment="1">
      <alignment horizontal="center" vertical="center" wrapText="1"/>
    </xf>
    <xf numFmtId="0" fontId="86" fillId="0" borderId="15" xfId="0" applyFont="1" applyFill="1" applyBorder="1" applyAlignment="1">
      <alignment horizontal="center" vertical="center" wrapText="1"/>
    </xf>
    <xf numFmtId="0" fontId="86" fillId="0" borderId="15" xfId="0" applyFont="1" applyFill="1" applyBorder="1" applyAlignment="1">
      <alignment horizontal="left" vertical="center" wrapText="1"/>
    </xf>
    <xf numFmtId="0" fontId="71" fillId="3" borderId="4" xfId="2002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6" fillId="3" borderId="0" xfId="2003" applyNumberFormat="1" applyFont="1" applyFill="1" applyAlignment="1">
      <alignment horizontal="center" vertical="center"/>
    </xf>
    <xf numFmtId="0" fontId="78" fillId="3" borderId="4" xfId="0" applyNumberFormat="1" applyFont="1" applyFill="1" applyBorder="1" applyAlignment="1">
      <alignment horizontal="center" vertical="center"/>
    </xf>
    <xf numFmtId="0" fontId="78" fillId="0" borderId="4" xfId="0" applyNumberFormat="1" applyFont="1" applyFill="1" applyBorder="1" applyAlignment="1">
      <alignment vertical="center"/>
    </xf>
    <xf numFmtId="0" fontId="81" fillId="0" borderId="4" xfId="2004" applyNumberFormat="1" applyFont="1" applyBorder="1" applyAlignment="1">
      <alignment horizontal="center" vertical="center"/>
    </xf>
    <xf numFmtId="0" fontId="83" fillId="3" borderId="4" xfId="2005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98" fillId="0" borderId="4" xfId="0" applyNumberFormat="1" applyFont="1" applyFill="1" applyBorder="1" applyAlignment="1" applyProtection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</cellXfs>
  <cellStyles count="2016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11"/>
    <cellStyle name="RowLevel_1" xfId="824"/>
    <cellStyle name="百分比" xfId="2009" builtinId="5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2"/>
    <cellStyle name="常规 294" xfId="2003"/>
    <cellStyle name="常规 296" xfId="2004"/>
    <cellStyle name="常规 297" xfId="2005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4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0"/>
    <cellStyle name="常规_小学设备预算" xfId="2006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08" builtinId="6"/>
    <cellStyle name="千位分隔[0] 2" xfId="2012"/>
    <cellStyle name="千位分隔[0] 2 4" xfId="2015"/>
    <cellStyle name="千位分隔[0] 3" xfId="2013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2.xml"/><Relationship Id="rId30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eng\Desktop\&#38215;&#31649;&#23398;&#26657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</row>
        <row r="19">
          <cell r="Q19">
            <v>31</v>
          </cell>
          <cell r="R19">
            <v>1161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12">
          <cell r="C12">
            <v>101</v>
          </cell>
        </row>
        <row r="75">
          <cell r="C75">
            <v>88</v>
          </cell>
        </row>
        <row r="76">
          <cell r="C76">
            <v>178</v>
          </cell>
        </row>
        <row r="77">
          <cell r="C77">
            <v>87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349" t="s">
        <v>532</v>
      </c>
      <c r="B1" s="350"/>
      <c r="C1" s="350"/>
      <c r="D1" s="350"/>
      <c r="E1" s="351"/>
      <c r="F1" s="351"/>
      <c r="G1" s="351"/>
      <c r="H1" s="351"/>
      <c r="I1" s="351"/>
      <c r="J1" s="351"/>
      <c r="K1" s="351"/>
      <c r="L1" s="351"/>
      <c r="M1" s="351"/>
      <c r="N1" s="351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587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588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354" t="s">
        <v>664</v>
      </c>
      <c r="B1" s="355"/>
      <c r="C1" s="355"/>
      <c r="D1" s="355"/>
      <c r="E1" s="355"/>
      <c r="F1" s="355"/>
      <c r="G1" s="355"/>
      <c r="H1" s="355"/>
      <c r="I1" s="355"/>
      <c r="J1" s="355"/>
      <c r="K1" s="355"/>
      <c r="L1" s="355"/>
      <c r="M1" s="355"/>
      <c r="N1" s="355"/>
      <c r="O1" s="355"/>
      <c r="P1" s="355"/>
      <c r="Q1" s="355"/>
    </row>
    <row r="2" spans="1:17" s="155" customFormat="1">
      <c r="A2" s="356" t="s">
        <v>594</v>
      </c>
      <c r="B2" s="358" t="s">
        <v>635</v>
      </c>
      <c r="C2" s="358" t="s">
        <v>1</v>
      </c>
      <c r="D2" s="359" t="s">
        <v>636</v>
      </c>
      <c r="E2" s="360" t="s">
        <v>637</v>
      </c>
      <c r="F2" s="352" t="s">
        <v>653</v>
      </c>
      <c r="G2" s="353"/>
      <c r="H2" s="353"/>
      <c r="I2" s="353"/>
      <c r="J2" s="352" t="s">
        <v>652</v>
      </c>
      <c r="K2" s="353"/>
      <c r="L2" s="353"/>
      <c r="M2" s="353"/>
      <c r="N2" s="352" t="s">
        <v>666</v>
      </c>
      <c r="O2" s="353"/>
      <c r="P2" s="353"/>
      <c r="Q2" s="353"/>
    </row>
    <row r="3" spans="1:17" ht="22.5">
      <c r="A3" s="357"/>
      <c r="B3" s="357"/>
      <c r="C3" s="357"/>
      <c r="D3" s="357"/>
      <c r="E3" s="357"/>
      <c r="F3" s="158" t="s">
        <v>654</v>
      </c>
      <c r="G3" s="157" t="s">
        <v>651</v>
      </c>
      <c r="H3" s="160" t="s">
        <v>638</v>
      </c>
      <c r="I3" s="160" t="s">
        <v>639</v>
      </c>
      <c r="J3" s="158" t="s">
        <v>654</v>
      </c>
      <c r="K3" s="157" t="s">
        <v>651</v>
      </c>
      <c r="L3" s="160" t="s">
        <v>638</v>
      </c>
      <c r="M3" s="160" t="s">
        <v>639</v>
      </c>
      <c r="N3" s="158" t="s">
        <v>654</v>
      </c>
      <c r="O3" s="157" t="s">
        <v>651</v>
      </c>
      <c r="P3" s="160" t="s">
        <v>638</v>
      </c>
      <c r="Q3" s="160" t="s">
        <v>639</v>
      </c>
    </row>
    <row r="4" spans="1:17" s="161" customFormat="1" ht="20.100000000000001" customHeight="1">
      <c r="A4" s="160" t="s">
        <v>535</v>
      </c>
      <c r="B4" s="159" t="s">
        <v>460</v>
      </c>
      <c r="C4" s="159">
        <v>1</v>
      </c>
      <c r="D4" s="159" t="s">
        <v>640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535</v>
      </c>
      <c r="B5" s="159" t="s">
        <v>465</v>
      </c>
      <c r="C5" s="159">
        <v>2</v>
      </c>
      <c r="D5" s="159" t="s">
        <v>641</v>
      </c>
      <c r="E5" s="159" t="s">
        <v>642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535</v>
      </c>
      <c r="B6" s="159" t="s">
        <v>462</v>
      </c>
      <c r="C6" s="159">
        <v>3</v>
      </c>
      <c r="D6" s="159" t="s">
        <v>641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535</v>
      </c>
      <c r="B7" s="159" t="s">
        <v>463</v>
      </c>
      <c r="C7" s="159">
        <v>4</v>
      </c>
      <c r="D7" s="159" t="s">
        <v>641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535</v>
      </c>
      <c r="B8" s="158" t="s">
        <v>464</v>
      </c>
      <c r="C8" s="159">
        <v>5</v>
      </c>
      <c r="D8" s="159" t="s">
        <v>641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655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536</v>
      </c>
      <c r="B10" s="159" t="s">
        <v>467</v>
      </c>
      <c r="C10" s="159">
        <v>1</v>
      </c>
      <c r="D10" s="159" t="s">
        <v>640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536</v>
      </c>
      <c r="B11" s="159" t="s">
        <v>329</v>
      </c>
      <c r="C11" s="159">
        <v>2</v>
      </c>
      <c r="D11" s="159" t="s">
        <v>640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536</v>
      </c>
      <c r="B12" s="159" t="s">
        <v>330</v>
      </c>
      <c r="C12" s="159">
        <v>3</v>
      </c>
      <c r="D12" s="159" t="s">
        <v>640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536</v>
      </c>
      <c r="B13" s="159" t="s">
        <v>334</v>
      </c>
      <c r="C13" s="159">
        <v>4</v>
      </c>
      <c r="D13" s="159" t="s">
        <v>641</v>
      </c>
      <c r="E13" s="159" t="s">
        <v>642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536</v>
      </c>
      <c r="B14" s="159" t="s">
        <v>331</v>
      </c>
      <c r="C14" s="159">
        <v>5</v>
      </c>
      <c r="D14" s="159" t="s">
        <v>641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536</v>
      </c>
      <c r="B15" s="159" t="s">
        <v>332</v>
      </c>
      <c r="C15" s="159">
        <v>6</v>
      </c>
      <c r="D15" s="159" t="s">
        <v>641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536</v>
      </c>
      <c r="B16" s="159" t="s">
        <v>333</v>
      </c>
      <c r="C16" s="159">
        <v>7</v>
      </c>
      <c r="D16" s="159" t="s">
        <v>641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656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537</v>
      </c>
      <c r="B18" s="159" t="s">
        <v>438</v>
      </c>
      <c r="C18" s="159">
        <v>1</v>
      </c>
      <c r="D18" s="159" t="s">
        <v>640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537</v>
      </c>
      <c r="B19" s="159" t="s">
        <v>441</v>
      </c>
      <c r="C19" s="159">
        <v>2</v>
      </c>
      <c r="D19" s="159" t="s">
        <v>640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537</v>
      </c>
      <c r="B20" s="159" t="s">
        <v>442</v>
      </c>
      <c r="C20" s="159">
        <v>3</v>
      </c>
      <c r="D20" s="159" t="s">
        <v>640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537</v>
      </c>
      <c r="B21" s="159" t="s">
        <v>443</v>
      </c>
      <c r="C21" s="159">
        <v>4</v>
      </c>
      <c r="D21" s="159" t="s">
        <v>640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537</v>
      </c>
      <c r="B22" s="159" t="s">
        <v>643</v>
      </c>
      <c r="C22" s="159">
        <v>5</v>
      </c>
      <c r="D22" s="159" t="s">
        <v>640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537</v>
      </c>
      <c r="B23" s="159" t="s">
        <v>444</v>
      </c>
      <c r="C23" s="159">
        <v>6</v>
      </c>
      <c r="D23" s="159" t="s">
        <v>640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537</v>
      </c>
      <c r="B24" s="159" t="s">
        <v>445</v>
      </c>
      <c r="C24" s="159">
        <v>7</v>
      </c>
      <c r="D24" s="159" t="s">
        <v>640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537</v>
      </c>
      <c r="B25" s="159" t="s">
        <v>446</v>
      </c>
      <c r="C25" s="159">
        <v>8</v>
      </c>
      <c r="D25" s="159" t="s">
        <v>640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537</v>
      </c>
      <c r="B26" s="159" t="s">
        <v>447</v>
      </c>
      <c r="C26" s="159">
        <v>9</v>
      </c>
      <c r="D26" s="159" t="s">
        <v>640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537</v>
      </c>
      <c r="B27" s="159" t="s">
        <v>448</v>
      </c>
      <c r="C27" s="159">
        <v>10</v>
      </c>
      <c r="D27" s="159" t="s">
        <v>640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537</v>
      </c>
      <c r="B28" s="159" t="s">
        <v>458</v>
      </c>
      <c r="C28" s="159">
        <v>11</v>
      </c>
      <c r="D28" s="159" t="s">
        <v>641</v>
      </c>
      <c r="E28" s="159" t="s">
        <v>642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537</v>
      </c>
      <c r="B29" s="159" t="s">
        <v>449</v>
      </c>
      <c r="C29" s="159">
        <v>12</v>
      </c>
      <c r="D29" s="159" t="s">
        <v>641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537</v>
      </c>
      <c r="B30" s="159" t="s">
        <v>450</v>
      </c>
      <c r="C30" s="159">
        <v>13</v>
      </c>
      <c r="D30" s="159" t="s">
        <v>641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537</v>
      </c>
      <c r="B31" s="159" t="s">
        <v>451</v>
      </c>
      <c r="C31" s="159">
        <v>14</v>
      </c>
      <c r="D31" s="159" t="s">
        <v>641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537</v>
      </c>
      <c r="B32" s="159" t="s">
        <v>452</v>
      </c>
      <c r="C32" s="159">
        <v>15</v>
      </c>
      <c r="D32" s="159" t="s">
        <v>641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537</v>
      </c>
      <c r="B33" s="159" t="s">
        <v>454</v>
      </c>
      <c r="C33" s="159">
        <v>16</v>
      </c>
      <c r="D33" s="159" t="s">
        <v>641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537</v>
      </c>
      <c r="B34" s="158" t="s">
        <v>453</v>
      </c>
      <c r="C34" s="159">
        <v>17</v>
      </c>
      <c r="D34" s="159" t="s">
        <v>641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537</v>
      </c>
      <c r="B35" s="158" t="s">
        <v>644</v>
      </c>
      <c r="C35" s="159">
        <v>18</v>
      </c>
      <c r="D35" s="159" t="s">
        <v>641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537</v>
      </c>
      <c r="B36" s="158" t="s">
        <v>456</v>
      </c>
      <c r="C36" s="159">
        <v>19</v>
      </c>
      <c r="D36" s="159" t="s">
        <v>641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537</v>
      </c>
      <c r="B37" s="158" t="s">
        <v>457</v>
      </c>
      <c r="C37" s="159">
        <v>20</v>
      </c>
      <c r="D37" s="159" t="s">
        <v>641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665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538</v>
      </c>
      <c r="B39" s="159" t="s">
        <v>417</v>
      </c>
      <c r="C39" s="159">
        <v>1</v>
      </c>
      <c r="D39" s="159" t="s">
        <v>640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538</v>
      </c>
      <c r="B40" s="159" t="s">
        <v>419</v>
      </c>
      <c r="C40" s="159">
        <v>2</v>
      </c>
      <c r="D40" s="159" t="s">
        <v>640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538</v>
      </c>
      <c r="B41" s="158" t="s">
        <v>420</v>
      </c>
      <c r="C41" s="159">
        <v>3</v>
      </c>
      <c r="D41" s="159" t="s">
        <v>640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538</v>
      </c>
      <c r="B42" s="159" t="s">
        <v>421</v>
      </c>
      <c r="C42" s="159">
        <v>4</v>
      </c>
      <c r="D42" s="159" t="s">
        <v>640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538</v>
      </c>
      <c r="B43" s="152" t="s">
        <v>435</v>
      </c>
      <c r="C43" s="159">
        <v>5</v>
      </c>
      <c r="D43" s="159" t="s">
        <v>640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538</v>
      </c>
      <c r="B44" s="159" t="s">
        <v>422</v>
      </c>
      <c r="C44" s="159">
        <v>6</v>
      </c>
      <c r="D44" s="159" t="s">
        <v>640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538</v>
      </c>
      <c r="B45" s="159" t="s">
        <v>423</v>
      </c>
      <c r="C45" s="159">
        <v>7</v>
      </c>
      <c r="D45" s="159" t="s">
        <v>640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538</v>
      </c>
      <c r="B46" s="159" t="s">
        <v>424</v>
      </c>
      <c r="C46" s="159">
        <v>8</v>
      </c>
      <c r="D46" s="159" t="s">
        <v>640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538</v>
      </c>
      <c r="B47" s="159" t="s">
        <v>425</v>
      </c>
      <c r="C47" s="159">
        <v>9</v>
      </c>
      <c r="D47" s="159" t="s">
        <v>640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538</v>
      </c>
      <c r="B48" s="159" t="s">
        <v>426</v>
      </c>
      <c r="C48" s="159">
        <v>10</v>
      </c>
      <c r="D48" s="159" t="s">
        <v>640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538</v>
      </c>
      <c r="B49" s="162" t="s">
        <v>645</v>
      </c>
      <c r="C49" s="159">
        <v>11</v>
      </c>
      <c r="D49" s="159" t="s">
        <v>640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538</v>
      </c>
      <c r="B50" s="159" t="s">
        <v>436</v>
      </c>
      <c r="C50" s="159">
        <v>12</v>
      </c>
      <c r="D50" s="159" t="s">
        <v>641</v>
      </c>
      <c r="E50" s="159" t="s">
        <v>642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538</v>
      </c>
      <c r="B51" s="159" t="s">
        <v>427</v>
      </c>
      <c r="C51" s="159">
        <v>13</v>
      </c>
      <c r="D51" s="159" t="s">
        <v>641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538</v>
      </c>
      <c r="B52" s="159" t="s">
        <v>428</v>
      </c>
      <c r="C52" s="159">
        <v>14</v>
      </c>
      <c r="D52" s="159" t="s">
        <v>641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538</v>
      </c>
      <c r="B53" s="159" t="s">
        <v>430</v>
      </c>
      <c r="C53" s="159">
        <v>15</v>
      </c>
      <c r="D53" s="159" t="s">
        <v>641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538</v>
      </c>
      <c r="B54" s="159" t="s">
        <v>431</v>
      </c>
      <c r="C54" s="159">
        <v>16</v>
      </c>
      <c r="D54" s="159" t="s">
        <v>641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538</v>
      </c>
      <c r="B55" s="159" t="s">
        <v>433</v>
      </c>
      <c r="C55" s="159">
        <v>17</v>
      </c>
      <c r="D55" s="159" t="s">
        <v>641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538</v>
      </c>
      <c r="B56" s="159" t="s">
        <v>432</v>
      </c>
      <c r="C56" s="159">
        <v>18</v>
      </c>
      <c r="D56" s="159" t="s">
        <v>641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538</v>
      </c>
      <c r="B57" s="158" t="s">
        <v>429</v>
      </c>
      <c r="C57" s="159">
        <v>19</v>
      </c>
      <c r="D57" s="159" t="s">
        <v>641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538</v>
      </c>
      <c r="B58" s="158" t="s">
        <v>434</v>
      </c>
      <c r="C58" s="159">
        <v>20</v>
      </c>
      <c r="D58" s="159" t="s">
        <v>641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657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539</v>
      </c>
      <c r="B60" s="159" t="s">
        <v>306</v>
      </c>
      <c r="C60" s="159">
        <v>1</v>
      </c>
      <c r="D60" s="159" t="s">
        <v>640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539</v>
      </c>
      <c r="B61" s="159" t="s">
        <v>413</v>
      </c>
      <c r="C61" s="159">
        <v>2</v>
      </c>
      <c r="D61" s="159" t="s">
        <v>640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539</v>
      </c>
      <c r="B62" s="159" t="s">
        <v>646</v>
      </c>
      <c r="C62" s="159">
        <v>3</v>
      </c>
      <c r="D62" s="159" t="s">
        <v>640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539</v>
      </c>
      <c r="B63" s="159" t="s">
        <v>308</v>
      </c>
      <c r="C63" s="159">
        <v>4</v>
      </c>
      <c r="D63" s="159" t="s">
        <v>640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539</v>
      </c>
      <c r="B64" s="159" t="s">
        <v>647</v>
      </c>
      <c r="C64" s="159">
        <v>5</v>
      </c>
      <c r="D64" s="159" t="s">
        <v>640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539</v>
      </c>
      <c r="B65" s="159" t="s">
        <v>309</v>
      </c>
      <c r="C65" s="159">
        <v>6</v>
      </c>
      <c r="D65" s="159" t="s">
        <v>640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539</v>
      </c>
      <c r="B66" s="159" t="s">
        <v>311</v>
      </c>
      <c r="C66" s="159">
        <v>7</v>
      </c>
      <c r="D66" s="159" t="s">
        <v>640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539</v>
      </c>
      <c r="B67" s="159" t="s">
        <v>312</v>
      </c>
      <c r="C67" s="159">
        <v>8</v>
      </c>
      <c r="D67" s="159" t="s">
        <v>640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539</v>
      </c>
      <c r="B68" s="159" t="s">
        <v>310</v>
      </c>
      <c r="C68" s="159">
        <v>9</v>
      </c>
      <c r="D68" s="159" t="s">
        <v>640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539</v>
      </c>
      <c r="B69" s="159" t="s">
        <v>322</v>
      </c>
      <c r="C69" s="159">
        <v>10</v>
      </c>
      <c r="D69" s="159" t="s">
        <v>641</v>
      </c>
      <c r="E69" s="159" t="s">
        <v>642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539</v>
      </c>
      <c r="B70" s="159" t="s">
        <v>313</v>
      </c>
      <c r="C70" s="159">
        <v>11</v>
      </c>
      <c r="D70" s="159" t="s">
        <v>641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539</v>
      </c>
      <c r="B71" s="159" t="s">
        <v>314</v>
      </c>
      <c r="C71" s="159">
        <v>12</v>
      </c>
      <c r="D71" s="159" t="s">
        <v>641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539</v>
      </c>
      <c r="B72" s="159" t="s">
        <v>315</v>
      </c>
      <c r="C72" s="159">
        <v>13</v>
      </c>
      <c r="D72" s="159" t="s">
        <v>641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539</v>
      </c>
      <c r="B73" s="159" t="s">
        <v>317</v>
      </c>
      <c r="C73" s="159">
        <v>14</v>
      </c>
      <c r="D73" s="159" t="s">
        <v>641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539</v>
      </c>
      <c r="B74" s="159" t="s">
        <v>316</v>
      </c>
      <c r="C74" s="159">
        <v>15</v>
      </c>
      <c r="D74" s="159" t="s">
        <v>641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539</v>
      </c>
      <c r="B75" s="159" t="s">
        <v>318</v>
      </c>
      <c r="C75" s="159">
        <v>16</v>
      </c>
      <c r="D75" s="159" t="s">
        <v>641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539</v>
      </c>
      <c r="B76" s="158" t="s">
        <v>319</v>
      </c>
      <c r="C76" s="159">
        <v>17</v>
      </c>
      <c r="D76" s="159" t="s">
        <v>641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539</v>
      </c>
      <c r="B77" s="158" t="s">
        <v>320</v>
      </c>
      <c r="C77" s="159">
        <v>18</v>
      </c>
      <c r="D77" s="159" t="s">
        <v>641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539</v>
      </c>
      <c r="B78" s="158" t="s">
        <v>648</v>
      </c>
      <c r="C78" s="159">
        <v>19</v>
      </c>
      <c r="D78" s="159" t="s">
        <v>641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658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540</v>
      </c>
      <c r="B80" s="159" t="s">
        <v>398</v>
      </c>
      <c r="C80" s="159">
        <v>1</v>
      </c>
      <c r="D80" s="159" t="s">
        <v>640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540</v>
      </c>
      <c r="B81" s="159" t="s">
        <v>400</v>
      </c>
      <c r="C81" s="159">
        <v>2</v>
      </c>
      <c r="D81" s="159" t="s">
        <v>640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540</v>
      </c>
      <c r="B82" s="159" t="s">
        <v>649</v>
      </c>
      <c r="C82" s="159">
        <v>3</v>
      </c>
      <c r="D82" s="159" t="s">
        <v>640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540</v>
      </c>
      <c r="B83" s="159" t="s">
        <v>402</v>
      </c>
      <c r="C83" s="159">
        <v>4</v>
      </c>
      <c r="D83" s="159" t="s">
        <v>640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540</v>
      </c>
      <c r="B84" s="159" t="s">
        <v>410</v>
      </c>
      <c r="C84" s="159">
        <v>5</v>
      </c>
      <c r="D84" s="159" t="s">
        <v>641</v>
      </c>
      <c r="E84" s="159" t="s">
        <v>642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540</v>
      </c>
      <c r="B85" s="159" t="s">
        <v>403</v>
      </c>
      <c r="C85" s="159">
        <v>6</v>
      </c>
      <c r="D85" s="159" t="s">
        <v>641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540</v>
      </c>
      <c r="B86" s="159" t="s">
        <v>405</v>
      </c>
      <c r="C86" s="159">
        <v>7</v>
      </c>
      <c r="D86" s="159" t="s">
        <v>641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540</v>
      </c>
      <c r="B87" s="159" t="s">
        <v>406</v>
      </c>
      <c r="C87" s="159">
        <v>8</v>
      </c>
      <c r="D87" s="159" t="s">
        <v>641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540</v>
      </c>
      <c r="B88" s="159" t="s">
        <v>407</v>
      </c>
      <c r="C88" s="159">
        <v>9</v>
      </c>
      <c r="D88" s="159" t="s">
        <v>641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540</v>
      </c>
      <c r="B89" s="159" t="s">
        <v>408</v>
      </c>
      <c r="C89" s="159">
        <v>10</v>
      </c>
      <c r="D89" s="159" t="s">
        <v>641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540</v>
      </c>
      <c r="B90" s="158" t="s">
        <v>409</v>
      </c>
      <c r="C90" s="159">
        <v>11</v>
      </c>
      <c r="D90" s="159" t="s">
        <v>641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540</v>
      </c>
      <c r="B91" s="158" t="s">
        <v>404</v>
      </c>
      <c r="C91" s="159">
        <v>12</v>
      </c>
      <c r="D91" s="159" t="s">
        <v>641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659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541</v>
      </c>
      <c r="B93" s="159" t="s">
        <v>388</v>
      </c>
      <c r="C93" s="159">
        <v>1</v>
      </c>
      <c r="D93" s="159" t="s">
        <v>640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541</v>
      </c>
      <c r="B94" s="159" t="s">
        <v>390</v>
      </c>
      <c r="C94" s="159">
        <v>2</v>
      </c>
      <c r="D94" s="159" t="s">
        <v>640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541</v>
      </c>
      <c r="B95" s="159" t="s">
        <v>391</v>
      </c>
      <c r="C95" s="159">
        <v>3</v>
      </c>
      <c r="D95" s="159" t="s">
        <v>640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541</v>
      </c>
      <c r="B96" s="159" t="s">
        <v>396</v>
      </c>
      <c r="C96" s="159">
        <v>4</v>
      </c>
      <c r="D96" s="159" t="s">
        <v>641</v>
      </c>
      <c r="E96" s="159" t="s">
        <v>642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541</v>
      </c>
      <c r="B97" s="159" t="s">
        <v>392</v>
      </c>
      <c r="C97" s="159">
        <v>5</v>
      </c>
      <c r="D97" s="159" t="s">
        <v>641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541</v>
      </c>
      <c r="B98" s="159" t="s">
        <v>393</v>
      </c>
      <c r="C98" s="159">
        <v>6</v>
      </c>
      <c r="D98" s="159" t="s">
        <v>641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541</v>
      </c>
      <c r="B99" s="159" t="s">
        <v>394</v>
      </c>
      <c r="C99" s="159">
        <v>7</v>
      </c>
      <c r="D99" s="159" t="s">
        <v>641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541</v>
      </c>
      <c r="B100" s="159" t="s">
        <v>395</v>
      </c>
      <c r="C100" s="159">
        <v>8</v>
      </c>
      <c r="D100" s="159" t="s">
        <v>641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660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542</v>
      </c>
      <c r="B102" s="159" t="s">
        <v>470</v>
      </c>
      <c r="C102" s="159">
        <v>1</v>
      </c>
      <c r="D102" s="159" t="s">
        <v>640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542</v>
      </c>
      <c r="B103" s="159" t="s">
        <v>472</v>
      </c>
      <c r="C103" s="159">
        <v>2</v>
      </c>
      <c r="D103" s="159" t="s">
        <v>640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542</v>
      </c>
      <c r="B104" s="159" t="s">
        <v>473</v>
      </c>
      <c r="C104" s="159">
        <v>3</v>
      </c>
      <c r="D104" s="159" t="s">
        <v>640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542</v>
      </c>
      <c r="B105" s="159" t="s">
        <v>474</v>
      </c>
      <c r="C105" s="159">
        <v>4</v>
      </c>
      <c r="D105" s="159" t="s">
        <v>640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542</v>
      </c>
      <c r="B106" s="159" t="s">
        <v>475</v>
      </c>
      <c r="C106" s="159">
        <v>5</v>
      </c>
      <c r="D106" s="159" t="s">
        <v>640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542</v>
      </c>
      <c r="B107" s="159" t="s">
        <v>476</v>
      </c>
      <c r="C107" s="159">
        <v>6</v>
      </c>
      <c r="D107" s="159" t="s">
        <v>640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542</v>
      </c>
      <c r="B108" s="159" t="s">
        <v>477</v>
      </c>
      <c r="C108" s="159">
        <v>7</v>
      </c>
      <c r="D108" s="159" t="s">
        <v>640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542</v>
      </c>
      <c r="B109" s="159" t="s">
        <v>478</v>
      </c>
      <c r="C109" s="159">
        <v>8</v>
      </c>
      <c r="D109" s="159" t="s">
        <v>640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542</v>
      </c>
      <c r="B110" s="159" t="s">
        <v>485</v>
      </c>
      <c r="C110" s="159">
        <v>9</v>
      </c>
      <c r="D110" s="159" t="s">
        <v>641</v>
      </c>
      <c r="E110" s="159" t="s">
        <v>642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542</v>
      </c>
      <c r="B111" s="159" t="s">
        <v>479</v>
      </c>
      <c r="C111" s="159">
        <v>10</v>
      </c>
      <c r="D111" s="159" t="s">
        <v>641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542</v>
      </c>
      <c r="B112" s="159" t="s">
        <v>480</v>
      </c>
      <c r="C112" s="159">
        <v>11</v>
      </c>
      <c r="D112" s="159" t="s">
        <v>641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542</v>
      </c>
      <c r="B113" s="159" t="s">
        <v>481</v>
      </c>
      <c r="C113" s="159">
        <v>12</v>
      </c>
      <c r="D113" s="159" t="s">
        <v>641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542</v>
      </c>
      <c r="B114" s="159" t="s">
        <v>482</v>
      </c>
      <c r="C114" s="159">
        <v>13</v>
      </c>
      <c r="D114" s="159" t="s">
        <v>641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542</v>
      </c>
      <c r="B115" s="158" t="s">
        <v>483</v>
      </c>
      <c r="C115" s="159">
        <v>14</v>
      </c>
      <c r="D115" s="159" t="s">
        <v>641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542</v>
      </c>
      <c r="B116" s="158" t="s">
        <v>484</v>
      </c>
      <c r="C116" s="159">
        <v>15</v>
      </c>
      <c r="D116" s="159" t="s">
        <v>641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661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543</v>
      </c>
      <c r="B118" s="159" t="s">
        <v>372</v>
      </c>
      <c r="C118" s="159">
        <v>1</v>
      </c>
      <c r="D118" s="159" t="s">
        <v>640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543</v>
      </c>
      <c r="B119" s="159" t="s">
        <v>375</v>
      </c>
      <c r="C119" s="159">
        <v>2</v>
      </c>
      <c r="D119" s="159" t="s">
        <v>640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543</v>
      </c>
      <c r="B120" s="159" t="s">
        <v>376</v>
      </c>
      <c r="C120" s="159">
        <v>3</v>
      </c>
      <c r="D120" s="159" t="s">
        <v>640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543</v>
      </c>
      <c r="B121" s="159" t="s">
        <v>378</v>
      </c>
      <c r="C121" s="159">
        <v>4</v>
      </c>
      <c r="D121" s="159" t="s">
        <v>640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543</v>
      </c>
      <c r="B122" s="159" t="s">
        <v>380</v>
      </c>
      <c r="C122" s="159">
        <v>5</v>
      </c>
      <c r="D122" s="159" t="s">
        <v>640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543</v>
      </c>
      <c r="B123" s="159" t="s">
        <v>386</v>
      </c>
      <c r="C123" s="159">
        <v>6</v>
      </c>
      <c r="D123" s="159" t="s">
        <v>641</v>
      </c>
      <c r="E123" s="159" t="s">
        <v>642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543</v>
      </c>
      <c r="B124" s="159" t="s">
        <v>381</v>
      </c>
      <c r="C124" s="159">
        <v>7</v>
      </c>
      <c r="D124" s="159" t="s">
        <v>641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543</v>
      </c>
      <c r="B125" s="159" t="s">
        <v>383</v>
      </c>
      <c r="C125" s="159">
        <v>8</v>
      </c>
      <c r="D125" s="159" t="s">
        <v>641</v>
      </c>
      <c r="E125" s="159" t="s">
        <v>650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543</v>
      </c>
      <c r="B126" s="159" t="s">
        <v>384</v>
      </c>
      <c r="C126" s="159">
        <v>9</v>
      </c>
      <c r="D126" s="159" t="s">
        <v>641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543</v>
      </c>
      <c r="B127" s="159" t="s">
        <v>385</v>
      </c>
      <c r="C127" s="159">
        <v>10</v>
      </c>
      <c r="D127" s="159" t="s">
        <v>641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662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663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361" t="s">
        <v>0</v>
      </c>
      <c r="B1" s="362"/>
      <c r="C1" s="362"/>
      <c r="D1" s="362"/>
      <c r="E1" s="362"/>
      <c r="F1" s="362"/>
      <c r="G1" s="362"/>
      <c r="H1" s="362"/>
      <c r="I1" s="362"/>
      <c r="J1" s="362"/>
      <c r="K1" s="362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545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363" t="s">
        <v>0</v>
      </c>
      <c r="B1" s="364"/>
      <c r="C1" s="364"/>
      <c r="D1" s="364"/>
      <c r="E1" s="364"/>
      <c r="F1" s="364"/>
      <c r="G1" s="364"/>
      <c r="H1" s="364"/>
      <c r="I1" s="364"/>
      <c r="J1" s="364"/>
      <c r="K1" s="364"/>
      <c r="L1" s="364"/>
      <c r="M1" s="364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585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586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361" t="s">
        <v>264</v>
      </c>
      <c r="B1" s="362"/>
      <c r="C1" s="362"/>
      <c r="D1" s="362"/>
      <c r="E1" s="362"/>
      <c r="F1" s="362"/>
      <c r="G1" s="362"/>
      <c r="H1" s="362"/>
      <c r="I1" s="362"/>
      <c r="J1" s="362"/>
      <c r="K1" s="362"/>
      <c r="L1" s="362"/>
      <c r="M1" s="362"/>
      <c r="N1" s="362"/>
      <c r="O1" s="362"/>
      <c r="P1" s="362"/>
      <c r="Q1" s="362"/>
      <c r="R1" s="362"/>
      <c r="S1" s="362"/>
      <c r="T1" s="362"/>
      <c r="U1" s="362"/>
      <c r="V1" s="362"/>
      <c r="W1" s="362"/>
      <c r="X1" s="362"/>
      <c r="Y1" s="362"/>
      <c r="Z1" s="362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547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365" t="s">
        <v>669</v>
      </c>
      <c r="B1" s="365"/>
      <c r="C1" s="365"/>
      <c r="D1" s="365"/>
      <c r="E1" s="365"/>
      <c r="F1" s="365"/>
      <c r="G1" s="365"/>
      <c r="H1" s="365"/>
      <c r="I1" s="365"/>
      <c r="J1" s="365"/>
      <c r="K1" s="365"/>
      <c r="L1" s="365"/>
      <c r="M1" s="365"/>
      <c r="N1" s="365"/>
      <c r="O1" s="365"/>
      <c r="P1" s="365"/>
      <c r="Q1" s="365"/>
      <c r="R1" s="365"/>
      <c r="S1" s="365"/>
      <c r="T1" s="365"/>
      <c r="U1" s="365"/>
      <c r="V1" s="365"/>
      <c r="W1" s="365"/>
      <c r="X1" s="365"/>
      <c r="Y1" s="365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667</v>
      </c>
      <c r="V2" s="88" t="s">
        <v>494</v>
      </c>
      <c r="W2" s="88" t="s">
        <v>668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587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588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361" t="s">
        <v>0</v>
      </c>
      <c r="B1" s="362"/>
      <c r="C1" s="362"/>
      <c r="D1" s="362"/>
      <c r="E1" s="362"/>
      <c r="F1" s="362"/>
      <c r="G1" s="362"/>
      <c r="H1" s="362"/>
      <c r="I1" s="362"/>
      <c r="J1" s="362"/>
      <c r="K1" s="362"/>
      <c r="L1" s="362"/>
      <c r="M1" s="362"/>
      <c r="N1" s="362"/>
      <c r="O1" s="362"/>
      <c r="P1" s="362"/>
      <c r="Q1" s="362"/>
      <c r="R1" s="362"/>
      <c r="S1" s="362"/>
      <c r="T1" s="362"/>
      <c r="U1" s="362"/>
      <c r="V1" s="362"/>
      <c r="W1" s="362"/>
      <c r="X1" s="362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670</v>
      </c>
      <c r="F2" s="37" t="s">
        <v>671</v>
      </c>
      <c r="G2" s="37" t="s">
        <v>672</v>
      </c>
      <c r="H2" s="37" t="s">
        <v>673</v>
      </c>
      <c r="I2" s="37" t="s">
        <v>674</v>
      </c>
      <c r="J2" s="37" t="s">
        <v>675</v>
      </c>
      <c r="K2" s="37" t="s">
        <v>676</v>
      </c>
      <c r="L2" s="37" t="s">
        <v>677</v>
      </c>
      <c r="M2" s="37" t="s">
        <v>678</v>
      </c>
      <c r="N2" s="37" t="s">
        <v>679</v>
      </c>
      <c r="O2" s="37" t="s">
        <v>680</v>
      </c>
      <c r="P2" s="37" t="s">
        <v>681</v>
      </c>
      <c r="Q2" s="37" t="s">
        <v>682</v>
      </c>
      <c r="R2" s="37" t="s">
        <v>683</v>
      </c>
      <c r="S2" s="37" t="s">
        <v>684</v>
      </c>
      <c r="T2" s="37" t="s">
        <v>685</v>
      </c>
      <c r="U2" s="37" t="s">
        <v>686</v>
      </c>
      <c r="V2" s="3" t="s">
        <v>687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589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361" t="s">
        <v>0</v>
      </c>
      <c r="B1" s="362"/>
      <c r="C1" s="362"/>
      <c r="D1" s="362"/>
      <c r="E1" s="362"/>
      <c r="F1" s="362"/>
      <c r="G1" s="362"/>
      <c r="H1" s="362"/>
      <c r="I1" s="362"/>
      <c r="J1" s="362"/>
      <c r="K1" s="362"/>
      <c r="L1" s="362"/>
      <c r="M1" s="362"/>
      <c r="N1" s="362"/>
      <c r="O1" s="362"/>
      <c r="P1" s="362"/>
      <c r="Q1" s="362"/>
      <c r="R1" s="362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361" t="s">
        <v>0</v>
      </c>
      <c r="B1" s="362"/>
      <c r="C1" s="362"/>
      <c r="D1" s="362"/>
      <c r="E1" s="362"/>
      <c r="F1" s="362"/>
      <c r="G1" s="362"/>
      <c r="H1" s="362"/>
      <c r="I1" s="362"/>
      <c r="J1" s="362"/>
      <c r="K1" s="362"/>
      <c r="L1" s="362"/>
      <c r="M1" s="362"/>
      <c r="N1" s="362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366" t="s">
        <v>335</v>
      </c>
      <c r="B1" s="367"/>
      <c r="C1" s="367"/>
      <c r="D1" s="367"/>
      <c r="E1" s="367"/>
      <c r="F1" s="367"/>
      <c r="G1" s="367"/>
      <c r="H1" s="367"/>
      <c r="I1" s="367"/>
      <c r="J1" s="367"/>
      <c r="K1" s="367"/>
      <c r="L1" s="367"/>
      <c r="M1" s="367"/>
      <c r="N1" s="367"/>
      <c r="O1" s="367"/>
      <c r="P1" s="367"/>
      <c r="Q1" s="367"/>
      <c r="R1" s="367"/>
      <c r="S1" s="367"/>
      <c r="T1" s="367"/>
      <c r="U1" s="367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590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591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363" t="s">
        <v>265</v>
      </c>
      <c r="B1" s="364"/>
      <c r="C1" s="364"/>
      <c r="D1" s="364"/>
      <c r="E1" s="364"/>
      <c r="F1" s="364"/>
      <c r="G1" s="364"/>
      <c r="H1" s="364"/>
      <c r="I1" s="364"/>
      <c r="J1" s="364"/>
      <c r="K1" s="364"/>
      <c r="L1" s="364"/>
      <c r="M1" s="364"/>
      <c r="N1" s="364"/>
      <c r="O1" s="364"/>
      <c r="P1" s="364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592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593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368" t="s">
        <v>488</v>
      </c>
      <c r="B1" s="368"/>
      <c r="C1" s="368"/>
      <c r="D1" s="368"/>
      <c r="E1" s="368"/>
      <c r="F1" s="368"/>
      <c r="G1" s="368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371" t="s">
        <v>544</v>
      </c>
      <c r="B1" s="372"/>
      <c r="C1" s="372"/>
      <c r="D1" s="372"/>
      <c r="E1" s="372"/>
      <c r="F1" s="372"/>
      <c r="G1" s="372"/>
      <c r="H1" s="372"/>
      <c r="I1" s="372"/>
    </row>
    <row r="2" spans="1:9" ht="22.5">
      <c r="A2" s="147" t="s">
        <v>621</v>
      </c>
      <c r="B2" s="370" t="s">
        <v>622</v>
      </c>
      <c r="C2" s="370"/>
      <c r="D2" s="370"/>
      <c r="E2" s="148" t="s">
        <v>623</v>
      </c>
      <c r="F2" s="149" t="s">
        <v>624</v>
      </c>
      <c r="G2" s="149" t="s">
        <v>625</v>
      </c>
      <c r="H2" s="150" t="s">
        <v>626</v>
      </c>
      <c r="I2" s="151" t="s">
        <v>627</v>
      </c>
    </row>
    <row r="3" spans="1:9">
      <c r="A3" s="152">
        <v>1</v>
      </c>
      <c r="B3" s="369" t="s">
        <v>634</v>
      </c>
      <c r="C3" s="369"/>
      <c r="D3" s="369"/>
      <c r="E3" s="149" t="s">
        <v>628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369" t="s">
        <v>629</v>
      </c>
      <c r="C4" s="369"/>
      <c r="D4" s="369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369" t="s">
        <v>630</v>
      </c>
      <c r="C5" s="369"/>
      <c r="D5" s="369"/>
      <c r="E5" s="152" t="s">
        <v>631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369" t="s">
        <v>632</v>
      </c>
      <c r="C6" s="369"/>
      <c r="D6" s="369"/>
      <c r="E6" s="152"/>
      <c r="F6" s="152"/>
      <c r="G6" s="152"/>
      <c r="H6" s="154"/>
      <c r="I6" s="154">
        <f>I5</f>
        <v>476250</v>
      </c>
    </row>
    <row r="7" spans="1:9">
      <c r="A7" s="152"/>
      <c r="B7" s="369" t="s">
        <v>633</v>
      </c>
      <c r="C7" s="369"/>
      <c r="D7" s="369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373" t="s">
        <v>620</v>
      </c>
      <c r="B1" s="373"/>
      <c r="C1" s="373"/>
    </row>
    <row r="2" spans="1:3" ht="14.25">
      <c r="A2" s="125" t="s">
        <v>557</v>
      </c>
      <c r="B2" s="125" t="s">
        <v>558</v>
      </c>
      <c r="C2" s="125" t="s">
        <v>559</v>
      </c>
    </row>
    <row r="3" spans="1:3" outlineLevel="2">
      <c r="A3" s="126" t="s">
        <v>548</v>
      </c>
      <c r="B3" s="127" t="s">
        <v>569</v>
      </c>
      <c r="C3" s="126">
        <v>22361.14</v>
      </c>
    </row>
    <row r="4" spans="1:3" outlineLevel="2">
      <c r="A4" s="126" t="s">
        <v>548</v>
      </c>
      <c r="B4" s="127" t="s">
        <v>324</v>
      </c>
      <c r="C4" s="126">
        <v>203320.07</v>
      </c>
    </row>
    <row r="5" spans="1:3" outlineLevel="2">
      <c r="A5" s="126" t="s">
        <v>548</v>
      </c>
      <c r="B5" s="127" t="s">
        <v>325</v>
      </c>
      <c r="C5" s="126">
        <v>143502.85999999999</v>
      </c>
    </row>
    <row r="6" spans="1:3" outlineLevel="2">
      <c r="A6" s="126" t="s">
        <v>548</v>
      </c>
      <c r="B6" s="127" t="s">
        <v>326</v>
      </c>
      <c r="C6" s="126">
        <v>411655.71</v>
      </c>
    </row>
    <row r="7" spans="1:3" outlineLevel="2">
      <c r="A7" s="126" t="s">
        <v>548</v>
      </c>
      <c r="B7" s="127" t="s">
        <v>546</v>
      </c>
      <c r="C7" s="126">
        <v>76137.86</v>
      </c>
    </row>
    <row r="8" spans="1:3" outlineLevel="1">
      <c r="A8" s="128" t="s">
        <v>560</v>
      </c>
      <c r="B8" s="127"/>
      <c r="C8" s="126">
        <f>SUBTOTAL(9,C3:C7)</f>
        <v>856977.64</v>
      </c>
    </row>
    <row r="9" spans="1:3" ht="22.5" outlineLevel="2">
      <c r="A9" s="126" t="s">
        <v>549</v>
      </c>
      <c r="B9" s="129" t="s">
        <v>328</v>
      </c>
      <c r="C9" s="126">
        <v>299031.43</v>
      </c>
    </row>
    <row r="10" spans="1:3" outlineLevel="2">
      <c r="A10" s="126" t="s">
        <v>549</v>
      </c>
      <c r="B10" s="129" t="s">
        <v>329</v>
      </c>
      <c r="C10" s="126">
        <v>217494.34</v>
      </c>
    </row>
    <row r="11" spans="1:3" outlineLevel="2">
      <c r="A11" s="126" t="s">
        <v>549</v>
      </c>
      <c r="B11" s="129" t="s">
        <v>330</v>
      </c>
      <c r="C11" s="126">
        <v>99171.43</v>
      </c>
    </row>
    <row r="12" spans="1:3" outlineLevel="2">
      <c r="A12" s="126" t="s">
        <v>549</v>
      </c>
      <c r="B12" s="129" t="s">
        <v>331</v>
      </c>
      <c r="C12" s="126">
        <v>45528</v>
      </c>
    </row>
    <row r="13" spans="1:3" outlineLevel="2">
      <c r="A13" s="126" t="s">
        <v>549</v>
      </c>
      <c r="B13" s="129" t="s">
        <v>332</v>
      </c>
      <c r="C13" s="126">
        <v>92836.29</v>
      </c>
    </row>
    <row r="14" spans="1:3" outlineLevel="2">
      <c r="A14" s="126" t="s">
        <v>549</v>
      </c>
      <c r="B14" s="129" t="s">
        <v>333</v>
      </c>
      <c r="C14" s="126">
        <v>127794.86</v>
      </c>
    </row>
    <row r="15" spans="1:3" outlineLevel="2">
      <c r="A15" s="126" t="s">
        <v>549</v>
      </c>
      <c r="B15" s="129" t="s">
        <v>334</v>
      </c>
      <c r="C15" s="126">
        <v>19272.599999999999</v>
      </c>
    </row>
    <row r="16" spans="1:3" outlineLevel="1">
      <c r="A16" s="126" t="s">
        <v>561</v>
      </c>
      <c r="B16" s="129"/>
      <c r="C16" s="126">
        <f>SUBTOTAL(9,C9:C15)</f>
        <v>901128.95</v>
      </c>
    </row>
    <row r="17" spans="1:3" outlineLevel="2">
      <c r="A17" s="126" t="s">
        <v>550</v>
      </c>
      <c r="B17" s="127" t="s">
        <v>547</v>
      </c>
      <c r="C17" s="126">
        <v>313457.14</v>
      </c>
    </row>
    <row r="18" spans="1:3" outlineLevel="2">
      <c r="A18" s="126" t="s">
        <v>550</v>
      </c>
      <c r="B18" s="127" t="s">
        <v>570</v>
      </c>
      <c r="C18" s="126">
        <v>456364.29</v>
      </c>
    </row>
    <row r="19" spans="1:3" outlineLevel="2">
      <c r="A19" s="126" t="s">
        <v>550</v>
      </c>
      <c r="B19" s="127" t="s">
        <v>571</v>
      </c>
      <c r="C19" s="126">
        <v>875679.43</v>
      </c>
    </row>
    <row r="20" spans="1:3" outlineLevel="2">
      <c r="A20" s="126" t="s">
        <v>550</v>
      </c>
      <c r="B20" s="127" t="s">
        <v>572</v>
      </c>
      <c r="C20" s="126">
        <v>193523.14</v>
      </c>
    </row>
    <row r="21" spans="1:3" outlineLevel="2">
      <c r="A21" s="126" t="s">
        <v>550</v>
      </c>
      <c r="B21" s="127" t="s">
        <v>573</v>
      </c>
      <c r="C21" s="126">
        <v>45311.14</v>
      </c>
    </row>
    <row r="22" spans="1:3" outlineLevel="2">
      <c r="A22" s="126" t="s">
        <v>550</v>
      </c>
      <c r="B22" s="127" t="s">
        <v>574</v>
      </c>
      <c r="C22" s="126">
        <v>57561.43</v>
      </c>
    </row>
    <row r="23" spans="1:3" outlineLevel="2">
      <c r="A23" s="126" t="s">
        <v>550</v>
      </c>
      <c r="B23" s="127" t="s">
        <v>575</v>
      </c>
      <c r="C23" s="126">
        <v>237880.29</v>
      </c>
    </row>
    <row r="24" spans="1:3" outlineLevel="2">
      <c r="A24" s="126" t="s">
        <v>550</v>
      </c>
      <c r="B24" s="127" t="s">
        <v>576</v>
      </c>
      <c r="C24" s="126">
        <v>279506.57</v>
      </c>
    </row>
    <row r="25" spans="1:3" outlineLevel="2">
      <c r="A25" s="126" t="s">
        <v>550</v>
      </c>
      <c r="B25" s="127" t="s">
        <v>12</v>
      </c>
      <c r="C25" s="126">
        <v>1129024.29</v>
      </c>
    </row>
    <row r="26" spans="1:3" outlineLevel="2">
      <c r="A26" s="126" t="s">
        <v>550</v>
      </c>
      <c r="B26" s="127" t="s">
        <v>577</v>
      </c>
      <c r="C26" s="126">
        <v>89107.71</v>
      </c>
    </row>
    <row r="27" spans="1:3" outlineLevel="2">
      <c r="A27" s="126" t="s">
        <v>550</v>
      </c>
      <c r="B27" s="127" t="s">
        <v>578</v>
      </c>
      <c r="C27" s="126">
        <v>121374</v>
      </c>
    </row>
    <row r="28" spans="1:3" outlineLevel="2">
      <c r="A28" s="126" t="s">
        <v>550</v>
      </c>
      <c r="B28" s="127" t="s">
        <v>15</v>
      </c>
      <c r="C28" s="126">
        <v>337808.57</v>
      </c>
    </row>
    <row r="29" spans="1:3" outlineLevel="2">
      <c r="A29" s="126" t="s">
        <v>550</v>
      </c>
      <c r="B29" s="127" t="s">
        <v>579</v>
      </c>
      <c r="C29" s="126">
        <v>16714.29</v>
      </c>
    </row>
    <row r="30" spans="1:3" outlineLevel="2">
      <c r="A30" s="126" t="s">
        <v>550</v>
      </c>
      <c r="B30" s="127" t="s">
        <v>580</v>
      </c>
      <c r="C30" s="126">
        <v>402351.43</v>
      </c>
    </row>
    <row r="31" spans="1:3" outlineLevel="2">
      <c r="A31" s="126" t="s">
        <v>550</v>
      </c>
      <c r="B31" s="127" t="s">
        <v>581</v>
      </c>
      <c r="C31" s="126">
        <v>136085.14000000001</v>
      </c>
    </row>
    <row r="32" spans="1:3" outlineLevel="2">
      <c r="A32" s="126" t="s">
        <v>550</v>
      </c>
      <c r="B32" s="127" t="s">
        <v>582</v>
      </c>
      <c r="C32" s="126">
        <v>135365.14000000001</v>
      </c>
    </row>
    <row r="33" spans="1:3" outlineLevel="2">
      <c r="A33" s="126" t="s">
        <v>550</v>
      </c>
      <c r="B33" s="127" t="s">
        <v>20</v>
      </c>
      <c r="C33" s="126">
        <v>204467.14</v>
      </c>
    </row>
    <row r="34" spans="1:3" outlineLevel="2">
      <c r="A34" s="126" t="s">
        <v>550</v>
      </c>
      <c r="B34" s="127" t="s">
        <v>583</v>
      </c>
      <c r="C34" s="126">
        <v>271041.43</v>
      </c>
    </row>
    <row r="35" spans="1:3" outlineLevel="2">
      <c r="A35" s="126" t="s">
        <v>550</v>
      </c>
      <c r="B35" s="127" t="s">
        <v>619</v>
      </c>
      <c r="C35" s="126">
        <v>25711.71</v>
      </c>
    </row>
    <row r="36" spans="1:3" outlineLevel="2">
      <c r="A36" s="126" t="s">
        <v>550</v>
      </c>
      <c r="B36" s="127" t="s">
        <v>584</v>
      </c>
      <c r="C36" s="126">
        <v>129944.57</v>
      </c>
    </row>
    <row r="37" spans="1:3" outlineLevel="1">
      <c r="A37" s="126" t="s">
        <v>562</v>
      </c>
      <c r="B37" s="127"/>
      <c r="C37" s="126">
        <f>SUBTOTAL(9,C17:C36)</f>
        <v>5458278.8499999987</v>
      </c>
    </row>
    <row r="38" spans="1:3" outlineLevel="2">
      <c r="A38" s="126" t="s">
        <v>551</v>
      </c>
      <c r="B38" s="129" t="s">
        <v>495</v>
      </c>
      <c r="C38" s="126">
        <v>278536.5</v>
      </c>
    </row>
    <row r="39" spans="1:3" outlineLevel="2">
      <c r="A39" s="126" t="s">
        <v>551</v>
      </c>
      <c r="B39" s="129" t="s">
        <v>496</v>
      </c>
      <c r="C39" s="126">
        <v>285762.86</v>
      </c>
    </row>
    <row r="40" spans="1:3" outlineLevel="2">
      <c r="A40" s="126" t="s">
        <v>551</v>
      </c>
      <c r="B40" s="129" t="s">
        <v>489</v>
      </c>
      <c r="C40" s="126">
        <v>154512</v>
      </c>
    </row>
    <row r="41" spans="1:3" outlineLevel="2">
      <c r="A41" s="126" t="s">
        <v>551</v>
      </c>
      <c r="B41" s="129" t="s">
        <v>497</v>
      </c>
      <c r="C41" s="126">
        <v>227692.29</v>
      </c>
    </row>
    <row r="42" spans="1:3" outlineLevel="2">
      <c r="A42" s="126" t="s">
        <v>551</v>
      </c>
      <c r="B42" s="129" t="s">
        <v>498</v>
      </c>
      <c r="C42" s="126">
        <v>22268.57</v>
      </c>
    </row>
    <row r="43" spans="1:3" outlineLevel="2">
      <c r="A43" s="126" t="s">
        <v>551</v>
      </c>
      <c r="B43" s="129" t="s">
        <v>490</v>
      </c>
      <c r="C43" s="126">
        <v>278398.28999999998</v>
      </c>
    </row>
    <row r="44" spans="1:3" outlineLevel="2">
      <c r="A44" s="126" t="s">
        <v>551</v>
      </c>
      <c r="B44" s="129" t="s">
        <v>491</v>
      </c>
      <c r="C44" s="126">
        <v>236936.57</v>
      </c>
    </row>
    <row r="45" spans="1:3" outlineLevel="2">
      <c r="A45" s="126" t="s">
        <v>551</v>
      </c>
      <c r="B45" s="129" t="s">
        <v>499</v>
      </c>
      <c r="C45" s="126">
        <v>146795.14000000001</v>
      </c>
    </row>
    <row r="46" spans="1:3" outlineLevel="2">
      <c r="A46" s="126" t="s">
        <v>551</v>
      </c>
      <c r="B46" s="129" t="s">
        <v>492</v>
      </c>
      <c r="C46" s="126">
        <v>288401.14</v>
      </c>
    </row>
    <row r="47" spans="1:3" outlineLevel="2">
      <c r="A47" s="126" t="s">
        <v>551</v>
      </c>
      <c r="B47" s="129" t="s">
        <v>500</v>
      </c>
      <c r="C47" s="126">
        <v>179781.43</v>
      </c>
    </row>
    <row r="48" spans="1:3" outlineLevel="2">
      <c r="A48" s="126" t="s">
        <v>551</v>
      </c>
      <c r="B48" s="129" t="s">
        <v>501</v>
      </c>
      <c r="C48" s="126">
        <v>168225.43</v>
      </c>
    </row>
    <row r="49" spans="1:3" outlineLevel="2">
      <c r="A49" s="126" t="s">
        <v>551</v>
      </c>
      <c r="B49" s="129" t="s">
        <v>493</v>
      </c>
      <c r="C49" s="126">
        <v>175836.86</v>
      </c>
    </row>
    <row r="50" spans="1:3" outlineLevel="2">
      <c r="A50" s="126" t="s">
        <v>551</v>
      </c>
      <c r="B50" s="129" t="s">
        <v>502</v>
      </c>
      <c r="C50" s="126">
        <v>147974.79</v>
      </c>
    </row>
    <row r="51" spans="1:3" outlineLevel="2">
      <c r="A51" s="126" t="s">
        <v>551</v>
      </c>
      <c r="B51" s="129" t="s">
        <v>503</v>
      </c>
      <c r="C51" s="126">
        <v>55607.14</v>
      </c>
    </row>
    <row r="52" spans="1:3" outlineLevel="2">
      <c r="A52" s="126" t="s">
        <v>551</v>
      </c>
      <c r="B52" s="129" t="s">
        <v>504</v>
      </c>
      <c r="C52" s="126">
        <v>66965.14</v>
      </c>
    </row>
    <row r="53" spans="1:3" outlineLevel="2">
      <c r="A53" s="126" t="s">
        <v>551</v>
      </c>
      <c r="B53" s="129" t="s">
        <v>505</v>
      </c>
      <c r="C53" s="126">
        <v>59222.57</v>
      </c>
    </row>
    <row r="54" spans="1:3" outlineLevel="2">
      <c r="A54" s="126" t="s">
        <v>551</v>
      </c>
      <c r="B54" s="129" t="s">
        <v>506</v>
      </c>
      <c r="C54" s="126">
        <v>101690.57</v>
      </c>
    </row>
    <row r="55" spans="1:3" outlineLevel="2">
      <c r="A55" s="126" t="s">
        <v>551</v>
      </c>
      <c r="B55" s="129" t="s">
        <v>494</v>
      </c>
      <c r="C55" s="126">
        <v>104482.29</v>
      </c>
    </row>
    <row r="56" spans="1:3" outlineLevel="2">
      <c r="A56" s="126" t="s">
        <v>551</v>
      </c>
      <c r="B56" s="129" t="s">
        <v>507</v>
      </c>
      <c r="C56" s="126">
        <v>19694.57</v>
      </c>
    </row>
    <row r="57" spans="1:3" outlineLevel="1">
      <c r="A57" s="126" t="s">
        <v>563</v>
      </c>
      <c r="B57" s="129"/>
      <c r="C57" s="126">
        <f>SUBTOTAL(9,C38:C56)</f>
        <v>2998784.1500000004</v>
      </c>
    </row>
    <row r="58" spans="1:3" outlineLevel="2">
      <c r="A58" s="126" t="s">
        <v>552</v>
      </c>
      <c r="B58" s="130" t="s">
        <v>306</v>
      </c>
      <c r="C58" s="126">
        <v>218748.86</v>
      </c>
    </row>
    <row r="59" spans="1:3" outlineLevel="2">
      <c r="A59" s="126" t="s">
        <v>552</v>
      </c>
      <c r="B59" s="130" t="s">
        <v>307</v>
      </c>
      <c r="C59" s="126">
        <v>227869.71</v>
      </c>
    </row>
    <row r="60" spans="1:3" outlineLevel="2">
      <c r="A60" s="126" t="s">
        <v>552</v>
      </c>
      <c r="B60" s="130" t="s">
        <v>308</v>
      </c>
      <c r="C60" s="126">
        <v>245008.29</v>
      </c>
    </row>
    <row r="61" spans="1:3" outlineLevel="2">
      <c r="A61" s="126" t="s">
        <v>552</v>
      </c>
      <c r="B61" s="130" t="s">
        <v>309</v>
      </c>
      <c r="C61" s="126">
        <v>236887.71</v>
      </c>
    </row>
    <row r="62" spans="1:3" outlineLevel="2">
      <c r="A62" s="126" t="s">
        <v>552</v>
      </c>
      <c r="B62" s="130" t="s">
        <v>310</v>
      </c>
      <c r="C62" s="126">
        <v>260516.57</v>
      </c>
    </row>
    <row r="63" spans="1:3" outlineLevel="2">
      <c r="A63" s="126" t="s">
        <v>552</v>
      </c>
      <c r="B63" s="130" t="s">
        <v>311</v>
      </c>
      <c r="C63" s="126">
        <v>198853.71</v>
      </c>
    </row>
    <row r="64" spans="1:3" outlineLevel="2">
      <c r="A64" s="126" t="s">
        <v>552</v>
      </c>
      <c r="B64" s="130" t="s">
        <v>312</v>
      </c>
      <c r="C64" s="126">
        <v>368066.57</v>
      </c>
    </row>
    <row r="65" spans="1:3" outlineLevel="2">
      <c r="A65" s="126" t="s">
        <v>552</v>
      </c>
      <c r="B65" s="130" t="s">
        <v>313</v>
      </c>
      <c r="C65" s="126">
        <v>180005.14</v>
      </c>
    </row>
    <row r="66" spans="1:3" outlineLevel="2">
      <c r="A66" s="126" t="s">
        <v>552</v>
      </c>
      <c r="B66" s="130" t="s">
        <v>314</v>
      </c>
      <c r="C66" s="126">
        <v>134130.85999999999</v>
      </c>
    </row>
    <row r="67" spans="1:3" outlineLevel="2">
      <c r="A67" s="126" t="s">
        <v>552</v>
      </c>
      <c r="B67" s="130" t="s">
        <v>315</v>
      </c>
      <c r="C67" s="126">
        <v>192168</v>
      </c>
    </row>
    <row r="68" spans="1:3" outlineLevel="2">
      <c r="A68" s="126" t="s">
        <v>552</v>
      </c>
      <c r="B68" s="130" t="s">
        <v>316</v>
      </c>
      <c r="C68" s="126">
        <v>60176.57</v>
      </c>
    </row>
    <row r="69" spans="1:3" outlineLevel="2">
      <c r="A69" s="126" t="s">
        <v>552</v>
      </c>
      <c r="B69" s="130" t="s">
        <v>317</v>
      </c>
      <c r="C69" s="126">
        <v>137352.85999999999</v>
      </c>
    </row>
    <row r="70" spans="1:3" outlineLevel="2">
      <c r="A70" s="126" t="s">
        <v>552</v>
      </c>
      <c r="B70" s="130" t="s">
        <v>318</v>
      </c>
      <c r="C70" s="126">
        <v>71506.289999999994</v>
      </c>
    </row>
    <row r="71" spans="1:3" outlineLevel="2">
      <c r="A71" s="126" t="s">
        <v>552</v>
      </c>
      <c r="B71" s="130" t="s">
        <v>319</v>
      </c>
      <c r="C71" s="126">
        <v>98907.43</v>
      </c>
    </row>
    <row r="72" spans="1:3" outlineLevel="2">
      <c r="A72" s="126" t="s">
        <v>552</v>
      </c>
      <c r="B72" s="130" t="s">
        <v>320</v>
      </c>
      <c r="C72" s="126">
        <v>44940.86</v>
      </c>
    </row>
    <row r="73" spans="1:3" outlineLevel="2">
      <c r="A73" s="126" t="s">
        <v>552</v>
      </c>
      <c r="B73" s="130" t="s">
        <v>321</v>
      </c>
      <c r="C73" s="126">
        <v>15742.29</v>
      </c>
    </row>
    <row r="74" spans="1:3" outlineLevel="2">
      <c r="A74" s="126" t="s">
        <v>552</v>
      </c>
      <c r="B74" s="130" t="s">
        <v>322</v>
      </c>
      <c r="C74" s="126">
        <v>14168.57</v>
      </c>
    </row>
    <row r="75" spans="1:3" outlineLevel="2">
      <c r="A75" s="126" t="s">
        <v>552</v>
      </c>
      <c r="B75" s="127" t="s">
        <v>323</v>
      </c>
      <c r="C75" s="126">
        <v>229520.57</v>
      </c>
    </row>
    <row r="76" spans="1:3" outlineLevel="1">
      <c r="A76" s="126" t="s">
        <v>564</v>
      </c>
      <c r="B76" s="127"/>
      <c r="C76" s="126">
        <f>SUBTOTAL(9,C58:C75)</f>
        <v>2934570.8599999994</v>
      </c>
    </row>
    <row r="77" spans="1:3" outlineLevel="2">
      <c r="A77" s="126" t="s">
        <v>553</v>
      </c>
      <c r="B77" s="127" t="s">
        <v>294</v>
      </c>
      <c r="C77" s="126">
        <v>28936.29</v>
      </c>
    </row>
    <row r="78" spans="1:3" outlineLevel="2">
      <c r="A78" s="126" t="s">
        <v>553</v>
      </c>
      <c r="B78" s="127" t="s">
        <v>295</v>
      </c>
      <c r="C78" s="126">
        <v>597643.71</v>
      </c>
    </row>
    <row r="79" spans="1:3" outlineLevel="2">
      <c r="A79" s="126" t="s">
        <v>553</v>
      </c>
      <c r="B79" s="127" t="s">
        <v>296</v>
      </c>
      <c r="C79" s="126">
        <v>302893.71000000002</v>
      </c>
    </row>
    <row r="80" spans="1:3" outlineLevel="2">
      <c r="A80" s="126" t="s">
        <v>553</v>
      </c>
      <c r="B80" s="127" t="s">
        <v>297</v>
      </c>
      <c r="C80" s="126">
        <v>235272.86</v>
      </c>
    </row>
    <row r="81" spans="1:3" outlineLevel="2">
      <c r="A81" s="126" t="s">
        <v>553</v>
      </c>
      <c r="B81" s="127" t="s">
        <v>298</v>
      </c>
      <c r="C81" s="126">
        <v>378501.43</v>
      </c>
    </row>
    <row r="82" spans="1:3" outlineLevel="2">
      <c r="A82" s="126" t="s">
        <v>553</v>
      </c>
      <c r="B82" s="127" t="s">
        <v>299</v>
      </c>
      <c r="C82" s="126">
        <v>89159.14</v>
      </c>
    </row>
    <row r="83" spans="1:3" outlineLevel="2">
      <c r="A83" s="126" t="s">
        <v>553</v>
      </c>
      <c r="B83" s="127" t="s">
        <v>300</v>
      </c>
      <c r="C83" s="126">
        <v>65021.14</v>
      </c>
    </row>
    <row r="84" spans="1:3" outlineLevel="2">
      <c r="A84" s="126" t="s">
        <v>553</v>
      </c>
      <c r="B84" s="127" t="s">
        <v>301</v>
      </c>
      <c r="C84" s="126">
        <v>81756</v>
      </c>
    </row>
    <row r="85" spans="1:3" outlineLevel="2">
      <c r="A85" s="126" t="s">
        <v>553</v>
      </c>
      <c r="B85" s="127" t="s">
        <v>302</v>
      </c>
      <c r="C85" s="126">
        <v>72797.14</v>
      </c>
    </row>
    <row r="86" spans="1:3" outlineLevel="2">
      <c r="A86" s="126" t="s">
        <v>553</v>
      </c>
      <c r="B86" s="127" t="s">
        <v>303</v>
      </c>
      <c r="C86" s="126">
        <v>128535.43</v>
      </c>
    </row>
    <row r="87" spans="1:3" outlineLevel="2">
      <c r="A87" s="126" t="s">
        <v>553</v>
      </c>
      <c r="B87" s="127" t="s">
        <v>304</v>
      </c>
      <c r="C87" s="126">
        <v>57404.57</v>
      </c>
    </row>
    <row r="88" spans="1:3" outlineLevel="2">
      <c r="A88" s="126" t="s">
        <v>553</v>
      </c>
      <c r="B88" s="127" t="s">
        <v>305</v>
      </c>
      <c r="C88" s="126">
        <v>52976.57</v>
      </c>
    </row>
    <row r="89" spans="1:3" outlineLevel="1">
      <c r="A89" s="126" t="s">
        <v>565</v>
      </c>
      <c r="B89" s="127"/>
      <c r="C89" s="126">
        <f>SUBTOTAL(9,C77:C88)</f>
        <v>2090897.9899999995</v>
      </c>
    </row>
    <row r="90" spans="1:3" outlineLevel="2">
      <c r="A90" s="126" t="s">
        <v>554</v>
      </c>
      <c r="B90" s="127" t="s">
        <v>287</v>
      </c>
      <c r="C90" s="126">
        <v>89066.57</v>
      </c>
    </row>
    <row r="91" spans="1:3" outlineLevel="2">
      <c r="A91" s="126" t="s">
        <v>554</v>
      </c>
      <c r="B91" s="127" t="s">
        <v>288</v>
      </c>
      <c r="C91" s="126">
        <v>495753.43</v>
      </c>
    </row>
    <row r="92" spans="1:3" outlineLevel="2">
      <c r="A92" s="126" t="s">
        <v>554</v>
      </c>
      <c r="B92" s="127" t="s">
        <v>289</v>
      </c>
      <c r="C92" s="126">
        <v>501901.71</v>
      </c>
    </row>
    <row r="93" spans="1:3" outlineLevel="2">
      <c r="A93" s="126" t="s">
        <v>554</v>
      </c>
      <c r="B93" s="127" t="s">
        <v>290</v>
      </c>
      <c r="C93" s="126">
        <v>115094.57</v>
      </c>
    </row>
    <row r="94" spans="1:3" outlineLevel="2">
      <c r="A94" s="126" t="s">
        <v>554</v>
      </c>
      <c r="B94" s="127" t="s">
        <v>291</v>
      </c>
      <c r="C94" s="126">
        <v>105541.71</v>
      </c>
    </row>
    <row r="95" spans="1:3" outlineLevel="2">
      <c r="A95" s="126" t="s">
        <v>554</v>
      </c>
      <c r="B95" s="127" t="s">
        <v>618</v>
      </c>
      <c r="C95" s="126">
        <v>23574.86</v>
      </c>
    </row>
    <row r="96" spans="1:3" outlineLevel="2">
      <c r="A96" s="126" t="s">
        <v>554</v>
      </c>
      <c r="B96" s="127" t="s">
        <v>292</v>
      </c>
      <c r="C96" s="126">
        <v>403233.43</v>
      </c>
    </row>
    <row r="97" spans="1:3" outlineLevel="2">
      <c r="A97" s="126" t="s">
        <v>554</v>
      </c>
      <c r="B97" s="127" t="s">
        <v>293</v>
      </c>
      <c r="C97" s="126">
        <v>179709.43</v>
      </c>
    </row>
    <row r="98" spans="1:3" outlineLevel="1">
      <c r="A98" s="126" t="s">
        <v>566</v>
      </c>
      <c r="B98" s="127"/>
      <c r="C98" s="126">
        <f>SUBTOTAL(9,C90:C97)</f>
        <v>1913875.71</v>
      </c>
    </row>
    <row r="99" spans="1:3" outlineLevel="2">
      <c r="A99" s="126" t="s">
        <v>555</v>
      </c>
      <c r="B99" s="127" t="s">
        <v>336</v>
      </c>
      <c r="C99" s="126">
        <v>400309.71</v>
      </c>
    </row>
    <row r="100" spans="1:3" outlineLevel="2">
      <c r="A100" s="126" t="s">
        <v>555</v>
      </c>
      <c r="B100" s="127" t="s">
        <v>337</v>
      </c>
      <c r="C100" s="126">
        <v>262468.28999999998</v>
      </c>
    </row>
    <row r="101" spans="1:3" outlineLevel="2">
      <c r="A101" s="126" t="s">
        <v>555</v>
      </c>
      <c r="B101" s="127" t="s">
        <v>338</v>
      </c>
      <c r="C101" s="126">
        <v>268660.28999999998</v>
      </c>
    </row>
    <row r="102" spans="1:3" outlineLevel="2">
      <c r="A102" s="126" t="s">
        <v>555</v>
      </c>
      <c r="B102" s="127" t="s">
        <v>339</v>
      </c>
      <c r="C102" s="126">
        <v>298581.43</v>
      </c>
    </row>
    <row r="103" spans="1:3" outlineLevel="2">
      <c r="A103" s="126" t="s">
        <v>555</v>
      </c>
      <c r="B103" s="127" t="s">
        <v>340</v>
      </c>
      <c r="C103" s="126">
        <v>597913.71</v>
      </c>
    </row>
    <row r="104" spans="1:3" outlineLevel="2">
      <c r="A104" s="126" t="s">
        <v>555</v>
      </c>
      <c r="B104" s="127" t="s">
        <v>341</v>
      </c>
      <c r="C104" s="126">
        <v>140605.71</v>
      </c>
    </row>
    <row r="105" spans="1:3" outlineLevel="2">
      <c r="A105" s="126" t="s">
        <v>555</v>
      </c>
      <c r="B105" s="127" t="s">
        <v>342</v>
      </c>
      <c r="C105" s="126">
        <v>177168.86</v>
      </c>
    </row>
    <row r="106" spans="1:3" outlineLevel="2">
      <c r="A106" s="126" t="s">
        <v>555</v>
      </c>
      <c r="B106" s="127" t="s">
        <v>343</v>
      </c>
      <c r="C106" s="126">
        <v>141125.14000000001</v>
      </c>
    </row>
    <row r="107" spans="1:3" outlineLevel="2">
      <c r="A107" s="126" t="s">
        <v>555</v>
      </c>
      <c r="B107" s="127" t="s">
        <v>344</v>
      </c>
      <c r="C107" s="126">
        <v>124464.86</v>
      </c>
    </row>
    <row r="108" spans="1:3" outlineLevel="2">
      <c r="A108" s="126" t="s">
        <v>555</v>
      </c>
      <c r="B108" s="127" t="s">
        <v>345</v>
      </c>
      <c r="C108" s="126">
        <v>130695.43</v>
      </c>
    </row>
    <row r="109" spans="1:3" outlineLevel="2">
      <c r="A109" s="126" t="s">
        <v>555</v>
      </c>
      <c r="B109" s="127" t="s">
        <v>346</v>
      </c>
      <c r="C109" s="126">
        <v>468797.14</v>
      </c>
    </row>
    <row r="110" spans="1:3" outlineLevel="2">
      <c r="A110" s="126" t="s">
        <v>555</v>
      </c>
      <c r="B110" s="127" t="s">
        <v>617</v>
      </c>
      <c r="C110" s="126">
        <v>18018</v>
      </c>
    </row>
    <row r="111" spans="1:3" outlineLevel="2">
      <c r="A111" s="126" t="s">
        <v>555</v>
      </c>
      <c r="B111" s="127" t="s">
        <v>347</v>
      </c>
      <c r="C111" s="126">
        <v>45174.86</v>
      </c>
    </row>
    <row r="112" spans="1:3" outlineLevel="2">
      <c r="A112" s="126" t="s">
        <v>555</v>
      </c>
      <c r="B112" s="127" t="s">
        <v>348</v>
      </c>
      <c r="C112" s="126">
        <v>222534</v>
      </c>
    </row>
    <row r="113" spans="1:3" outlineLevel="2">
      <c r="A113" s="126" t="s">
        <v>555</v>
      </c>
      <c r="B113" s="127" t="s">
        <v>349</v>
      </c>
      <c r="C113" s="126">
        <v>77207.14</v>
      </c>
    </row>
    <row r="114" spans="1:3" outlineLevel="1">
      <c r="A114" s="126" t="s">
        <v>567</v>
      </c>
      <c r="B114" s="127"/>
      <c r="C114" s="126">
        <f>SUBTOTAL(9,C99:C113)</f>
        <v>3373724.5700000003</v>
      </c>
    </row>
    <row r="115" spans="1:3" outlineLevel="2">
      <c r="A115" s="126" t="s">
        <v>556</v>
      </c>
      <c r="B115" s="129" t="s">
        <v>266</v>
      </c>
      <c r="C115" s="126">
        <v>264120</v>
      </c>
    </row>
    <row r="116" spans="1:3" outlineLevel="2">
      <c r="A116" s="126" t="s">
        <v>556</v>
      </c>
      <c r="B116" s="129" t="s">
        <v>267</v>
      </c>
      <c r="C116" s="126">
        <v>199560</v>
      </c>
    </row>
    <row r="117" spans="1:3" outlineLevel="2">
      <c r="A117" s="126" t="s">
        <v>556</v>
      </c>
      <c r="B117" s="129" t="s">
        <v>268</v>
      </c>
      <c r="C117" s="126">
        <v>310956</v>
      </c>
    </row>
    <row r="118" spans="1:3" outlineLevel="2">
      <c r="A118" s="126" t="s">
        <v>556</v>
      </c>
      <c r="B118" s="129" t="s">
        <v>269</v>
      </c>
      <c r="C118" s="126">
        <v>273936</v>
      </c>
    </row>
    <row r="119" spans="1:3" outlineLevel="2">
      <c r="A119" s="126" t="s">
        <v>556</v>
      </c>
      <c r="B119" s="129" t="s">
        <v>270</v>
      </c>
      <c r="C119" s="126">
        <v>234891</v>
      </c>
    </row>
    <row r="120" spans="1:3" outlineLevel="2">
      <c r="A120" s="126" t="s">
        <v>556</v>
      </c>
      <c r="B120" s="129" t="s">
        <v>271</v>
      </c>
      <c r="C120" s="126">
        <v>168249</v>
      </c>
    </row>
    <row r="121" spans="1:3" outlineLevel="2">
      <c r="A121" s="126" t="s">
        <v>556</v>
      </c>
      <c r="B121" s="129" t="s">
        <v>272</v>
      </c>
      <c r="C121" s="126">
        <v>157056</v>
      </c>
    </row>
    <row r="122" spans="1:3" outlineLevel="2">
      <c r="A122" s="126" t="s">
        <v>556</v>
      </c>
      <c r="B122" s="129" t="s">
        <v>273</v>
      </c>
      <c r="C122" s="126">
        <v>101970</v>
      </c>
    </row>
    <row r="123" spans="1:3" outlineLevel="2">
      <c r="A123" s="126" t="s">
        <v>556</v>
      </c>
      <c r="B123" s="129" t="s">
        <v>274</v>
      </c>
      <c r="C123" s="126">
        <v>129819</v>
      </c>
    </row>
    <row r="124" spans="1:3" outlineLevel="2">
      <c r="A124" s="126" t="s">
        <v>556</v>
      </c>
      <c r="B124" s="129" t="s">
        <v>616</v>
      </c>
      <c r="C124" s="126">
        <v>4140</v>
      </c>
    </row>
    <row r="125" spans="1:3" outlineLevel="1">
      <c r="A125" s="126" t="s">
        <v>568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375"/>
      <c r="B1" s="376"/>
      <c r="C1" s="376"/>
      <c r="D1" s="376"/>
      <c r="E1" s="376"/>
      <c r="F1" s="376"/>
      <c r="G1" s="376"/>
      <c r="H1" s="376"/>
      <c r="I1" s="376"/>
      <c r="J1" s="376"/>
      <c r="K1" s="376"/>
      <c r="L1" s="376"/>
      <c r="M1" s="376"/>
      <c r="N1" s="376"/>
      <c r="O1" s="376"/>
      <c r="P1" s="376"/>
      <c r="Q1" s="376"/>
      <c r="R1" s="376"/>
      <c r="S1" s="376"/>
      <c r="T1" s="376"/>
      <c r="U1" s="376"/>
      <c r="V1" s="376"/>
      <c r="W1" s="376"/>
      <c r="X1" s="376"/>
      <c r="Y1" s="376"/>
      <c r="Z1" s="376"/>
      <c r="AA1" s="376"/>
    </row>
    <row r="2" spans="1:28" ht="39.950000000000003" customHeight="1">
      <c r="A2" s="377" t="s">
        <v>594</v>
      </c>
      <c r="B2" s="374" t="s">
        <v>595</v>
      </c>
      <c r="C2" s="374" t="s">
        <v>596</v>
      </c>
      <c r="D2" s="374" t="s">
        <v>597</v>
      </c>
      <c r="E2" s="374"/>
      <c r="F2" s="374"/>
      <c r="G2" s="374"/>
      <c r="H2" s="374"/>
      <c r="I2" s="379" t="s">
        <v>598</v>
      </c>
      <c r="J2" s="379"/>
      <c r="K2" s="379"/>
      <c r="L2" s="379"/>
      <c r="M2" s="379"/>
      <c r="N2" s="379" t="s">
        <v>599</v>
      </c>
      <c r="O2" s="379"/>
      <c r="P2" s="379"/>
      <c r="Q2" s="379"/>
      <c r="R2" s="379"/>
      <c r="S2" s="374" t="s">
        <v>615</v>
      </c>
      <c r="T2" s="374"/>
      <c r="U2" s="374"/>
      <c r="V2" s="374"/>
      <c r="W2" s="374"/>
      <c r="X2" s="374"/>
      <c r="Y2" s="374"/>
      <c r="Z2" s="374"/>
      <c r="AA2" s="374"/>
    </row>
    <row r="3" spans="1:28" ht="39.950000000000003" customHeight="1">
      <c r="A3" s="378"/>
      <c r="B3" s="374"/>
      <c r="C3" s="374"/>
      <c r="D3" s="138" t="s">
        <v>600</v>
      </c>
      <c r="E3" s="138" t="s">
        <v>601</v>
      </c>
      <c r="F3" s="138" t="s">
        <v>602</v>
      </c>
      <c r="G3" s="138" t="s">
        <v>603</v>
      </c>
      <c r="H3" s="139" t="s">
        <v>24</v>
      </c>
      <c r="I3" s="138" t="s">
        <v>600</v>
      </c>
      <c r="J3" s="138" t="s">
        <v>601</v>
      </c>
      <c r="K3" s="138" t="s">
        <v>602</v>
      </c>
      <c r="L3" s="138" t="s">
        <v>603</v>
      </c>
      <c r="M3" s="138" t="s">
        <v>24</v>
      </c>
      <c r="N3" s="138" t="s">
        <v>600</v>
      </c>
      <c r="O3" s="138" t="s">
        <v>601</v>
      </c>
      <c r="P3" s="138" t="s">
        <v>602</v>
      </c>
      <c r="Q3" s="138" t="s">
        <v>603</v>
      </c>
      <c r="R3" s="138" t="s">
        <v>24</v>
      </c>
      <c r="S3" s="138" t="s">
        <v>604</v>
      </c>
      <c r="T3" s="138" t="s">
        <v>605</v>
      </c>
      <c r="U3" s="138" t="s">
        <v>606</v>
      </c>
      <c r="V3" s="138" t="s">
        <v>607</v>
      </c>
      <c r="W3" s="138" t="s">
        <v>608</v>
      </c>
      <c r="X3" s="138" t="s">
        <v>609</v>
      </c>
      <c r="Y3" s="138" t="s">
        <v>614</v>
      </c>
      <c r="Z3" s="140" t="s">
        <v>610</v>
      </c>
      <c r="AA3" s="139" t="s">
        <v>531</v>
      </c>
    </row>
    <row r="4" spans="1:28" ht="39.950000000000003" customHeight="1">
      <c r="A4" s="141" t="s">
        <v>536</v>
      </c>
      <c r="B4" s="142" t="s">
        <v>611</v>
      </c>
      <c r="C4" s="142" t="s">
        <v>612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613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selection activeCell="A4" sqref="A4:A12"/>
    </sheetView>
  </sheetViews>
  <sheetFormatPr defaultColWidth="9" defaultRowHeight="13.5"/>
  <cols>
    <col min="1" max="1" width="10.625" style="229" customWidth="1"/>
    <col min="2" max="2" width="30.625" style="347" customWidth="1"/>
    <col min="3" max="3" width="30.625" style="229" customWidth="1"/>
    <col min="4" max="4" width="20.5" style="229" bestFit="1" customWidth="1"/>
    <col min="5" max="5" width="18.625" style="229" hidden="1" customWidth="1"/>
    <col min="6" max="6" width="18.375" style="229" bestFit="1" customWidth="1"/>
    <col min="7" max="7" width="14.375" style="229" hidden="1" customWidth="1"/>
    <col min="8" max="8" width="14.25" style="229" hidden="1" customWidth="1"/>
    <col min="9" max="252" width="9" style="229"/>
    <col min="253" max="253" width="6.625" style="229" customWidth="1"/>
    <col min="254" max="255" width="21.625" style="229" customWidth="1"/>
    <col min="256" max="256" width="16.125" style="229" bestFit="1" customWidth="1"/>
    <col min="257" max="257" width="13.875" style="229" bestFit="1" customWidth="1"/>
    <col min="258" max="258" width="17.25" style="229" bestFit="1" customWidth="1"/>
    <col min="259" max="260" width="20.5" style="229" bestFit="1" customWidth="1"/>
    <col min="261" max="261" width="0" style="229" hidden="1" customWidth="1"/>
    <col min="262" max="262" width="18.375" style="229" bestFit="1" customWidth="1"/>
    <col min="263" max="264" width="0" style="229" hidden="1" customWidth="1"/>
    <col min="265" max="508" width="9" style="229"/>
    <col min="509" max="509" width="6.625" style="229" customWidth="1"/>
    <col min="510" max="511" width="21.625" style="229" customWidth="1"/>
    <col min="512" max="512" width="16.125" style="229" bestFit="1" customWidth="1"/>
    <col min="513" max="513" width="13.875" style="229" bestFit="1" customWidth="1"/>
    <col min="514" max="514" width="17.25" style="229" bestFit="1" customWidth="1"/>
    <col min="515" max="516" width="20.5" style="229" bestFit="1" customWidth="1"/>
    <col min="517" max="517" width="0" style="229" hidden="1" customWidth="1"/>
    <col min="518" max="518" width="18.375" style="229" bestFit="1" customWidth="1"/>
    <col min="519" max="520" width="0" style="229" hidden="1" customWidth="1"/>
    <col min="521" max="764" width="9" style="229"/>
    <col min="765" max="765" width="6.625" style="229" customWidth="1"/>
    <col min="766" max="767" width="21.625" style="229" customWidth="1"/>
    <col min="768" max="768" width="16.125" style="229" bestFit="1" customWidth="1"/>
    <col min="769" max="769" width="13.875" style="229" bestFit="1" customWidth="1"/>
    <col min="770" max="770" width="17.25" style="229" bestFit="1" customWidth="1"/>
    <col min="771" max="772" width="20.5" style="229" bestFit="1" customWidth="1"/>
    <col min="773" max="773" width="0" style="229" hidden="1" customWidth="1"/>
    <col min="774" max="774" width="18.375" style="229" bestFit="1" customWidth="1"/>
    <col min="775" max="776" width="0" style="229" hidden="1" customWidth="1"/>
    <col min="777" max="1020" width="9" style="229"/>
    <col min="1021" max="1021" width="6.625" style="229" customWidth="1"/>
    <col min="1022" max="1023" width="21.625" style="229" customWidth="1"/>
    <col min="1024" max="1024" width="16.125" style="229" bestFit="1" customWidth="1"/>
    <col min="1025" max="1025" width="13.875" style="229" bestFit="1" customWidth="1"/>
    <col min="1026" max="1026" width="17.25" style="229" bestFit="1" customWidth="1"/>
    <col min="1027" max="1028" width="20.5" style="229" bestFit="1" customWidth="1"/>
    <col min="1029" max="1029" width="0" style="229" hidden="1" customWidth="1"/>
    <col min="1030" max="1030" width="18.375" style="229" bestFit="1" customWidth="1"/>
    <col min="1031" max="1032" width="0" style="229" hidden="1" customWidth="1"/>
    <col min="1033" max="1276" width="9" style="229"/>
    <col min="1277" max="1277" width="6.625" style="229" customWidth="1"/>
    <col min="1278" max="1279" width="21.625" style="229" customWidth="1"/>
    <col min="1280" max="1280" width="16.125" style="229" bestFit="1" customWidth="1"/>
    <col min="1281" max="1281" width="13.875" style="229" bestFit="1" customWidth="1"/>
    <col min="1282" max="1282" width="17.25" style="229" bestFit="1" customWidth="1"/>
    <col min="1283" max="1284" width="20.5" style="229" bestFit="1" customWidth="1"/>
    <col min="1285" max="1285" width="0" style="229" hidden="1" customWidth="1"/>
    <col min="1286" max="1286" width="18.375" style="229" bestFit="1" customWidth="1"/>
    <col min="1287" max="1288" width="0" style="229" hidden="1" customWidth="1"/>
    <col min="1289" max="1532" width="9" style="229"/>
    <col min="1533" max="1533" width="6.625" style="229" customWidth="1"/>
    <col min="1534" max="1535" width="21.625" style="229" customWidth="1"/>
    <col min="1536" max="1536" width="16.125" style="229" bestFit="1" customWidth="1"/>
    <col min="1537" max="1537" width="13.875" style="229" bestFit="1" customWidth="1"/>
    <col min="1538" max="1538" width="17.25" style="229" bestFit="1" customWidth="1"/>
    <col min="1539" max="1540" width="20.5" style="229" bestFit="1" customWidth="1"/>
    <col min="1541" max="1541" width="0" style="229" hidden="1" customWidth="1"/>
    <col min="1542" max="1542" width="18.375" style="229" bestFit="1" customWidth="1"/>
    <col min="1543" max="1544" width="0" style="229" hidden="1" customWidth="1"/>
    <col min="1545" max="1788" width="9" style="229"/>
    <col min="1789" max="1789" width="6.625" style="229" customWidth="1"/>
    <col min="1790" max="1791" width="21.625" style="229" customWidth="1"/>
    <col min="1792" max="1792" width="16.125" style="229" bestFit="1" customWidth="1"/>
    <col min="1793" max="1793" width="13.875" style="229" bestFit="1" customWidth="1"/>
    <col min="1794" max="1794" width="17.25" style="229" bestFit="1" customWidth="1"/>
    <col min="1795" max="1796" width="20.5" style="229" bestFit="1" customWidth="1"/>
    <col min="1797" max="1797" width="0" style="229" hidden="1" customWidth="1"/>
    <col min="1798" max="1798" width="18.375" style="229" bestFit="1" customWidth="1"/>
    <col min="1799" max="1800" width="0" style="229" hidden="1" customWidth="1"/>
    <col min="1801" max="2044" width="9" style="229"/>
    <col min="2045" max="2045" width="6.625" style="229" customWidth="1"/>
    <col min="2046" max="2047" width="21.625" style="229" customWidth="1"/>
    <col min="2048" max="2048" width="16.125" style="229" bestFit="1" customWidth="1"/>
    <col min="2049" max="2049" width="13.875" style="229" bestFit="1" customWidth="1"/>
    <col min="2050" max="2050" width="17.25" style="229" bestFit="1" customWidth="1"/>
    <col min="2051" max="2052" width="20.5" style="229" bestFit="1" customWidth="1"/>
    <col min="2053" max="2053" width="0" style="229" hidden="1" customWidth="1"/>
    <col min="2054" max="2054" width="18.375" style="229" bestFit="1" customWidth="1"/>
    <col min="2055" max="2056" width="0" style="229" hidden="1" customWidth="1"/>
    <col min="2057" max="2300" width="9" style="229"/>
    <col min="2301" max="2301" width="6.625" style="229" customWidth="1"/>
    <col min="2302" max="2303" width="21.625" style="229" customWidth="1"/>
    <col min="2304" max="2304" width="16.125" style="229" bestFit="1" customWidth="1"/>
    <col min="2305" max="2305" width="13.875" style="229" bestFit="1" customWidth="1"/>
    <col min="2306" max="2306" width="17.25" style="229" bestFit="1" customWidth="1"/>
    <col min="2307" max="2308" width="20.5" style="229" bestFit="1" customWidth="1"/>
    <col min="2309" max="2309" width="0" style="229" hidden="1" customWidth="1"/>
    <col min="2310" max="2310" width="18.375" style="229" bestFit="1" customWidth="1"/>
    <col min="2311" max="2312" width="0" style="229" hidden="1" customWidth="1"/>
    <col min="2313" max="2556" width="9" style="229"/>
    <col min="2557" max="2557" width="6.625" style="229" customWidth="1"/>
    <col min="2558" max="2559" width="21.625" style="229" customWidth="1"/>
    <col min="2560" max="2560" width="16.125" style="229" bestFit="1" customWidth="1"/>
    <col min="2561" max="2561" width="13.875" style="229" bestFit="1" customWidth="1"/>
    <col min="2562" max="2562" width="17.25" style="229" bestFit="1" customWidth="1"/>
    <col min="2563" max="2564" width="20.5" style="229" bestFit="1" customWidth="1"/>
    <col min="2565" max="2565" width="0" style="229" hidden="1" customWidth="1"/>
    <col min="2566" max="2566" width="18.375" style="229" bestFit="1" customWidth="1"/>
    <col min="2567" max="2568" width="0" style="229" hidden="1" customWidth="1"/>
    <col min="2569" max="2812" width="9" style="229"/>
    <col min="2813" max="2813" width="6.625" style="229" customWidth="1"/>
    <col min="2814" max="2815" width="21.625" style="229" customWidth="1"/>
    <col min="2816" max="2816" width="16.125" style="229" bestFit="1" customWidth="1"/>
    <col min="2817" max="2817" width="13.875" style="229" bestFit="1" customWidth="1"/>
    <col min="2818" max="2818" width="17.25" style="229" bestFit="1" customWidth="1"/>
    <col min="2819" max="2820" width="20.5" style="229" bestFit="1" customWidth="1"/>
    <col min="2821" max="2821" width="0" style="229" hidden="1" customWidth="1"/>
    <col min="2822" max="2822" width="18.375" style="229" bestFit="1" customWidth="1"/>
    <col min="2823" max="2824" width="0" style="229" hidden="1" customWidth="1"/>
    <col min="2825" max="3068" width="9" style="229"/>
    <col min="3069" max="3069" width="6.625" style="229" customWidth="1"/>
    <col min="3070" max="3071" width="21.625" style="229" customWidth="1"/>
    <col min="3072" max="3072" width="16.125" style="229" bestFit="1" customWidth="1"/>
    <col min="3073" max="3073" width="13.875" style="229" bestFit="1" customWidth="1"/>
    <col min="3074" max="3074" width="17.25" style="229" bestFit="1" customWidth="1"/>
    <col min="3075" max="3076" width="20.5" style="229" bestFit="1" customWidth="1"/>
    <col min="3077" max="3077" width="0" style="229" hidden="1" customWidth="1"/>
    <col min="3078" max="3078" width="18.375" style="229" bestFit="1" customWidth="1"/>
    <col min="3079" max="3080" width="0" style="229" hidden="1" customWidth="1"/>
    <col min="3081" max="3324" width="9" style="229"/>
    <col min="3325" max="3325" width="6.625" style="229" customWidth="1"/>
    <col min="3326" max="3327" width="21.625" style="229" customWidth="1"/>
    <col min="3328" max="3328" width="16.125" style="229" bestFit="1" customWidth="1"/>
    <col min="3329" max="3329" width="13.875" style="229" bestFit="1" customWidth="1"/>
    <col min="3330" max="3330" width="17.25" style="229" bestFit="1" customWidth="1"/>
    <col min="3331" max="3332" width="20.5" style="229" bestFit="1" customWidth="1"/>
    <col min="3333" max="3333" width="0" style="229" hidden="1" customWidth="1"/>
    <col min="3334" max="3334" width="18.375" style="229" bestFit="1" customWidth="1"/>
    <col min="3335" max="3336" width="0" style="229" hidden="1" customWidth="1"/>
    <col min="3337" max="3580" width="9" style="229"/>
    <col min="3581" max="3581" width="6.625" style="229" customWidth="1"/>
    <col min="3582" max="3583" width="21.625" style="229" customWidth="1"/>
    <col min="3584" max="3584" width="16.125" style="229" bestFit="1" customWidth="1"/>
    <col min="3585" max="3585" width="13.875" style="229" bestFit="1" customWidth="1"/>
    <col min="3586" max="3586" width="17.25" style="229" bestFit="1" customWidth="1"/>
    <col min="3587" max="3588" width="20.5" style="229" bestFit="1" customWidth="1"/>
    <col min="3589" max="3589" width="0" style="229" hidden="1" customWidth="1"/>
    <col min="3590" max="3590" width="18.375" style="229" bestFit="1" customWidth="1"/>
    <col min="3591" max="3592" width="0" style="229" hidden="1" customWidth="1"/>
    <col min="3593" max="3836" width="9" style="229"/>
    <col min="3837" max="3837" width="6.625" style="229" customWidth="1"/>
    <col min="3838" max="3839" width="21.625" style="229" customWidth="1"/>
    <col min="3840" max="3840" width="16.125" style="229" bestFit="1" customWidth="1"/>
    <col min="3841" max="3841" width="13.875" style="229" bestFit="1" customWidth="1"/>
    <col min="3842" max="3842" width="17.25" style="229" bestFit="1" customWidth="1"/>
    <col min="3843" max="3844" width="20.5" style="229" bestFit="1" customWidth="1"/>
    <col min="3845" max="3845" width="0" style="229" hidden="1" customWidth="1"/>
    <col min="3846" max="3846" width="18.375" style="229" bestFit="1" customWidth="1"/>
    <col min="3847" max="3848" width="0" style="229" hidden="1" customWidth="1"/>
    <col min="3849" max="4092" width="9" style="229"/>
    <col min="4093" max="4093" width="6.625" style="229" customWidth="1"/>
    <col min="4094" max="4095" width="21.625" style="229" customWidth="1"/>
    <col min="4096" max="4096" width="16.125" style="229" bestFit="1" customWidth="1"/>
    <col min="4097" max="4097" width="13.875" style="229" bestFit="1" customWidth="1"/>
    <col min="4098" max="4098" width="17.25" style="229" bestFit="1" customWidth="1"/>
    <col min="4099" max="4100" width="20.5" style="229" bestFit="1" customWidth="1"/>
    <col min="4101" max="4101" width="0" style="229" hidden="1" customWidth="1"/>
    <col min="4102" max="4102" width="18.375" style="229" bestFit="1" customWidth="1"/>
    <col min="4103" max="4104" width="0" style="229" hidden="1" customWidth="1"/>
    <col min="4105" max="4348" width="9" style="229"/>
    <col min="4349" max="4349" width="6.625" style="229" customWidth="1"/>
    <col min="4350" max="4351" width="21.625" style="229" customWidth="1"/>
    <col min="4352" max="4352" width="16.125" style="229" bestFit="1" customWidth="1"/>
    <col min="4353" max="4353" width="13.875" style="229" bestFit="1" customWidth="1"/>
    <col min="4354" max="4354" width="17.25" style="229" bestFit="1" customWidth="1"/>
    <col min="4355" max="4356" width="20.5" style="229" bestFit="1" customWidth="1"/>
    <col min="4357" max="4357" width="0" style="229" hidden="1" customWidth="1"/>
    <col min="4358" max="4358" width="18.375" style="229" bestFit="1" customWidth="1"/>
    <col min="4359" max="4360" width="0" style="229" hidden="1" customWidth="1"/>
    <col min="4361" max="4604" width="9" style="229"/>
    <col min="4605" max="4605" width="6.625" style="229" customWidth="1"/>
    <col min="4606" max="4607" width="21.625" style="229" customWidth="1"/>
    <col min="4608" max="4608" width="16.125" style="229" bestFit="1" customWidth="1"/>
    <col min="4609" max="4609" width="13.875" style="229" bestFit="1" customWidth="1"/>
    <col min="4610" max="4610" width="17.25" style="229" bestFit="1" customWidth="1"/>
    <col min="4611" max="4612" width="20.5" style="229" bestFit="1" customWidth="1"/>
    <col min="4613" max="4613" width="0" style="229" hidden="1" customWidth="1"/>
    <col min="4614" max="4614" width="18.375" style="229" bestFit="1" customWidth="1"/>
    <col min="4615" max="4616" width="0" style="229" hidden="1" customWidth="1"/>
    <col min="4617" max="4860" width="9" style="229"/>
    <col min="4861" max="4861" width="6.625" style="229" customWidth="1"/>
    <col min="4862" max="4863" width="21.625" style="229" customWidth="1"/>
    <col min="4864" max="4864" width="16.125" style="229" bestFit="1" customWidth="1"/>
    <col min="4865" max="4865" width="13.875" style="229" bestFit="1" customWidth="1"/>
    <col min="4866" max="4866" width="17.25" style="229" bestFit="1" customWidth="1"/>
    <col min="4867" max="4868" width="20.5" style="229" bestFit="1" customWidth="1"/>
    <col min="4869" max="4869" width="0" style="229" hidden="1" customWidth="1"/>
    <col min="4870" max="4870" width="18.375" style="229" bestFit="1" customWidth="1"/>
    <col min="4871" max="4872" width="0" style="229" hidden="1" customWidth="1"/>
    <col min="4873" max="5116" width="9" style="229"/>
    <col min="5117" max="5117" width="6.625" style="229" customWidth="1"/>
    <col min="5118" max="5119" width="21.625" style="229" customWidth="1"/>
    <col min="5120" max="5120" width="16.125" style="229" bestFit="1" customWidth="1"/>
    <col min="5121" max="5121" width="13.875" style="229" bestFit="1" customWidth="1"/>
    <col min="5122" max="5122" width="17.25" style="229" bestFit="1" customWidth="1"/>
    <col min="5123" max="5124" width="20.5" style="229" bestFit="1" customWidth="1"/>
    <col min="5125" max="5125" width="0" style="229" hidden="1" customWidth="1"/>
    <col min="5126" max="5126" width="18.375" style="229" bestFit="1" customWidth="1"/>
    <col min="5127" max="5128" width="0" style="229" hidden="1" customWidth="1"/>
    <col min="5129" max="5372" width="9" style="229"/>
    <col min="5373" max="5373" width="6.625" style="229" customWidth="1"/>
    <col min="5374" max="5375" width="21.625" style="229" customWidth="1"/>
    <col min="5376" max="5376" width="16.125" style="229" bestFit="1" customWidth="1"/>
    <col min="5377" max="5377" width="13.875" style="229" bestFit="1" customWidth="1"/>
    <col min="5378" max="5378" width="17.25" style="229" bestFit="1" customWidth="1"/>
    <col min="5379" max="5380" width="20.5" style="229" bestFit="1" customWidth="1"/>
    <col min="5381" max="5381" width="0" style="229" hidden="1" customWidth="1"/>
    <col min="5382" max="5382" width="18.375" style="229" bestFit="1" customWidth="1"/>
    <col min="5383" max="5384" width="0" style="229" hidden="1" customWidth="1"/>
    <col min="5385" max="5628" width="9" style="229"/>
    <col min="5629" max="5629" width="6.625" style="229" customWidth="1"/>
    <col min="5630" max="5631" width="21.625" style="229" customWidth="1"/>
    <col min="5632" max="5632" width="16.125" style="229" bestFit="1" customWidth="1"/>
    <col min="5633" max="5633" width="13.875" style="229" bestFit="1" customWidth="1"/>
    <col min="5634" max="5634" width="17.25" style="229" bestFit="1" customWidth="1"/>
    <col min="5635" max="5636" width="20.5" style="229" bestFit="1" customWidth="1"/>
    <col min="5637" max="5637" width="0" style="229" hidden="1" customWidth="1"/>
    <col min="5638" max="5638" width="18.375" style="229" bestFit="1" customWidth="1"/>
    <col min="5639" max="5640" width="0" style="229" hidden="1" customWidth="1"/>
    <col min="5641" max="5884" width="9" style="229"/>
    <col min="5885" max="5885" width="6.625" style="229" customWidth="1"/>
    <col min="5886" max="5887" width="21.625" style="229" customWidth="1"/>
    <col min="5888" max="5888" width="16.125" style="229" bestFit="1" customWidth="1"/>
    <col min="5889" max="5889" width="13.875" style="229" bestFit="1" customWidth="1"/>
    <col min="5890" max="5890" width="17.25" style="229" bestFit="1" customWidth="1"/>
    <col min="5891" max="5892" width="20.5" style="229" bestFit="1" customWidth="1"/>
    <col min="5893" max="5893" width="0" style="229" hidden="1" customWidth="1"/>
    <col min="5894" max="5894" width="18.375" style="229" bestFit="1" customWidth="1"/>
    <col min="5895" max="5896" width="0" style="229" hidden="1" customWidth="1"/>
    <col min="5897" max="6140" width="9" style="229"/>
    <col min="6141" max="6141" width="6.625" style="229" customWidth="1"/>
    <col min="6142" max="6143" width="21.625" style="229" customWidth="1"/>
    <col min="6144" max="6144" width="16.125" style="229" bestFit="1" customWidth="1"/>
    <col min="6145" max="6145" width="13.875" style="229" bestFit="1" customWidth="1"/>
    <col min="6146" max="6146" width="17.25" style="229" bestFit="1" customWidth="1"/>
    <col min="6147" max="6148" width="20.5" style="229" bestFit="1" customWidth="1"/>
    <col min="6149" max="6149" width="0" style="229" hidden="1" customWidth="1"/>
    <col min="6150" max="6150" width="18.375" style="229" bestFit="1" customWidth="1"/>
    <col min="6151" max="6152" width="0" style="229" hidden="1" customWidth="1"/>
    <col min="6153" max="6396" width="9" style="229"/>
    <col min="6397" max="6397" width="6.625" style="229" customWidth="1"/>
    <col min="6398" max="6399" width="21.625" style="229" customWidth="1"/>
    <col min="6400" max="6400" width="16.125" style="229" bestFit="1" customWidth="1"/>
    <col min="6401" max="6401" width="13.875" style="229" bestFit="1" customWidth="1"/>
    <col min="6402" max="6402" width="17.25" style="229" bestFit="1" customWidth="1"/>
    <col min="6403" max="6404" width="20.5" style="229" bestFit="1" customWidth="1"/>
    <col min="6405" max="6405" width="0" style="229" hidden="1" customWidth="1"/>
    <col min="6406" max="6406" width="18.375" style="229" bestFit="1" customWidth="1"/>
    <col min="6407" max="6408" width="0" style="229" hidden="1" customWidth="1"/>
    <col min="6409" max="6652" width="9" style="229"/>
    <col min="6653" max="6653" width="6.625" style="229" customWidth="1"/>
    <col min="6654" max="6655" width="21.625" style="229" customWidth="1"/>
    <col min="6656" max="6656" width="16.125" style="229" bestFit="1" customWidth="1"/>
    <col min="6657" max="6657" width="13.875" style="229" bestFit="1" customWidth="1"/>
    <col min="6658" max="6658" width="17.25" style="229" bestFit="1" customWidth="1"/>
    <col min="6659" max="6660" width="20.5" style="229" bestFit="1" customWidth="1"/>
    <col min="6661" max="6661" width="0" style="229" hidden="1" customWidth="1"/>
    <col min="6662" max="6662" width="18.375" style="229" bestFit="1" customWidth="1"/>
    <col min="6663" max="6664" width="0" style="229" hidden="1" customWidth="1"/>
    <col min="6665" max="6908" width="9" style="229"/>
    <col min="6909" max="6909" width="6.625" style="229" customWidth="1"/>
    <col min="6910" max="6911" width="21.625" style="229" customWidth="1"/>
    <col min="6912" max="6912" width="16.125" style="229" bestFit="1" customWidth="1"/>
    <col min="6913" max="6913" width="13.875" style="229" bestFit="1" customWidth="1"/>
    <col min="6914" max="6914" width="17.25" style="229" bestFit="1" customWidth="1"/>
    <col min="6915" max="6916" width="20.5" style="229" bestFit="1" customWidth="1"/>
    <col min="6917" max="6917" width="0" style="229" hidden="1" customWidth="1"/>
    <col min="6918" max="6918" width="18.375" style="229" bestFit="1" customWidth="1"/>
    <col min="6919" max="6920" width="0" style="229" hidden="1" customWidth="1"/>
    <col min="6921" max="7164" width="9" style="229"/>
    <col min="7165" max="7165" width="6.625" style="229" customWidth="1"/>
    <col min="7166" max="7167" width="21.625" style="229" customWidth="1"/>
    <col min="7168" max="7168" width="16.125" style="229" bestFit="1" customWidth="1"/>
    <col min="7169" max="7169" width="13.875" style="229" bestFit="1" customWidth="1"/>
    <col min="7170" max="7170" width="17.25" style="229" bestFit="1" customWidth="1"/>
    <col min="7171" max="7172" width="20.5" style="229" bestFit="1" customWidth="1"/>
    <col min="7173" max="7173" width="0" style="229" hidden="1" customWidth="1"/>
    <col min="7174" max="7174" width="18.375" style="229" bestFit="1" customWidth="1"/>
    <col min="7175" max="7176" width="0" style="229" hidden="1" customWidth="1"/>
    <col min="7177" max="7420" width="9" style="229"/>
    <col min="7421" max="7421" width="6.625" style="229" customWidth="1"/>
    <col min="7422" max="7423" width="21.625" style="229" customWidth="1"/>
    <col min="7424" max="7424" width="16.125" style="229" bestFit="1" customWidth="1"/>
    <col min="7425" max="7425" width="13.875" style="229" bestFit="1" customWidth="1"/>
    <col min="7426" max="7426" width="17.25" style="229" bestFit="1" customWidth="1"/>
    <col min="7427" max="7428" width="20.5" style="229" bestFit="1" customWidth="1"/>
    <col min="7429" max="7429" width="0" style="229" hidden="1" customWidth="1"/>
    <col min="7430" max="7430" width="18.375" style="229" bestFit="1" customWidth="1"/>
    <col min="7431" max="7432" width="0" style="229" hidden="1" customWidth="1"/>
    <col min="7433" max="7676" width="9" style="229"/>
    <col min="7677" max="7677" width="6.625" style="229" customWidth="1"/>
    <col min="7678" max="7679" width="21.625" style="229" customWidth="1"/>
    <col min="7680" max="7680" width="16.125" style="229" bestFit="1" customWidth="1"/>
    <col min="7681" max="7681" width="13.875" style="229" bestFit="1" customWidth="1"/>
    <col min="7682" max="7682" width="17.25" style="229" bestFit="1" customWidth="1"/>
    <col min="7683" max="7684" width="20.5" style="229" bestFit="1" customWidth="1"/>
    <col min="7685" max="7685" width="0" style="229" hidden="1" customWidth="1"/>
    <col min="7686" max="7686" width="18.375" style="229" bestFit="1" customWidth="1"/>
    <col min="7687" max="7688" width="0" style="229" hidden="1" customWidth="1"/>
    <col min="7689" max="7932" width="9" style="229"/>
    <col min="7933" max="7933" width="6.625" style="229" customWidth="1"/>
    <col min="7934" max="7935" width="21.625" style="229" customWidth="1"/>
    <col min="7936" max="7936" width="16.125" style="229" bestFit="1" customWidth="1"/>
    <col min="7937" max="7937" width="13.875" style="229" bestFit="1" customWidth="1"/>
    <col min="7938" max="7938" width="17.25" style="229" bestFit="1" customWidth="1"/>
    <col min="7939" max="7940" width="20.5" style="229" bestFit="1" customWidth="1"/>
    <col min="7941" max="7941" width="0" style="229" hidden="1" customWidth="1"/>
    <col min="7942" max="7942" width="18.375" style="229" bestFit="1" customWidth="1"/>
    <col min="7943" max="7944" width="0" style="229" hidden="1" customWidth="1"/>
    <col min="7945" max="8188" width="9" style="229"/>
    <col min="8189" max="8189" width="6.625" style="229" customWidth="1"/>
    <col min="8190" max="8191" width="21.625" style="229" customWidth="1"/>
    <col min="8192" max="8192" width="16.125" style="229" bestFit="1" customWidth="1"/>
    <col min="8193" max="8193" width="13.875" style="229" bestFit="1" customWidth="1"/>
    <col min="8194" max="8194" width="17.25" style="229" bestFit="1" customWidth="1"/>
    <col min="8195" max="8196" width="20.5" style="229" bestFit="1" customWidth="1"/>
    <col min="8197" max="8197" width="0" style="229" hidden="1" customWidth="1"/>
    <col min="8198" max="8198" width="18.375" style="229" bestFit="1" customWidth="1"/>
    <col min="8199" max="8200" width="0" style="229" hidden="1" customWidth="1"/>
    <col min="8201" max="8444" width="9" style="229"/>
    <col min="8445" max="8445" width="6.625" style="229" customWidth="1"/>
    <col min="8446" max="8447" width="21.625" style="229" customWidth="1"/>
    <col min="8448" max="8448" width="16.125" style="229" bestFit="1" customWidth="1"/>
    <col min="8449" max="8449" width="13.875" style="229" bestFit="1" customWidth="1"/>
    <col min="8450" max="8450" width="17.25" style="229" bestFit="1" customWidth="1"/>
    <col min="8451" max="8452" width="20.5" style="229" bestFit="1" customWidth="1"/>
    <col min="8453" max="8453" width="0" style="229" hidden="1" customWidth="1"/>
    <col min="8454" max="8454" width="18.375" style="229" bestFit="1" customWidth="1"/>
    <col min="8455" max="8456" width="0" style="229" hidden="1" customWidth="1"/>
    <col min="8457" max="8700" width="9" style="229"/>
    <col min="8701" max="8701" width="6.625" style="229" customWidth="1"/>
    <col min="8702" max="8703" width="21.625" style="229" customWidth="1"/>
    <col min="8704" max="8704" width="16.125" style="229" bestFit="1" customWidth="1"/>
    <col min="8705" max="8705" width="13.875" style="229" bestFit="1" customWidth="1"/>
    <col min="8706" max="8706" width="17.25" style="229" bestFit="1" customWidth="1"/>
    <col min="8707" max="8708" width="20.5" style="229" bestFit="1" customWidth="1"/>
    <col min="8709" max="8709" width="0" style="229" hidden="1" customWidth="1"/>
    <col min="8710" max="8710" width="18.375" style="229" bestFit="1" customWidth="1"/>
    <col min="8711" max="8712" width="0" style="229" hidden="1" customWidth="1"/>
    <col min="8713" max="8956" width="9" style="229"/>
    <col min="8957" max="8957" width="6.625" style="229" customWidth="1"/>
    <col min="8958" max="8959" width="21.625" style="229" customWidth="1"/>
    <col min="8960" max="8960" width="16.125" style="229" bestFit="1" customWidth="1"/>
    <col min="8961" max="8961" width="13.875" style="229" bestFit="1" customWidth="1"/>
    <col min="8962" max="8962" width="17.25" style="229" bestFit="1" customWidth="1"/>
    <col min="8963" max="8964" width="20.5" style="229" bestFit="1" customWidth="1"/>
    <col min="8965" max="8965" width="0" style="229" hidden="1" customWidth="1"/>
    <col min="8966" max="8966" width="18.375" style="229" bestFit="1" customWidth="1"/>
    <col min="8967" max="8968" width="0" style="229" hidden="1" customWidth="1"/>
    <col min="8969" max="9212" width="9" style="229"/>
    <col min="9213" max="9213" width="6.625" style="229" customWidth="1"/>
    <col min="9214" max="9215" width="21.625" style="229" customWidth="1"/>
    <col min="9216" max="9216" width="16.125" style="229" bestFit="1" customWidth="1"/>
    <col min="9217" max="9217" width="13.875" style="229" bestFit="1" customWidth="1"/>
    <col min="9218" max="9218" width="17.25" style="229" bestFit="1" customWidth="1"/>
    <col min="9219" max="9220" width="20.5" style="229" bestFit="1" customWidth="1"/>
    <col min="9221" max="9221" width="0" style="229" hidden="1" customWidth="1"/>
    <col min="9222" max="9222" width="18.375" style="229" bestFit="1" customWidth="1"/>
    <col min="9223" max="9224" width="0" style="229" hidden="1" customWidth="1"/>
    <col min="9225" max="9468" width="9" style="229"/>
    <col min="9469" max="9469" width="6.625" style="229" customWidth="1"/>
    <col min="9470" max="9471" width="21.625" style="229" customWidth="1"/>
    <col min="9472" max="9472" width="16.125" style="229" bestFit="1" customWidth="1"/>
    <col min="9473" max="9473" width="13.875" style="229" bestFit="1" customWidth="1"/>
    <col min="9474" max="9474" width="17.25" style="229" bestFit="1" customWidth="1"/>
    <col min="9475" max="9476" width="20.5" style="229" bestFit="1" customWidth="1"/>
    <col min="9477" max="9477" width="0" style="229" hidden="1" customWidth="1"/>
    <col min="9478" max="9478" width="18.375" style="229" bestFit="1" customWidth="1"/>
    <col min="9479" max="9480" width="0" style="229" hidden="1" customWidth="1"/>
    <col min="9481" max="9724" width="9" style="229"/>
    <col min="9725" max="9725" width="6.625" style="229" customWidth="1"/>
    <col min="9726" max="9727" width="21.625" style="229" customWidth="1"/>
    <col min="9728" max="9728" width="16.125" style="229" bestFit="1" customWidth="1"/>
    <col min="9729" max="9729" width="13.875" style="229" bestFit="1" customWidth="1"/>
    <col min="9730" max="9730" width="17.25" style="229" bestFit="1" customWidth="1"/>
    <col min="9731" max="9732" width="20.5" style="229" bestFit="1" customWidth="1"/>
    <col min="9733" max="9733" width="0" style="229" hidden="1" customWidth="1"/>
    <col min="9734" max="9734" width="18.375" style="229" bestFit="1" customWidth="1"/>
    <col min="9735" max="9736" width="0" style="229" hidden="1" customWidth="1"/>
    <col min="9737" max="9980" width="9" style="229"/>
    <col min="9981" max="9981" width="6.625" style="229" customWidth="1"/>
    <col min="9982" max="9983" width="21.625" style="229" customWidth="1"/>
    <col min="9984" max="9984" width="16.125" style="229" bestFit="1" customWidth="1"/>
    <col min="9985" max="9985" width="13.875" style="229" bestFit="1" customWidth="1"/>
    <col min="9986" max="9986" width="17.25" style="229" bestFit="1" customWidth="1"/>
    <col min="9987" max="9988" width="20.5" style="229" bestFit="1" customWidth="1"/>
    <col min="9989" max="9989" width="0" style="229" hidden="1" customWidth="1"/>
    <col min="9990" max="9990" width="18.375" style="229" bestFit="1" customWidth="1"/>
    <col min="9991" max="9992" width="0" style="229" hidden="1" customWidth="1"/>
    <col min="9993" max="10236" width="9" style="229"/>
    <col min="10237" max="10237" width="6.625" style="229" customWidth="1"/>
    <col min="10238" max="10239" width="21.625" style="229" customWidth="1"/>
    <col min="10240" max="10240" width="16.125" style="229" bestFit="1" customWidth="1"/>
    <col min="10241" max="10241" width="13.875" style="229" bestFit="1" customWidth="1"/>
    <col min="10242" max="10242" width="17.25" style="229" bestFit="1" customWidth="1"/>
    <col min="10243" max="10244" width="20.5" style="229" bestFit="1" customWidth="1"/>
    <col min="10245" max="10245" width="0" style="229" hidden="1" customWidth="1"/>
    <col min="10246" max="10246" width="18.375" style="229" bestFit="1" customWidth="1"/>
    <col min="10247" max="10248" width="0" style="229" hidden="1" customWidth="1"/>
    <col min="10249" max="10492" width="9" style="229"/>
    <col min="10493" max="10493" width="6.625" style="229" customWidth="1"/>
    <col min="10494" max="10495" width="21.625" style="229" customWidth="1"/>
    <col min="10496" max="10496" width="16.125" style="229" bestFit="1" customWidth="1"/>
    <col min="10497" max="10497" width="13.875" style="229" bestFit="1" customWidth="1"/>
    <col min="10498" max="10498" width="17.25" style="229" bestFit="1" customWidth="1"/>
    <col min="10499" max="10500" width="20.5" style="229" bestFit="1" customWidth="1"/>
    <col min="10501" max="10501" width="0" style="229" hidden="1" customWidth="1"/>
    <col min="10502" max="10502" width="18.375" style="229" bestFit="1" customWidth="1"/>
    <col min="10503" max="10504" width="0" style="229" hidden="1" customWidth="1"/>
    <col min="10505" max="10748" width="9" style="229"/>
    <col min="10749" max="10749" width="6.625" style="229" customWidth="1"/>
    <col min="10750" max="10751" width="21.625" style="229" customWidth="1"/>
    <col min="10752" max="10752" width="16.125" style="229" bestFit="1" customWidth="1"/>
    <col min="10753" max="10753" width="13.875" style="229" bestFit="1" customWidth="1"/>
    <col min="10754" max="10754" width="17.25" style="229" bestFit="1" customWidth="1"/>
    <col min="10755" max="10756" width="20.5" style="229" bestFit="1" customWidth="1"/>
    <col min="10757" max="10757" width="0" style="229" hidden="1" customWidth="1"/>
    <col min="10758" max="10758" width="18.375" style="229" bestFit="1" customWidth="1"/>
    <col min="10759" max="10760" width="0" style="229" hidden="1" customWidth="1"/>
    <col min="10761" max="11004" width="9" style="229"/>
    <col min="11005" max="11005" width="6.625" style="229" customWidth="1"/>
    <col min="11006" max="11007" width="21.625" style="229" customWidth="1"/>
    <col min="11008" max="11008" width="16.125" style="229" bestFit="1" customWidth="1"/>
    <col min="11009" max="11009" width="13.875" style="229" bestFit="1" customWidth="1"/>
    <col min="11010" max="11010" width="17.25" style="229" bestFit="1" customWidth="1"/>
    <col min="11011" max="11012" width="20.5" style="229" bestFit="1" customWidth="1"/>
    <col min="11013" max="11013" width="0" style="229" hidden="1" customWidth="1"/>
    <col min="11014" max="11014" width="18.375" style="229" bestFit="1" customWidth="1"/>
    <col min="11015" max="11016" width="0" style="229" hidden="1" customWidth="1"/>
    <col min="11017" max="11260" width="9" style="229"/>
    <col min="11261" max="11261" width="6.625" style="229" customWidth="1"/>
    <col min="11262" max="11263" width="21.625" style="229" customWidth="1"/>
    <col min="11264" max="11264" width="16.125" style="229" bestFit="1" customWidth="1"/>
    <col min="11265" max="11265" width="13.875" style="229" bestFit="1" customWidth="1"/>
    <col min="11266" max="11266" width="17.25" style="229" bestFit="1" customWidth="1"/>
    <col min="11267" max="11268" width="20.5" style="229" bestFit="1" customWidth="1"/>
    <col min="11269" max="11269" width="0" style="229" hidden="1" customWidth="1"/>
    <col min="11270" max="11270" width="18.375" style="229" bestFit="1" customWidth="1"/>
    <col min="11271" max="11272" width="0" style="229" hidden="1" customWidth="1"/>
    <col min="11273" max="11516" width="9" style="229"/>
    <col min="11517" max="11517" width="6.625" style="229" customWidth="1"/>
    <col min="11518" max="11519" width="21.625" style="229" customWidth="1"/>
    <col min="11520" max="11520" width="16.125" style="229" bestFit="1" customWidth="1"/>
    <col min="11521" max="11521" width="13.875" style="229" bestFit="1" customWidth="1"/>
    <col min="11522" max="11522" width="17.25" style="229" bestFit="1" customWidth="1"/>
    <col min="11523" max="11524" width="20.5" style="229" bestFit="1" customWidth="1"/>
    <col min="11525" max="11525" width="0" style="229" hidden="1" customWidth="1"/>
    <col min="11526" max="11526" width="18.375" style="229" bestFit="1" customWidth="1"/>
    <col min="11527" max="11528" width="0" style="229" hidden="1" customWidth="1"/>
    <col min="11529" max="11772" width="9" style="229"/>
    <col min="11773" max="11773" width="6.625" style="229" customWidth="1"/>
    <col min="11774" max="11775" width="21.625" style="229" customWidth="1"/>
    <col min="11776" max="11776" width="16.125" style="229" bestFit="1" customWidth="1"/>
    <col min="11777" max="11777" width="13.875" style="229" bestFit="1" customWidth="1"/>
    <col min="11778" max="11778" width="17.25" style="229" bestFit="1" customWidth="1"/>
    <col min="11779" max="11780" width="20.5" style="229" bestFit="1" customWidth="1"/>
    <col min="11781" max="11781" width="0" style="229" hidden="1" customWidth="1"/>
    <col min="11782" max="11782" width="18.375" style="229" bestFit="1" customWidth="1"/>
    <col min="11783" max="11784" width="0" style="229" hidden="1" customWidth="1"/>
    <col min="11785" max="12028" width="9" style="229"/>
    <col min="12029" max="12029" width="6.625" style="229" customWidth="1"/>
    <col min="12030" max="12031" width="21.625" style="229" customWidth="1"/>
    <col min="12032" max="12032" width="16.125" style="229" bestFit="1" customWidth="1"/>
    <col min="12033" max="12033" width="13.875" style="229" bestFit="1" customWidth="1"/>
    <col min="12034" max="12034" width="17.25" style="229" bestFit="1" customWidth="1"/>
    <col min="12035" max="12036" width="20.5" style="229" bestFit="1" customWidth="1"/>
    <col min="12037" max="12037" width="0" style="229" hidden="1" customWidth="1"/>
    <col min="12038" max="12038" width="18.375" style="229" bestFit="1" customWidth="1"/>
    <col min="12039" max="12040" width="0" style="229" hidden="1" customWidth="1"/>
    <col min="12041" max="12284" width="9" style="229"/>
    <col min="12285" max="12285" width="6.625" style="229" customWidth="1"/>
    <col min="12286" max="12287" width="21.625" style="229" customWidth="1"/>
    <col min="12288" max="12288" width="16.125" style="229" bestFit="1" customWidth="1"/>
    <col min="12289" max="12289" width="13.875" style="229" bestFit="1" customWidth="1"/>
    <col min="12290" max="12290" width="17.25" style="229" bestFit="1" customWidth="1"/>
    <col min="12291" max="12292" width="20.5" style="229" bestFit="1" customWidth="1"/>
    <col min="12293" max="12293" width="0" style="229" hidden="1" customWidth="1"/>
    <col min="12294" max="12294" width="18.375" style="229" bestFit="1" customWidth="1"/>
    <col min="12295" max="12296" width="0" style="229" hidden="1" customWidth="1"/>
    <col min="12297" max="12540" width="9" style="229"/>
    <col min="12541" max="12541" width="6.625" style="229" customWidth="1"/>
    <col min="12542" max="12543" width="21.625" style="229" customWidth="1"/>
    <col min="12544" max="12544" width="16.125" style="229" bestFit="1" customWidth="1"/>
    <col min="12545" max="12545" width="13.875" style="229" bestFit="1" customWidth="1"/>
    <col min="12546" max="12546" width="17.25" style="229" bestFit="1" customWidth="1"/>
    <col min="12547" max="12548" width="20.5" style="229" bestFit="1" customWidth="1"/>
    <col min="12549" max="12549" width="0" style="229" hidden="1" customWidth="1"/>
    <col min="12550" max="12550" width="18.375" style="229" bestFit="1" customWidth="1"/>
    <col min="12551" max="12552" width="0" style="229" hidden="1" customWidth="1"/>
    <col min="12553" max="12796" width="9" style="229"/>
    <col min="12797" max="12797" width="6.625" style="229" customWidth="1"/>
    <col min="12798" max="12799" width="21.625" style="229" customWidth="1"/>
    <col min="12800" max="12800" width="16.125" style="229" bestFit="1" customWidth="1"/>
    <col min="12801" max="12801" width="13.875" style="229" bestFit="1" customWidth="1"/>
    <col min="12802" max="12802" width="17.25" style="229" bestFit="1" customWidth="1"/>
    <col min="12803" max="12804" width="20.5" style="229" bestFit="1" customWidth="1"/>
    <col min="12805" max="12805" width="0" style="229" hidden="1" customWidth="1"/>
    <col min="12806" max="12806" width="18.375" style="229" bestFit="1" customWidth="1"/>
    <col min="12807" max="12808" width="0" style="229" hidden="1" customWidth="1"/>
    <col min="12809" max="13052" width="9" style="229"/>
    <col min="13053" max="13053" width="6.625" style="229" customWidth="1"/>
    <col min="13054" max="13055" width="21.625" style="229" customWidth="1"/>
    <col min="13056" max="13056" width="16.125" style="229" bestFit="1" customWidth="1"/>
    <col min="13057" max="13057" width="13.875" style="229" bestFit="1" customWidth="1"/>
    <col min="13058" max="13058" width="17.25" style="229" bestFit="1" customWidth="1"/>
    <col min="13059" max="13060" width="20.5" style="229" bestFit="1" customWidth="1"/>
    <col min="13061" max="13061" width="0" style="229" hidden="1" customWidth="1"/>
    <col min="13062" max="13062" width="18.375" style="229" bestFit="1" customWidth="1"/>
    <col min="13063" max="13064" width="0" style="229" hidden="1" customWidth="1"/>
    <col min="13065" max="13308" width="9" style="229"/>
    <col min="13309" max="13309" width="6.625" style="229" customWidth="1"/>
    <col min="13310" max="13311" width="21.625" style="229" customWidth="1"/>
    <col min="13312" max="13312" width="16.125" style="229" bestFit="1" customWidth="1"/>
    <col min="13313" max="13313" width="13.875" style="229" bestFit="1" customWidth="1"/>
    <col min="13314" max="13314" width="17.25" style="229" bestFit="1" customWidth="1"/>
    <col min="13315" max="13316" width="20.5" style="229" bestFit="1" customWidth="1"/>
    <col min="13317" max="13317" width="0" style="229" hidden="1" customWidth="1"/>
    <col min="13318" max="13318" width="18.375" style="229" bestFit="1" customWidth="1"/>
    <col min="13319" max="13320" width="0" style="229" hidden="1" customWidth="1"/>
    <col min="13321" max="13564" width="9" style="229"/>
    <col min="13565" max="13565" width="6.625" style="229" customWidth="1"/>
    <col min="13566" max="13567" width="21.625" style="229" customWidth="1"/>
    <col min="13568" max="13568" width="16.125" style="229" bestFit="1" customWidth="1"/>
    <col min="13569" max="13569" width="13.875" style="229" bestFit="1" customWidth="1"/>
    <col min="13570" max="13570" width="17.25" style="229" bestFit="1" customWidth="1"/>
    <col min="13571" max="13572" width="20.5" style="229" bestFit="1" customWidth="1"/>
    <col min="13573" max="13573" width="0" style="229" hidden="1" customWidth="1"/>
    <col min="13574" max="13574" width="18.375" style="229" bestFit="1" customWidth="1"/>
    <col min="13575" max="13576" width="0" style="229" hidden="1" customWidth="1"/>
    <col min="13577" max="13820" width="9" style="229"/>
    <col min="13821" max="13821" width="6.625" style="229" customWidth="1"/>
    <col min="13822" max="13823" width="21.625" style="229" customWidth="1"/>
    <col min="13824" max="13824" width="16.125" style="229" bestFit="1" customWidth="1"/>
    <col min="13825" max="13825" width="13.875" style="229" bestFit="1" customWidth="1"/>
    <col min="13826" max="13826" width="17.25" style="229" bestFit="1" customWidth="1"/>
    <col min="13827" max="13828" width="20.5" style="229" bestFit="1" customWidth="1"/>
    <col min="13829" max="13829" width="0" style="229" hidden="1" customWidth="1"/>
    <col min="13830" max="13830" width="18.375" style="229" bestFit="1" customWidth="1"/>
    <col min="13831" max="13832" width="0" style="229" hidden="1" customWidth="1"/>
    <col min="13833" max="14076" width="9" style="229"/>
    <col min="14077" max="14077" width="6.625" style="229" customWidth="1"/>
    <col min="14078" max="14079" width="21.625" style="229" customWidth="1"/>
    <col min="14080" max="14080" width="16.125" style="229" bestFit="1" customWidth="1"/>
    <col min="14081" max="14081" width="13.875" style="229" bestFit="1" customWidth="1"/>
    <col min="14082" max="14082" width="17.25" style="229" bestFit="1" customWidth="1"/>
    <col min="14083" max="14084" width="20.5" style="229" bestFit="1" customWidth="1"/>
    <col min="14085" max="14085" width="0" style="229" hidden="1" customWidth="1"/>
    <col min="14086" max="14086" width="18.375" style="229" bestFit="1" customWidth="1"/>
    <col min="14087" max="14088" width="0" style="229" hidden="1" customWidth="1"/>
    <col min="14089" max="14332" width="9" style="229"/>
    <col min="14333" max="14333" width="6.625" style="229" customWidth="1"/>
    <col min="14334" max="14335" width="21.625" style="229" customWidth="1"/>
    <col min="14336" max="14336" width="16.125" style="229" bestFit="1" customWidth="1"/>
    <col min="14337" max="14337" width="13.875" style="229" bestFit="1" customWidth="1"/>
    <col min="14338" max="14338" width="17.25" style="229" bestFit="1" customWidth="1"/>
    <col min="14339" max="14340" width="20.5" style="229" bestFit="1" customWidth="1"/>
    <col min="14341" max="14341" width="0" style="229" hidden="1" customWidth="1"/>
    <col min="14342" max="14342" width="18.375" style="229" bestFit="1" customWidth="1"/>
    <col min="14343" max="14344" width="0" style="229" hidden="1" customWidth="1"/>
    <col min="14345" max="14588" width="9" style="229"/>
    <col min="14589" max="14589" width="6.625" style="229" customWidth="1"/>
    <col min="14590" max="14591" width="21.625" style="229" customWidth="1"/>
    <col min="14592" max="14592" width="16.125" style="229" bestFit="1" customWidth="1"/>
    <col min="14593" max="14593" width="13.875" style="229" bestFit="1" customWidth="1"/>
    <col min="14594" max="14594" width="17.25" style="229" bestFit="1" customWidth="1"/>
    <col min="14595" max="14596" width="20.5" style="229" bestFit="1" customWidth="1"/>
    <col min="14597" max="14597" width="0" style="229" hidden="1" customWidth="1"/>
    <col min="14598" max="14598" width="18.375" style="229" bestFit="1" customWidth="1"/>
    <col min="14599" max="14600" width="0" style="229" hidden="1" customWidth="1"/>
    <col min="14601" max="14844" width="9" style="229"/>
    <col min="14845" max="14845" width="6.625" style="229" customWidth="1"/>
    <col min="14846" max="14847" width="21.625" style="229" customWidth="1"/>
    <col min="14848" max="14848" width="16.125" style="229" bestFit="1" customWidth="1"/>
    <col min="14849" max="14849" width="13.875" style="229" bestFit="1" customWidth="1"/>
    <col min="14850" max="14850" width="17.25" style="229" bestFit="1" customWidth="1"/>
    <col min="14851" max="14852" width="20.5" style="229" bestFit="1" customWidth="1"/>
    <col min="14853" max="14853" width="0" style="229" hidden="1" customWidth="1"/>
    <col min="14854" max="14854" width="18.375" style="229" bestFit="1" customWidth="1"/>
    <col min="14855" max="14856" width="0" style="229" hidden="1" customWidth="1"/>
    <col min="14857" max="15100" width="9" style="229"/>
    <col min="15101" max="15101" width="6.625" style="229" customWidth="1"/>
    <col min="15102" max="15103" width="21.625" style="229" customWidth="1"/>
    <col min="15104" max="15104" width="16.125" style="229" bestFit="1" customWidth="1"/>
    <col min="15105" max="15105" width="13.875" style="229" bestFit="1" customWidth="1"/>
    <col min="15106" max="15106" width="17.25" style="229" bestFit="1" customWidth="1"/>
    <col min="15107" max="15108" width="20.5" style="229" bestFit="1" customWidth="1"/>
    <col min="15109" max="15109" width="0" style="229" hidden="1" customWidth="1"/>
    <col min="15110" max="15110" width="18.375" style="229" bestFit="1" customWidth="1"/>
    <col min="15111" max="15112" width="0" style="229" hidden="1" customWidth="1"/>
    <col min="15113" max="15356" width="9" style="229"/>
    <col min="15357" max="15357" width="6.625" style="229" customWidth="1"/>
    <col min="15358" max="15359" width="21.625" style="229" customWidth="1"/>
    <col min="15360" max="15360" width="16.125" style="229" bestFit="1" customWidth="1"/>
    <col min="15361" max="15361" width="13.875" style="229" bestFit="1" customWidth="1"/>
    <col min="15362" max="15362" width="17.25" style="229" bestFit="1" customWidth="1"/>
    <col min="15363" max="15364" width="20.5" style="229" bestFit="1" customWidth="1"/>
    <col min="15365" max="15365" width="0" style="229" hidden="1" customWidth="1"/>
    <col min="15366" max="15366" width="18.375" style="229" bestFit="1" customWidth="1"/>
    <col min="15367" max="15368" width="0" style="229" hidden="1" customWidth="1"/>
    <col min="15369" max="15612" width="9" style="229"/>
    <col min="15613" max="15613" width="6.625" style="229" customWidth="1"/>
    <col min="15614" max="15615" width="21.625" style="229" customWidth="1"/>
    <col min="15616" max="15616" width="16.125" style="229" bestFit="1" customWidth="1"/>
    <col min="15617" max="15617" width="13.875" style="229" bestFit="1" customWidth="1"/>
    <col min="15618" max="15618" width="17.25" style="229" bestFit="1" customWidth="1"/>
    <col min="15619" max="15620" width="20.5" style="229" bestFit="1" customWidth="1"/>
    <col min="15621" max="15621" width="0" style="229" hidden="1" customWidth="1"/>
    <col min="15622" max="15622" width="18.375" style="229" bestFit="1" customWidth="1"/>
    <col min="15623" max="15624" width="0" style="229" hidden="1" customWidth="1"/>
    <col min="15625" max="15868" width="9" style="229"/>
    <col min="15869" max="15869" width="6.625" style="229" customWidth="1"/>
    <col min="15870" max="15871" width="21.625" style="229" customWidth="1"/>
    <col min="15872" max="15872" width="16.125" style="229" bestFit="1" customWidth="1"/>
    <col min="15873" max="15873" width="13.875" style="229" bestFit="1" customWidth="1"/>
    <col min="15874" max="15874" width="17.25" style="229" bestFit="1" customWidth="1"/>
    <col min="15875" max="15876" width="20.5" style="229" bestFit="1" customWidth="1"/>
    <col min="15877" max="15877" width="0" style="229" hidden="1" customWidth="1"/>
    <col min="15878" max="15878" width="18.375" style="229" bestFit="1" customWidth="1"/>
    <col min="15879" max="15880" width="0" style="229" hidden="1" customWidth="1"/>
    <col min="15881" max="16124" width="9" style="229"/>
    <col min="16125" max="16125" width="6.625" style="229" customWidth="1"/>
    <col min="16126" max="16127" width="21.625" style="229" customWidth="1"/>
    <col min="16128" max="16128" width="16.125" style="229" bestFit="1" customWidth="1"/>
    <col min="16129" max="16129" width="13.875" style="229" bestFit="1" customWidth="1"/>
    <col min="16130" max="16130" width="17.25" style="229" bestFit="1" customWidth="1"/>
    <col min="16131" max="16132" width="20.5" style="229" bestFit="1" customWidth="1"/>
    <col min="16133" max="16133" width="0" style="229" hidden="1" customWidth="1"/>
    <col min="16134" max="16134" width="18.375" style="229" bestFit="1" customWidth="1"/>
    <col min="16135" max="16136" width="0" style="229" hidden="1" customWidth="1"/>
    <col min="16137" max="16384" width="9" style="229"/>
  </cols>
  <sheetData>
    <row r="1" spans="1:3" ht="20.25">
      <c r="A1" s="380" t="s">
        <v>991</v>
      </c>
      <c r="B1" s="381"/>
      <c r="C1" s="381"/>
    </row>
    <row r="2" spans="1:3" ht="35.1" customHeight="1">
      <c r="A2" s="382" t="s">
        <v>994</v>
      </c>
      <c r="B2" s="383"/>
      <c r="C2" s="348" t="s">
        <v>993</v>
      </c>
    </row>
    <row r="3" spans="1:3" ht="30" customHeight="1">
      <c r="A3" s="343" t="s">
        <v>901</v>
      </c>
      <c r="B3" s="343" t="s">
        <v>981</v>
      </c>
      <c r="C3" s="344" t="s">
        <v>992</v>
      </c>
    </row>
    <row r="4" spans="1:3" ht="30" customHeight="1">
      <c r="A4" s="343">
        <v>1</v>
      </c>
      <c r="B4" s="343" t="s">
        <v>983</v>
      </c>
      <c r="C4" s="345">
        <f>设备购置与更新!K9+理化实验室!H56</f>
        <v>1885414</v>
      </c>
    </row>
    <row r="5" spans="1:3" ht="30" customHeight="1">
      <c r="A5" s="343">
        <v>2</v>
      </c>
      <c r="B5" s="343" t="s">
        <v>984</v>
      </c>
      <c r="C5" s="345">
        <f>颛桥维修2023!J53</f>
        <v>3855820</v>
      </c>
    </row>
    <row r="6" spans="1:3" ht="30" customHeight="1">
      <c r="A6" s="343">
        <v>3</v>
      </c>
      <c r="B6" s="343" t="s">
        <v>985</v>
      </c>
      <c r="C6" s="345">
        <f>学前科!I15</f>
        <v>1128667.2000000002</v>
      </c>
    </row>
    <row r="7" spans="1:3" ht="30" customHeight="1">
      <c r="A7" s="343">
        <v>4</v>
      </c>
      <c r="B7" s="343" t="s">
        <v>986</v>
      </c>
      <c r="C7" s="345">
        <f>普教一科!G18</f>
        <v>918120</v>
      </c>
    </row>
    <row r="8" spans="1:3" ht="30" customHeight="1">
      <c r="A8" s="343">
        <v>5</v>
      </c>
      <c r="B8" s="343" t="s">
        <v>987</v>
      </c>
      <c r="C8" s="345">
        <f>普教二科!H9</f>
        <v>2220000</v>
      </c>
    </row>
    <row r="9" spans="1:3" ht="30" customHeight="1">
      <c r="A9" s="343">
        <v>6</v>
      </c>
      <c r="B9" s="343" t="s">
        <v>988</v>
      </c>
      <c r="C9" s="345">
        <f>考试中心!I5</f>
        <v>28000</v>
      </c>
    </row>
    <row r="10" spans="1:3" ht="30" customHeight="1">
      <c r="A10" s="343">
        <v>7</v>
      </c>
      <c r="B10" s="343" t="s">
        <v>989</v>
      </c>
      <c r="C10" s="345">
        <f>教育学院!G9</f>
        <v>150000</v>
      </c>
    </row>
    <row r="11" spans="1:3" ht="30" customHeight="1">
      <c r="A11" s="343">
        <v>8</v>
      </c>
      <c r="B11" s="343" t="s">
        <v>995</v>
      </c>
      <c r="C11" s="345">
        <v>1139616.6499999999</v>
      </c>
    </row>
    <row r="12" spans="1:3" ht="30" customHeight="1">
      <c r="A12" s="343">
        <v>9</v>
      </c>
      <c r="B12" s="343" t="s">
        <v>990</v>
      </c>
      <c r="C12" s="345">
        <f>抚恤金!AJ7</f>
        <v>510304</v>
      </c>
    </row>
    <row r="13" spans="1:3" ht="30" customHeight="1">
      <c r="A13" s="343"/>
      <c r="B13" s="343" t="s">
        <v>982</v>
      </c>
      <c r="C13" s="346">
        <f>SUM(C4:C12)</f>
        <v>11835941.85</v>
      </c>
    </row>
    <row r="14" spans="1:3" ht="30" customHeight="1"/>
    <row r="15" spans="1:3" ht="30" customHeight="1"/>
  </sheetData>
  <mergeCells count="2">
    <mergeCell ref="A1:C1"/>
    <mergeCell ref="A2:B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L11"/>
  <sheetViews>
    <sheetView workbookViewId="0">
      <selection activeCell="A10" sqref="A10:XFD14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384" t="s">
        <v>773</v>
      </c>
      <c r="B1" s="384"/>
      <c r="C1" s="384"/>
      <c r="D1" s="384"/>
      <c r="E1" s="384"/>
      <c r="F1" s="384"/>
      <c r="G1" s="384"/>
      <c r="H1" s="384"/>
      <c r="I1" s="384"/>
      <c r="J1" s="384"/>
      <c r="K1" s="384"/>
      <c r="L1" s="384"/>
    </row>
    <row r="2" spans="1:12" ht="24.75" customHeight="1">
      <c r="A2" s="239" t="s">
        <v>774</v>
      </c>
      <c r="B2" s="240" t="s">
        <v>775</v>
      </c>
      <c r="C2" s="241" t="s">
        <v>776</v>
      </c>
      <c r="D2" s="240" t="s">
        <v>777</v>
      </c>
      <c r="E2" s="242" t="s">
        <v>778</v>
      </c>
      <c r="F2" s="242" t="s">
        <v>779</v>
      </c>
      <c r="G2" s="242" t="s">
        <v>780</v>
      </c>
      <c r="H2" s="243" t="s">
        <v>781</v>
      </c>
      <c r="I2" s="244" t="s">
        <v>782</v>
      </c>
      <c r="J2" s="241" t="s">
        <v>783</v>
      </c>
      <c r="K2" s="244" t="s">
        <v>784</v>
      </c>
      <c r="L2" s="245" t="s">
        <v>785</v>
      </c>
    </row>
    <row r="3" spans="1:12" s="253" customFormat="1" ht="18" customHeight="1" outlineLevel="2">
      <c r="A3" s="246">
        <v>1</v>
      </c>
      <c r="B3" s="247" t="s">
        <v>801</v>
      </c>
      <c r="C3" s="246" t="s">
        <v>786</v>
      </c>
      <c r="D3" s="248" t="s">
        <v>802</v>
      </c>
      <c r="E3" s="248" t="s">
        <v>787</v>
      </c>
      <c r="F3" s="248" t="s">
        <v>790</v>
      </c>
      <c r="G3" s="256" t="s">
        <v>794</v>
      </c>
      <c r="H3" s="247"/>
      <c r="I3" s="249">
        <v>12000</v>
      </c>
      <c r="J3" s="246">
        <v>12</v>
      </c>
      <c r="K3" s="250">
        <f t="shared" ref="K3:K5" si="0">I3*J3</f>
        <v>144000</v>
      </c>
      <c r="L3" s="248"/>
    </row>
    <row r="4" spans="1:12" s="253" customFormat="1" ht="18" customHeight="1" outlineLevel="2">
      <c r="A4" s="246">
        <v>2</v>
      </c>
      <c r="B4" s="247" t="s">
        <v>801</v>
      </c>
      <c r="C4" s="246" t="s">
        <v>786</v>
      </c>
      <c r="D4" s="248" t="s">
        <v>803</v>
      </c>
      <c r="E4" s="248" t="s">
        <v>787</v>
      </c>
      <c r="F4" s="248" t="s">
        <v>804</v>
      </c>
      <c r="G4" s="248" t="s">
        <v>805</v>
      </c>
      <c r="H4" s="247"/>
      <c r="I4" s="249">
        <v>12000</v>
      </c>
      <c r="J4" s="246">
        <v>3</v>
      </c>
      <c r="K4" s="250">
        <f t="shared" si="0"/>
        <v>36000</v>
      </c>
      <c r="L4" s="248"/>
    </row>
    <row r="5" spans="1:12" s="253" customFormat="1" ht="18" customHeight="1" outlineLevel="2">
      <c r="A5" s="246">
        <v>2</v>
      </c>
      <c r="B5" s="247" t="s">
        <v>801</v>
      </c>
      <c r="C5" s="246" t="s">
        <v>786</v>
      </c>
      <c r="D5" s="248" t="s">
        <v>803</v>
      </c>
      <c r="E5" s="248" t="s">
        <v>787</v>
      </c>
      <c r="F5" s="248" t="s">
        <v>790</v>
      </c>
      <c r="G5" s="256" t="s">
        <v>794</v>
      </c>
      <c r="H5" s="247"/>
      <c r="I5" s="249">
        <v>12000</v>
      </c>
      <c r="J5" s="246">
        <v>8</v>
      </c>
      <c r="K5" s="250">
        <f t="shared" si="0"/>
        <v>96000</v>
      </c>
      <c r="L5" s="248"/>
    </row>
    <row r="6" spans="1:12" s="253" customFormat="1" ht="18" customHeight="1" outlineLevel="2">
      <c r="A6" s="246">
        <v>3</v>
      </c>
      <c r="B6" s="247" t="s">
        <v>801</v>
      </c>
      <c r="C6" s="246" t="s">
        <v>786</v>
      </c>
      <c r="D6" s="248" t="s">
        <v>806</v>
      </c>
      <c r="E6" s="254" t="s">
        <v>798</v>
      </c>
      <c r="F6" s="254" t="s">
        <v>799</v>
      </c>
      <c r="G6" s="254" t="s">
        <v>800</v>
      </c>
      <c r="H6" s="247"/>
      <c r="I6" s="249">
        <v>5000</v>
      </c>
      <c r="J6" s="246">
        <v>15</v>
      </c>
      <c r="K6" s="250">
        <f>I6*J6</f>
        <v>75000</v>
      </c>
      <c r="L6" s="248"/>
    </row>
    <row r="7" spans="1:12" s="253" customFormat="1" ht="18" customHeight="1" outlineLevel="2">
      <c r="A7" s="246">
        <v>4</v>
      </c>
      <c r="B7" s="247" t="s">
        <v>801</v>
      </c>
      <c r="C7" s="246" t="s">
        <v>795</v>
      </c>
      <c r="D7" s="248" t="s">
        <v>807</v>
      </c>
      <c r="E7" s="248" t="s">
        <v>787</v>
      </c>
      <c r="F7" s="248" t="s">
        <v>791</v>
      </c>
      <c r="G7" s="248" t="s">
        <v>791</v>
      </c>
      <c r="H7" s="247" t="s">
        <v>793</v>
      </c>
      <c r="I7" s="249">
        <v>168000</v>
      </c>
      <c r="J7" s="246">
        <v>1</v>
      </c>
      <c r="K7" s="250">
        <f t="shared" ref="K7:K8" si="1">I7*J7</f>
        <v>168000</v>
      </c>
      <c r="L7" s="248"/>
    </row>
    <row r="8" spans="1:12" s="253" customFormat="1" ht="18" customHeight="1" outlineLevel="2">
      <c r="A8" s="251">
        <v>5</v>
      </c>
      <c r="B8" s="247" t="s">
        <v>808</v>
      </c>
      <c r="C8" s="251" t="s">
        <v>788</v>
      </c>
      <c r="D8" s="248" t="s">
        <v>809</v>
      </c>
      <c r="E8" s="248" t="s">
        <v>789</v>
      </c>
      <c r="F8" s="252" t="s">
        <v>796</v>
      </c>
      <c r="G8" s="252" t="s">
        <v>797</v>
      </c>
      <c r="H8" s="257" t="s">
        <v>792</v>
      </c>
      <c r="I8" s="258">
        <v>60000</v>
      </c>
      <c r="J8" s="251">
        <v>1</v>
      </c>
      <c r="K8" s="250">
        <f t="shared" si="1"/>
        <v>60000</v>
      </c>
      <c r="L8" s="248"/>
    </row>
    <row r="9" spans="1:12" s="253" customFormat="1" ht="18" customHeight="1" outlineLevel="1">
      <c r="A9" s="251"/>
      <c r="B9" s="255" t="s">
        <v>810</v>
      </c>
      <c r="C9" s="251"/>
      <c r="D9" s="248"/>
      <c r="E9" s="248"/>
      <c r="F9" s="252"/>
      <c r="G9" s="252"/>
      <c r="H9" s="257"/>
      <c r="I9" s="258"/>
      <c r="J9" s="251">
        <f>SUBTOTAL(9,J3:J8)</f>
        <v>40</v>
      </c>
      <c r="K9" s="250">
        <f>SUBTOTAL(9,K3:K8)</f>
        <v>579000</v>
      </c>
      <c r="L9" s="248"/>
    </row>
    <row r="11" spans="1:12">
      <c r="K11" s="229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U56"/>
  <sheetViews>
    <sheetView topLeftCell="A25" workbookViewId="0">
      <selection activeCell="A57" sqref="A57:XFD430"/>
    </sheetView>
  </sheetViews>
  <sheetFormatPr defaultRowHeight="15.75"/>
  <cols>
    <col min="1" max="1" width="9" style="259"/>
    <col min="2" max="2" width="34.75" style="259" customWidth="1"/>
    <col min="3" max="3" width="26.25" style="259" customWidth="1"/>
    <col min="4" max="4" width="41" style="267" customWidth="1"/>
    <col min="5" max="5" width="17.125" style="267" customWidth="1"/>
    <col min="6" max="6" width="9" style="268"/>
    <col min="7" max="7" width="9" style="259"/>
    <col min="8" max="8" width="12.75" style="268" bestFit="1" customWidth="1"/>
    <col min="9" max="9" width="54.625" style="269" hidden="1" customWidth="1"/>
    <col min="10" max="21" width="9" style="259"/>
    <col min="22" max="16384" width="9" style="263"/>
  </cols>
  <sheetData>
    <row r="1" spans="1:9" s="259" customFormat="1" ht="18.75">
      <c r="A1" s="385" t="s">
        <v>811</v>
      </c>
      <c r="B1" s="385"/>
      <c r="C1" s="385"/>
      <c r="D1" s="385"/>
      <c r="E1" s="385"/>
      <c r="F1" s="385"/>
      <c r="G1" s="385"/>
      <c r="H1" s="385"/>
      <c r="I1" s="385"/>
    </row>
    <row r="2" spans="1:9" s="260" customFormat="1">
      <c r="A2" s="386" t="s">
        <v>812</v>
      </c>
      <c r="B2" s="386" t="s">
        <v>813</v>
      </c>
      <c r="C2" s="386" t="s">
        <v>814</v>
      </c>
      <c r="D2" s="386" t="s">
        <v>815</v>
      </c>
      <c r="E2" s="386" t="s">
        <v>816</v>
      </c>
      <c r="F2" s="387" t="s">
        <v>817</v>
      </c>
      <c r="G2" s="386" t="s">
        <v>818</v>
      </c>
      <c r="H2" s="387" t="s">
        <v>819</v>
      </c>
      <c r="I2" s="388" t="s">
        <v>820</v>
      </c>
    </row>
    <row r="3" spans="1:9" s="260" customFormat="1">
      <c r="A3" s="386"/>
      <c r="B3" s="386"/>
      <c r="C3" s="386"/>
      <c r="D3" s="386"/>
      <c r="E3" s="386"/>
      <c r="F3" s="387"/>
      <c r="G3" s="386"/>
      <c r="H3" s="387"/>
      <c r="I3" s="388"/>
    </row>
    <row r="4" spans="1:9" s="259" customFormat="1">
      <c r="A4" s="170" t="s">
        <v>895</v>
      </c>
      <c r="B4" s="170" t="s">
        <v>821</v>
      </c>
      <c r="C4" s="170" t="s">
        <v>822</v>
      </c>
      <c r="D4" s="170" t="s">
        <v>823</v>
      </c>
      <c r="E4" s="261" t="s">
        <v>824</v>
      </c>
      <c r="F4" s="262">
        <v>8100</v>
      </c>
      <c r="G4" s="261">
        <v>48</v>
      </c>
      <c r="H4" s="262">
        <f>F4*G4</f>
        <v>388800</v>
      </c>
      <c r="I4" s="170" t="s">
        <v>825</v>
      </c>
    </row>
    <row r="5" spans="1:9" s="259" customFormat="1">
      <c r="A5" s="170" t="s">
        <v>895</v>
      </c>
      <c r="B5" s="170" t="s">
        <v>826</v>
      </c>
      <c r="C5" s="170" t="s">
        <v>822</v>
      </c>
      <c r="D5" s="261" t="s">
        <v>827</v>
      </c>
      <c r="E5" s="261" t="s">
        <v>824</v>
      </c>
      <c r="F5" s="262">
        <v>1100</v>
      </c>
      <c r="G5" s="261">
        <v>96</v>
      </c>
      <c r="H5" s="262">
        <f t="shared" ref="H5:H45" si="0">F5*G5</f>
        <v>105600</v>
      </c>
      <c r="I5" s="170" t="s">
        <v>825</v>
      </c>
    </row>
    <row r="6" spans="1:9" s="259" customFormat="1">
      <c r="A6" s="170" t="s">
        <v>895</v>
      </c>
      <c r="B6" s="170" t="s">
        <v>826</v>
      </c>
      <c r="C6" s="170" t="s">
        <v>822</v>
      </c>
      <c r="D6" s="261" t="s">
        <v>828</v>
      </c>
      <c r="E6" s="261" t="s">
        <v>824</v>
      </c>
      <c r="F6" s="262">
        <v>1100</v>
      </c>
      <c r="G6" s="261">
        <v>48</v>
      </c>
      <c r="H6" s="262">
        <f t="shared" si="0"/>
        <v>52800</v>
      </c>
      <c r="I6" s="170" t="s">
        <v>825</v>
      </c>
    </row>
    <row r="7" spans="1:9" s="259" customFormat="1">
      <c r="A7" s="170" t="s">
        <v>895</v>
      </c>
      <c r="B7" s="170" t="s">
        <v>826</v>
      </c>
      <c r="C7" s="170" t="s">
        <v>822</v>
      </c>
      <c r="D7" s="261" t="s">
        <v>829</v>
      </c>
      <c r="E7" s="170" t="s">
        <v>830</v>
      </c>
      <c r="F7" s="262">
        <v>500</v>
      </c>
      <c r="G7" s="261">
        <v>48</v>
      </c>
      <c r="H7" s="262">
        <f t="shared" si="0"/>
        <v>24000</v>
      </c>
      <c r="I7" s="170" t="s">
        <v>825</v>
      </c>
    </row>
    <row r="8" spans="1:9" s="259" customFormat="1">
      <c r="A8" s="170" t="s">
        <v>895</v>
      </c>
      <c r="B8" s="170" t="s">
        <v>826</v>
      </c>
      <c r="C8" s="170" t="s">
        <v>822</v>
      </c>
      <c r="D8" s="261" t="s">
        <v>831</v>
      </c>
      <c r="E8" s="170" t="s">
        <v>830</v>
      </c>
      <c r="F8" s="262">
        <v>2700</v>
      </c>
      <c r="G8" s="261">
        <v>48</v>
      </c>
      <c r="H8" s="262">
        <f t="shared" si="0"/>
        <v>129600</v>
      </c>
      <c r="I8" s="170" t="s">
        <v>825</v>
      </c>
    </row>
    <row r="9" spans="1:9" s="259" customFormat="1">
      <c r="A9" s="170" t="s">
        <v>895</v>
      </c>
      <c r="B9" s="170" t="s">
        <v>826</v>
      </c>
      <c r="C9" s="170" t="s">
        <v>822</v>
      </c>
      <c r="D9" s="261" t="s">
        <v>832</v>
      </c>
      <c r="E9" s="261" t="s">
        <v>833</v>
      </c>
      <c r="F9" s="262">
        <v>600</v>
      </c>
      <c r="G9" s="261">
        <v>48</v>
      </c>
      <c r="H9" s="262">
        <f t="shared" si="0"/>
        <v>28800</v>
      </c>
      <c r="I9" s="170" t="s">
        <v>825</v>
      </c>
    </row>
    <row r="10" spans="1:9" s="259" customFormat="1">
      <c r="A10" s="170" t="s">
        <v>895</v>
      </c>
      <c r="B10" s="170" t="s">
        <v>826</v>
      </c>
      <c r="C10" s="170" t="s">
        <v>822</v>
      </c>
      <c r="D10" s="261" t="s">
        <v>834</v>
      </c>
      <c r="E10" s="261" t="s">
        <v>835</v>
      </c>
      <c r="F10" s="262">
        <v>15200</v>
      </c>
      <c r="G10" s="261">
        <v>2</v>
      </c>
      <c r="H10" s="262">
        <f t="shared" si="0"/>
        <v>30400</v>
      </c>
      <c r="I10" s="170" t="s">
        <v>825</v>
      </c>
    </row>
    <row r="11" spans="1:9" s="259" customFormat="1">
      <c r="A11" s="170" t="s">
        <v>895</v>
      </c>
      <c r="B11" s="170" t="s">
        <v>826</v>
      </c>
      <c r="C11" s="170" t="s">
        <v>896</v>
      </c>
      <c r="D11" s="261" t="s">
        <v>836</v>
      </c>
      <c r="E11" s="261" t="s">
        <v>824</v>
      </c>
      <c r="F11" s="262">
        <v>1720</v>
      </c>
      <c r="G11" s="261">
        <v>14</v>
      </c>
      <c r="H11" s="262">
        <f t="shared" si="0"/>
        <v>24080</v>
      </c>
      <c r="I11" s="261" t="s">
        <v>837</v>
      </c>
    </row>
    <row r="12" spans="1:9" s="259" customFormat="1">
      <c r="A12" s="170" t="s">
        <v>895</v>
      </c>
      <c r="B12" s="170" t="s">
        <v>826</v>
      </c>
      <c r="C12" s="170" t="s">
        <v>896</v>
      </c>
      <c r="D12" s="261" t="s">
        <v>838</v>
      </c>
      <c r="E12" s="261" t="s">
        <v>824</v>
      </c>
      <c r="F12" s="262">
        <v>1720</v>
      </c>
      <c r="G12" s="261">
        <v>12</v>
      </c>
      <c r="H12" s="262">
        <f t="shared" si="0"/>
        <v>20640</v>
      </c>
      <c r="I12" s="261" t="s">
        <v>837</v>
      </c>
    </row>
    <row r="13" spans="1:9" s="259" customFormat="1">
      <c r="A13" s="170" t="s">
        <v>895</v>
      </c>
      <c r="B13" s="170" t="s">
        <v>826</v>
      </c>
      <c r="C13" s="170" t="s">
        <v>896</v>
      </c>
      <c r="D13" s="261" t="s">
        <v>839</v>
      </c>
      <c r="E13" s="261" t="s">
        <v>824</v>
      </c>
      <c r="F13" s="262">
        <v>1720</v>
      </c>
      <c r="G13" s="261">
        <v>11</v>
      </c>
      <c r="H13" s="262">
        <f t="shared" si="0"/>
        <v>18920</v>
      </c>
      <c r="I13" s="261" t="s">
        <v>837</v>
      </c>
    </row>
    <row r="14" spans="1:9" s="259" customFormat="1">
      <c r="A14" s="170" t="s">
        <v>895</v>
      </c>
      <c r="B14" s="170" t="s">
        <v>826</v>
      </c>
      <c r="C14" s="170" t="s">
        <v>896</v>
      </c>
      <c r="D14" s="261" t="s">
        <v>840</v>
      </c>
      <c r="E14" s="261" t="s">
        <v>824</v>
      </c>
      <c r="F14" s="262">
        <v>6220</v>
      </c>
      <c r="G14" s="261">
        <v>1</v>
      </c>
      <c r="H14" s="262">
        <f t="shared" si="0"/>
        <v>6220</v>
      </c>
      <c r="I14" s="261" t="s">
        <v>837</v>
      </c>
    </row>
    <row r="15" spans="1:9" s="259" customFormat="1">
      <c r="A15" s="170" t="s">
        <v>895</v>
      </c>
      <c r="B15" s="170" t="s">
        <v>826</v>
      </c>
      <c r="C15" s="170" t="s">
        <v>896</v>
      </c>
      <c r="D15" s="261" t="s">
        <v>841</v>
      </c>
      <c r="E15" s="261" t="s">
        <v>824</v>
      </c>
      <c r="F15" s="262">
        <v>200</v>
      </c>
      <c r="G15" s="261">
        <v>10</v>
      </c>
      <c r="H15" s="262">
        <f t="shared" si="0"/>
        <v>2000</v>
      </c>
      <c r="I15" s="261" t="s">
        <v>837</v>
      </c>
    </row>
    <row r="16" spans="1:9" s="259" customFormat="1">
      <c r="A16" s="170" t="s">
        <v>895</v>
      </c>
      <c r="B16" s="170" t="s">
        <v>826</v>
      </c>
      <c r="C16" s="170" t="s">
        <v>896</v>
      </c>
      <c r="D16" s="261" t="s">
        <v>842</v>
      </c>
      <c r="E16" s="261" t="s">
        <v>824</v>
      </c>
      <c r="F16" s="262">
        <v>38000</v>
      </c>
      <c r="G16" s="261">
        <v>1</v>
      </c>
      <c r="H16" s="262">
        <f t="shared" si="0"/>
        <v>38000</v>
      </c>
      <c r="I16" s="261" t="s">
        <v>837</v>
      </c>
    </row>
    <row r="17" spans="1:9" s="259" customFormat="1">
      <c r="A17" s="170" t="s">
        <v>895</v>
      </c>
      <c r="B17" s="170" t="s">
        <v>826</v>
      </c>
      <c r="C17" s="170" t="s">
        <v>896</v>
      </c>
      <c r="D17" s="261" t="s">
        <v>843</v>
      </c>
      <c r="E17" s="261" t="s">
        <v>824</v>
      </c>
      <c r="F17" s="262">
        <v>4500</v>
      </c>
      <c r="G17" s="261">
        <v>2</v>
      </c>
      <c r="H17" s="262">
        <f t="shared" si="0"/>
        <v>9000</v>
      </c>
      <c r="I17" s="261" t="s">
        <v>837</v>
      </c>
    </row>
    <row r="18" spans="1:9" s="259" customFormat="1">
      <c r="A18" s="170" t="s">
        <v>895</v>
      </c>
      <c r="B18" s="170" t="s">
        <v>826</v>
      </c>
      <c r="C18" s="170" t="s">
        <v>896</v>
      </c>
      <c r="D18" s="261" t="s">
        <v>844</v>
      </c>
      <c r="E18" s="261" t="s">
        <v>824</v>
      </c>
      <c r="F18" s="262">
        <v>28000</v>
      </c>
      <c r="G18" s="261">
        <v>1</v>
      </c>
      <c r="H18" s="262">
        <f t="shared" si="0"/>
        <v>28000</v>
      </c>
      <c r="I18" s="261" t="s">
        <v>837</v>
      </c>
    </row>
    <row r="19" spans="1:9" s="259" customFormat="1">
      <c r="A19" s="170" t="s">
        <v>895</v>
      </c>
      <c r="B19" s="170" t="s">
        <v>826</v>
      </c>
      <c r="C19" s="170" t="s">
        <v>896</v>
      </c>
      <c r="D19" s="261" t="s">
        <v>845</v>
      </c>
      <c r="E19" s="261" t="s">
        <v>824</v>
      </c>
      <c r="F19" s="262">
        <v>18000</v>
      </c>
      <c r="G19" s="261">
        <v>1</v>
      </c>
      <c r="H19" s="262">
        <f t="shared" si="0"/>
        <v>18000</v>
      </c>
      <c r="I19" s="261" t="s">
        <v>837</v>
      </c>
    </row>
    <row r="20" spans="1:9" s="259" customFormat="1">
      <c r="A20" s="170" t="s">
        <v>895</v>
      </c>
      <c r="B20" s="170" t="s">
        <v>826</v>
      </c>
      <c r="C20" s="170" t="s">
        <v>896</v>
      </c>
      <c r="D20" s="261" t="s">
        <v>846</v>
      </c>
      <c r="E20" s="261" t="s">
        <v>847</v>
      </c>
      <c r="F20" s="262">
        <v>960</v>
      </c>
      <c r="G20" s="261">
        <v>8</v>
      </c>
      <c r="H20" s="262">
        <f t="shared" si="0"/>
        <v>7680</v>
      </c>
      <c r="I20" s="261" t="s">
        <v>837</v>
      </c>
    </row>
    <row r="21" spans="1:9" s="259" customFormat="1">
      <c r="A21" s="170" t="s">
        <v>895</v>
      </c>
      <c r="B21" s="170" t="s">
        <v>826</v>
      </c>
      <c r="C21" s="170" t="s">
        <v>896</v>
      </c>
      <c r="D21" s="261" t="s">
        <v>848</v>
      </c>
      <c r="E21" s="261" t="s">
        <v>824</v>
      </c>
      <c r="F21" s="262">
        <v>10000</v>
      </c>
      <c r="G21" s="261">
        <v>1</v>
      </c>
      <c r="H21" s="262">
        <f t="shared" si="0"/>
        <v>10000</v>
      </c>
      <c r="I21" s="261" t="s">
        <v>837</v>
      </c>
    </row>
    <row r="22" spans="1:9" s="259" customFormat="1">
      <c r="A22" s="170" t="s">
        <v>895</v>
      </c>
      <c r="B22" s="170" t="s">
        <v>826</v>
      </c>
      <c r="C22" s="170" t="s">
        <v>896</v>
      </c>
      <c r="D22" s="261" t="s">
        <v>849</v>
      </c>
      <c r="E22" s="261" t="s">
        <v>850</v>
      </c>
      <c r="F22" s="262">
        <v>5000</v>
      </c>
      <c r="G22" s="261">
        <v>1</v>
      </c>
      <c r="H22" s="262">
        <f t="shared" si="0"/>
        <v>5000</v>
      </c>
      <c r="I22" s="261" t="s">
        <v>837</v>
      </c>
    </row>
    <row r="23" spans="1:9" s="259" customFormat="1">
      <c r="A23" s="170" t="s">
        <v>895</v>
      </c>
      <c r="B23" s="170" t="s">
        <v>826</v>
      </c>
      <c r="C23" s="170" t="s">
        <v>896</v>
      </c>
      <c r="D23" s="261" t="s">
        <v>851</v>
      </c>
      <c r="E23" s="261" t="s">
        <v>852</v>
      </c>
      <c r="F23" s="262">
        <v>5000</v>
      </c>
      <c r="G23" s="261">
        <v>1</v>
      </c>
      <c r="H23" s="262">
        <f t="shared" si="0"/>
        <v>5000</v>
      </c>
      <c r="I23" s="261" t="s">
        <v>837</v>
      </c>
    </row>
    <row r="24" spans="1:9" s="259" customFormat="1">
      <c r="A24" s="170" t="s">
        <v>895</v>
      </c>
      <c r="B24" s="170" t="s">
        <v>826</v>
      </c>
      <c r="C24" s="170" t="s">
        <v>896</v>
      </c>
      <c r="D24" s="261" t="s">
        <v>853</v>
      </c>
      <c r="E24" s="261" t="s">
        <v>854</v>
      </c>
      <c r="F24" s="262">
        <v>2500</v>
      </c>
      <c r="G24" s="261">
        <v>3</v>
      </c>
      <c r="H24" s="262">
        <f t="shared" si="0"/>
        <v>7500</v>
      </c>
      <c r="I24" s="261" t="s">
        <v>837</v>
      </c>
    </row>
    <row r="25" spans="1:9" s="259" customFormat="1">
      <c r="A25" s="170" t="s">
        <v>895</v>
      </c>
      <c r="B25" s="170" t="s">
        <v>826</v>
      </c>
      <c r="C25" s="170" t="s">
        <v>896</v>
      </c>
      <c r="D25" s="261" t="s">
        <v>855</v>
      </c>
      <c r="E25" s="261" t="s">
        <v>856</v>
      </c>
      <c r="F25" s="262">
        <v>300</v>
      </c>
      <c r="G25" s="261">
        <v>6</v>
      </c>
      <c r="H25" s="262">
        <f t="shared" si="0"/>
        <v>1800</v>
      </c>
      <c r="I25" s="261" t="s">
        <v>837</v>
      </c>
    </row>
    <row r="26" spans="1:9" s="259" customFormat="1">
      <c r="A26" s="170" t="s">
        <v>895</v>
      </c>
      <c r="B26" s="170" t="s">
        <v>826</v>
      </c>
      <c r="C26" s="170" t="s">
        <v>896</v>
      </c>
      <c r="D26" s="261" t="s">
        <v>857</v>
      </c>
      <c r="E26" s="261" t="s">
        <v>858</v>
      </c>
      <c r="F26" s="262">
        <v>360</v>
      </c>
      <c r="G26" s="261">
        <v>2</v>
      </c>
      <c r="H26" s="262">
        <f t="shared" si="0"/>
        <v>720</v>
      </c>
      <c r="I26" s="261" t="s">
        <v>837</v>
      </c>
    </row>
    <row r="27" spans="1:9" s="259" customFormat="1">
      <c r="A27" s="170" t="s">
        <v>895</v>
      </c>
      <c r="B27" s="170" t="s">
        <v>826</v>
      </c>
      <c r="C27" s="170" t="s">
        <v>896</v>
      </c>
      <c r="D27" s="261" t="s">
        <v>859</v>
      </c>
      <c r="E27" s="261" t="s">
        <v>824</v>
      </c>
      <c r="F27" s="262">
        <v>1820</v>
      </c>
      <c r="G27" s="261">
        <v>1</v>
      </c>
      <c r="H27" s="262">
        <f t="shared" si="0"/>
        <v>1820</v>
      </c>
      <c r="I27" s="261" t="s">
        <v>837</v>
      </c>
    </row>
    <row r="28" spans="1:9" s="259" customFormat="1">
      <c r="A28" s="170" t="s">
        <v>895</v>
      </c>
      <c r="B28" s="170" t="s">
        <v>826</v>
      </c>
      <c r="C28" s="170" t="s">
        <v>896</v>
      </c>
      <c r="D28" s="261" t="s">
        <v>860</v>
      </c>
      <c r="E28" s="261" t="s">
        <v>824</v>
      </c>
      <c r="F28" s="262">
        <v>2800</v>
      </c>
      <c r="G28" s="261">
        <v>1</v>
      </c>
      <c r="H28" s="262">
        <f t="shared" si="0"/>
        <v>2800</v>
      </c>
      <c r="I28" s="261" t="s">
        <v>837</v>
      </c>
    </row>
    <row r="29" spans="1:9" s="259" customFormat="1">
      <c r="A29" s="170" t="s">
        <v>895</v>
      </c>
      <c r="B29" s="170" t="s">
        <v>826</v>
      </c>
      <c r="C29" s="170" t="s">
        <v>896</v>
      </c>
      <c r="D29" s="261" t="s">
        <v>861</v>
      </c>
      <c r="E29" s="261" t="s">
        <v>824</v>
      </c>
      <c r="F29" s="262">
        <v>10000</v>
      </c>
      <c r="G29" s="261">
        <v>1</v>
      </c>
      <c r="H29" s="262">
        <f t="shared" si="0"/>
        <v>10000</v>
      </c>
      <c r="I29" s="261" t="s">
        <v>837</v>
      </c>
    </row>
    <row r="30" spans="1:9" s="259" customFormat="1">
      <c r="A30" s="170" t="s">
        <v>895</v>
      </c>
      <c r="B30" s="170" t="s">
        <v>826</v>
      </c>
      <c r="C30" s="170" t="s">
        <v>896</v>
      </c>
      <c r="D30" s="261" t="s">
        <v>862</v>
      </c>
      <c r="E30" s="261" t="s">
        <v>824</v>
      </c>
      <c r="F30" s="262">
        <v>240</v>
      </c>
      <c r="G30" s="261">
        <v>28</v>
      </c>
      <c r="H30" s="262">
        <f t="shared" si="0"/>
        <v>6720</v>
      </c>
      <c r="I30" s="261" t="s">
        <v>837</v>
      </c>
    </row>
    <row r="31" spans="1:9" s="259" customFormat="1">
      <c r="A31" s="170" t="s">
        <v>895</v>
      </c>
      <c r="B31" s="170" t="s">
        <v>826</v>
      </c>
      <c r="C31" s="170" t="s">
        <v>896</v>
      </c>
      <c r="D31" s="261" t="s">
        <v>863</v>
      </c>
      <c r="E31" s="261" t="s">
        <v>824</v>
      </c>
      <c r="F31" s="262">
        <v>160</v>
      </c>
      <c r="G31" s="261">
        <v>28</v>
      </c>
      <c r="H31" s="262">
        <f t="shared" si="0"/>
        <v>4480</v>
      </c>
      <c r="I31" s="261" t="s">
        <v>837</v>
      </c>
    </row>
    <row r="32" spans="1:9" s="259" customFormat="1">
      <c r="A32" s="170" t="s">
        <v>895</v>
      </c>
      <c r="B32" s="170" t="s">
        <v>826</v>
      </c>
      <c r="C32" s="170" t="s">
        <v>896</v>
      </c>
      <c r="D32" s="261" t="s">
        <v>864</v>
      </c>
      <c r="E32" s="261" t="s">
        <v>824</v>
      </c>
      <c r="F32" s="262">
        <v>80</v>
      </c>
      <c r="G32" s="261">
        <v>10</v>
      </c>
      <c r="H32" s="262">
        <f t="shared" si="0"/>
        <v>800</v>
      </c>
      <c r="I32" s="261" t="s">
        <v>837</v>
      </c>
    </row>
    <row r="33" spans="1:9" s="259" customFormat="1">
      <c r="A33" s="170" t="s">
        <v>895</v>
      </c>
      <c r="B33" s="170" t="s">
        <v>826</v>
      </c>
      <c r="C33" s="170" t="s">
        <v>896</v>
      </c>
      <c r="D33" s="261" t="s">
        <v>865</v>
      </c>
      <c r="E33" s="261" t="s">
        <v>824</v>
      </c>
      <c r="F33" s="262">
        <v>4</v>
      </c>
      <c r="G33" s="261">
        <v>380</v>
      </c>
      <c r="H33" s="262">
        <f t="shared" si="0"/>
        <v>1520</v>
      </c>
      <c r="I33" s="261" t="s">
        <v>837</v>
      </c>
    </row>
    <row r="34" spans="1:9" s="259" customFormat="1">
      <c r="A34" s="170" t="s">
        <v>895</v>
      </c>
      <c r="B34" s="170" t="s">
        <v>826</v>
      </c>
      <c r="C34" s="170" t="s">
        <v>896</v>
      </c>
      <c r="D34" s="261" t="s">
        <v>866</v>
      </c>
      <c r="E34" s="261" t="s">
        <v>824</v>
      </c>
      <c r="F34" s="262">
        <v>360</v>
      </c>
      <c r="G34" s="261">
        <v>7</v>
      </c>
      <c r="H34" s="262">
        <f t="shared" si="0"/>
        <v>2520</v>
      </c>
      <c r="I34" s="261" t="s">
        <v>837</v>
      </c>
    </row>
    <row r="35" spans="1:9" s="259" customFormat="1">
      <c r="A35" s="170" t="s">
        <v>895</v>
      </c>
      <c r="B35" s="170" t="s">
        <v>826</v>
      </c>
      <c r="C35" s="170" t="s">
        <v>896</v>
      </c>
      <c r="D35" s="261" t="s">
        <v>867</v>
      </c>
      <c r="E35" s="170" t="s">
        <v>830</v>
      </c>
      <c r="F35" s="262">
        <v>480</v>
      </c>
      <c r="G35" s="261">
        <v>1</v>
      </c>
      <c r="H35" s="262">
        <f t="shared" si="0"/>
        <v>480</v>
      </c>
      <c r="I35" s="261" t="s">
        <v>837</v>
      </c>
    </row>
    <row r="36" spans="1:9" s="259" customFormat="1">
      <c r="A36" s="170" t="s">
        <v>895</v>
      </c>
      <c r="B36" s="170" t="s">
        <v>826</v>
      </c>
      <c r="C36" s="170" t="s">
        <v>896</v>
      </c>
      <c r="D36" s="261" t="s">
        <v>868</v>
      </c>
      <c r="E36" s="261" t="s">
        <v>869</v>
      </c>
      <c r="F36" s="262">
        <v>22000</v>
      </c>
      <c r="G36" s="261">
        <v>1</v>
      </c>
      <c r="H36" s="262">
        <f t="shared" si="0"/>
        <v>22000</v>
      </c>
      <c r="I36" s="261" t="s">
        <v>837</v>
      </c>
    </row>
    <row r="37" spans="1:9" s="259" customFormat="1">
      <c r="A37" s="170" t="s">
        <v>895</v>
      </c>
      <c r="B37" s="170" t="s">
        <v>826</v>
      </c>
      <c r="C37" s="170" t="s">
        <v>896</v>
      </c>
      <c r="D37" s="261" t="s">
        <v>870</v>
      </c>
      <c r="E37" s="261" t="s">
        <v>871</v>
      </c>
      <c r="F37" s="262">
        <v>9600</v>
      </c>
      <c r="G37" s="261">
        <v>1</v>
      </c>
      <c r="H37" s="262">
        <f t="shared" si="0"/>
        <v>9600</v>
      </c>
      <c r="I37" s="261" t="s">
        <v>837</v>
      </c>
    </row>
    <row r="38" spans="1:9" s="259" customFormat="1">
      <c r="A38" s="170" t="s">
        <v>895</v>
      </c>
      <c r="B38" s="170" t="s">
        <v>826</v>
      </c>
      <c r="C38" s="170" t="s">
        <v>896</v>
      </c>
      <c r="D38" s="261" t="s">
        <v>872</v>
      </c>
      <c r="E38" s="261" t="s">
        <v>873</v>
      </c>
      <c r="F38" s="262">
        <v>2400</v>
      </c>
      <c r="G38" s="261">
        <v>1</v>
      </c>
      <c r="H38" s="262">
        <f t="shared" si="0"/>
        <v>2400</v>
      </c>
      <c r="I38" s="261" t="s">
        <v>837</v>
      </c>
    </row>
    <row r="39" spans="1:9" s="259" customFormat="1">
      <c r="A39" s="170" t="s">
        <v>895</v>
      </c>
      <c r="B39" s="170" t="s">
        <v>826</v>
      </c>
      <c r="C39" s="170" t="s">
        <v>896</v>
      </c>
      <c r="D39" s="261" t="s">
        <v>874</v>
      </c>
      <c r="E39" s="261" t="s">
        <v>875</v>
      </c>
      <c r="F39" s="262">
        <v>400</v>
      </c>
      <c r="G39" s="261">
        <v>1</v>
      </c>
      <c r="H39" s="262">
        <f t="shared" si="0"/>
        <v>400</v>
      </c>
      <c r="I39" s="261" t="s">
        <v>837</v>
      </c>
    </row>
    <row r="40" spans="1:9" s="259" customFormat="1">
      <c r="A40" s="170" t="s">
        <v>895</v>
      </c>
      <c r="B40" s="170" t="s">
        <v>826</v>
      </c>
      <c r="C40" s="170" t="s">
        <v>896</v>
      </c>
      <c r="D40" s="261" t="s">
        <v>876</v>
      </c>
      <c r="E40" s="261" t="s">
        <v>824</v>
      </c>
      <c r="F40" s="262">
        <v>3100</v>
      </c>
      <c r="G40" s="261">
        <v>10</v>
      </c>
      <c r="H40" s="262">
        <f t="shared" si="0"/>
        <v>31000</v>
      </c>
      <c r="I40" s="261" t="s">
        <v>837</v>
      </c>
    </row>
    <row r="41" spans="1:9" s="259" customFormat="1">
      <c r="A41" s="170" t="s">
        <v>895</v>
      </c>
      <c r="B41" s="170" t="s">
        <v>826</v>
      </c>
      <c r="C41" s="170" t="s">
        <v>896</v>
      </c>
      <c r="D41" s="261" t="s">
        <v>877</v>
      </c>
      <c r="E41" s="261" t="s">
        <v>824</v>
      </c>
      <c r="F41" s="262">
        <v>180</v>
      </c>
      <c r="G41" s="261">
        <v>5</v>
      </c>
      <c r="H41" s="262">
        <f t="shared" si="0"/>
        <v>900</v>
      </c>
      <c r="I41" s="261" t="s">
        <v>837</v>
      </c>
    </row>
    <row r="42" spans="1:9" s="259" customFormat="1">
      <c r="A42" s="170" t="s">
        <v>895</v>
      </c>
      <c r="B42" s="170" t="s">
        <v>826</v>
      </c>
      <c r="C42" s="170" t="s">
        <v>878</v>
      </c>
      <c r="D42" s="261" t="s">
        <v>853</v>
      </c>
      <c r="E42" s="261" t="s">
        <v>852</v>
      </c>
      <c r="F42" s="262">
        <v>5000</v>
      </c>
      <c r="G42" s="261">
        <v>4</v>
      </c>
      <c r="H42" s="262">
        <f>F42*G42</f>
        <v>20000</v>
      </c>
      <c r="I42" s="261" t="s">
        <v>837</v>
      </c>
    </row>
    <row r="43" spans="1:9" s="259" customFormat="1">
      <c r="A43" s="170" t="s">
        <v>895</v>
      </c>
      <c r="B43" s="170" t="s">
        <v>826</v>
      </c>
      <c r="C43" s="170" t="s">
        <v>878</v>
      </c>
      <c r="D43" s="261" t="s">
        <v>851</v>
      </c>
      <c r="E43" s="261" t="s">
        <v>852</v>
      </c>
      <c r="F43" s="262">
        <v>5000</v>
      </c>
      <c r="G43" s="261">
        <v>2</v>
      </c>
      <c r="H43" s="262">
        <f t="shared" si="0"/>
        <v>10000</v>
      </c>
      <c r="I43" s="261" t="s">
        <v>837</v>
      </c>
    </row>
    <row r="44" spans="1:9" s="259" customFormat="1">
      <c r="A44" s="170" t="s">
        <v>895</v>
      </c>
      <c r="B44" s="170" t="s">
        <v>826</v>
      </c>
      <c r="C44" s="170" t="s">
        <v>878</v>
      </c>
      <c r="D44" s="261" t="s">
        <v>860</v>
      </c>
      <c r="E44" s="261" t="s">
        <v>824</v>
      </c>
      <c r="F44" s="262">
        <v>12000</v>
      </c>
      <c r="G44" s="261">
        <v>2</v>
      </c>
      <c r="H44" s="262">
        <f t="shared" si="0"/>
        <v>24000</v>
      </c>
      <c r="I44" s="261" t="s">
        <v>837</v>
      </c>
    </row>
    <row r="45" spans="1:9" s="259" customFormat="1">
      <c r="A45" s="170" t="s">
        <v>895</v>
      </c>
      <c r="B45" s="170" t="s">
        <v>826</v>
      </c>
      <c r="C45" s="170" t="s">
        <v>878</v>
      </c>
      <c r="D45" s="261" t="s">
        <v>879</v>
      </c>
      <c r="E45" s="261" t="s">
        <v>824</v>
      </c>
      <c r="F45" s="262">
        <v>15000</v>
      </c>
      <c r="G45" s="261">
        <v>2</v>
      </c>
      <c r="H45" s="262">
        <f t="shared" si="0"/>
        <v>30000</v>
      </c>
      <c r="I45" s="261" t="s">
        <v>837</v>
      </c>
    </row>
    <row r="46" spans="1:9" s="259" customFormat="1">
      <c r="A46" s="170" t="s">
        <v>895</v>
      </c>
      <c r="B46" s="170" t="s">
        <v>826</v>
      </c>
      <c r="C46" s="170" t="s">
        <v>878</v>
      </c>
      <c r="D46" s="170" t="s">
        <v>880</v>
      </c>
      <c r="E46" s="261" t="s">
        <v>824</v>
      </c>
      <c r="F46" s="262">
        <v>10000</v>
      </c>
      <c r="G46" s="261">
        <v>2</v>
      </c>
      <c r="H46" s="262">
        <f>F46*G46</f>
        <v>20000</v>
      </c>
      <c r="I46" s="261" t="s">
        <v>881</v>
      </c>
    </row>
    <row r="47" spans="1:9" s="259" customFormat="1">
      <c r="A47" s="170" t="s">
        <v>895</v>
      </c>
      <c r="B47" s="170" t="s">
        <v>826</v>
      </c>
      <c r="C47" s="170" t="s">
        <v>878</v>
      </c>
      <c r="D47" s="170" t="s">
        <v>882</v>
      </c>
      <c r="E47" s="170" t="s">
        <v>830</v>
      </c>
      <c r="F47" s="262">
        <f>SUM(H42:H46)*0.1</f>
        <v>10400</v>
      </c>
      <c r="G47" s="261">
        <v>1</v>
      </c>
      <c r="H47" s="262">
        <f t="shared" ref="H47:H54" si="1">F47*G47</f>
        <v>10400</v>
      </c>
      <c r="I47" s="261" t="s">
        <v>837</v>
      </c>
    </row>
    <row r="48" spans="1:9" s="259" customFormat="1">
      <c r="A48" s="170" t="s">
        <v>895</v>
      </c>
      <c r="B48" s="170" t="s">
        <v>826</v>
      </c>
      <c r="C48" s="170" t="s">
        <v>884</v>
      </c>
      <c r="D48" s="261" t="s">
        <v>883</v>
      </c>
      <c r="E48" s="261" t="s">
        <v>824</v>
      </c>
      <c r="F48" s="262">
        <v>35000</v>
      </c>
      <c r="G48" s="261">
        <v>1</v>
      </c>
      <c r="H48" s="262">
        <f t="shared" si="1"/>
        <v>35000</v>
      </c>
      <c r="I48" s="261" t="s">
        <v>837</v>
      </c>
    </row>
    <row r="49" spans="1:9" s="259" customFormat="1">
      <c r="A49" s="170" t="s">
        <v>895</v>
      </c>
      <c r="B49" s="170" t="s">
        <v>826</v>
      </c>
      <c r="C49" s="170" t="s">
        <v>884</v>
      </c>
      <c r="D49" s="261" t="s">
        <v>885</v>
      </c>
      <c r="E49" s="261" t="s">
        <v>824</v>
      </c>
      <c r="F49" s="262">
        <v>5000</v>
      </c>
      <c r="G49" s="261">
        <v>1</v>
      </c>
      <c r="H49" s="262">
        <f t="shared" si="1"/>
        <v>5000</v>
      </c>
      <c r="I49" s="261" t="s">
        <v>837</v>
      </c>
    </row>
    <row r="50" spans="1:9" s="259" customFormat="1">
      <c r="A50" s="170" t="s">
        <v>895</v>
      </c>
      <c r="B50" s="170" t="s">
        <v>826</v>
      </c>
      <c r="C50" s="170" t="s">
        <v>884</v>
      </c>
      <c r="D50" s="261" t="s">
        <v>886</v>
      </c>
      <c r="E50" s="261" t="s">
        <v>824</v>
      </c>
      <c r="F50" s="262">
        <v>10000</v>
      </c>
      <c r="G50" s="261">
        <v>1</v>
      </c>
      <c r="H50" s="262">
        <f t="shared" si="1"/>
        <v>10000</v>
      </c>
      <c r="I50" s="261" t="s">
        <v>837</v>
      </c>
    </row>
    <row r="51" spans="1:9" s="259" customFormat="1">
      <c r="A51" s="170" t="s">
        <v>895</v>
      </c>
      <c r="B51" s="170" t="s">
        <v>826</v>
      </c>
      <c r="C51" s="170" t="s">
        <v>884</v>
      </c>
      <c r="D51" s="261" t="s">
        <v>887</v>
      </c>
      <c r="E51" s="261" t="s">
        <v>824</v>
      </c>
      <c r="F51" s="262">
        <v>1100</v>
      </c>
      <c r="G51" s="261">
        <v>48</v>
      </c>
      <c r="H51" s="262">
        <f t="shared" si="1"/>
        <v>52800</v>
      </c>
      <c r="I51" s="261" t="s">
        <v>837</v>
      </c>
    </row>
    <row r="52" spans="1:9" s="259" customFormat="1">
      <c r="A52" s="170" t="s">
        <v>895</v>
      </c>
      <c r="B52" s="170" t="s">
        <v>826</v>
      </c>
      <c r="C52" s="170" t="s">
        <v>884</v>
      </c>
      <c r="D52" s="170" t="s">
        <v>888</v>
      </c>
      <c r="E52" s="170" t="s">
        <v>830</v>
      </c>
      <c r="F52" s="262">
        <f>SUM(H48:H51)*0.035</f>
        <v>3598.0000000000005</v>
      </c>
      <c r="G52" s="261">
        <v>1</v>
      </c>
      <c r="H52" s="262">
        <f t="shared" si="1"/>
        <v>3598.0000000000005</v>
      </c>
      <c r="I52" s="261" t="s">
        <v>837</v>
      </c>
    </row>
    <row r="53" spans="1:9" s="259" customFormat="1">
      <c r="A53" s="170" t="s">
        <v>895</v>
      </c>
      <c r="B53" s="170" t="s">
        <v>826</v>
      </c>
      <c r="C53" s="170" t="s">
        <v>889</v>
      </c>
      <c r="D53" s="170" t="s">
        <v>890</v>
      </c>
      <c r="E53" s="170" t="s">
        <v>891</v>
      </c>
      <c r="F53" s="262">
        <f>ROUNDUP(SUM(H4:H52)*0.01,0)</f>
        <v>12808</v>
      </c>
      <c r="G53" s="261">
        <v>1</v>
      </c>
      <c r="H53" s="262">
        <f t="shared" si="1"/>
        <v>12808</v>
      </c>
      <c r="I53" s="261"/>
    </row>
    <row r="54" spans="1:9" s="259" customFormat="1">
      <c r="A54" s="170" t="s">
        <v>895</v>
      </c>
      <c r="B54" s="170" t="s">
        <v>826</v>
      </c>
      <c r="C54" s="170" t="s">
        <v>889</v>
      </c>
      <c r="D54" s="170" t="s">
        <v>892</v>
      </c>
      <c r="E54" s="170" t="s">
        <v>893</v>
      </c>
      <c r="F54" s="262">
        <f>F53</f>
        <v>12808</v>
      </c>
      <c r="G54" s="261">
        <v>1</v>
      </c>
      <c r="H54" s="262">
        <f t="shared" si="1"/>
        <v>12808</v>
      </c>
      <c r="I54" s="261"/>
    </row>
    <row r="55" spans="1:9">
      <c r="A55" s="261"/>
      <c r="B55" s="261"/>
      <c r="C55" s="170" t="s">
        <v>894</v>
      </c>
      <c r="D55" s="261"/>
      <c r="E55" s="261"/>
      <c r="F55" s="262"/>
      <c r="G55" s="261"/>
      <c r="H55" s="262">
        <f>SUM(H4:H54)</f>
        <v>1306414</v>
      </c>
      <c r="I55" s="261"/>
    </row>
    <row r="56" spans="1:9">
      <c r="A56" s="264"/>
      <c r="B56" s="264"/>
      <c r="C56" s="265" t="s">
        <v>897</v>
      </c>
      <c r="D56" s="264"/>
      <c r="E56" s="264"/>
      <c r="F56" s="266"/>
      <c r="G56" s="264"/>
      <c r="H56" s="266">
        <f>H55</f>
        <v>1306414</v>
      </c>
      <c r="I56" s="264"/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J113"/>
  <sheetViews>
    <sheetView topLeftCell="A37" workbookViewId="0">
      <selection activeCell="C43" sqref="C43:E43"/>
    </sheetView>
  </sheetViews>
  <sheetFormatPr defaultColWidth="9" defaultRowHeight="12"/>
  <cols>
    <col min="1" max="1" width="6" style="301" customWidth="1"/>
    <col min="2" max="3" width="10.25" style="302" customWidth="1"/>
    <col min="4" max="4" width="18.375" style="302" customWidth="1"/>
    <col min="5" max="5" width="18" style="301" customWidth="1"/>
    <col min="6" max="6" width="9" style="301" customWidth="1"/>
    <col min="7" max="7" width="9.5" style="301" customWidth="1"/>
    <col min="8" max="8" width="8.875" style="301" customWidth="1"/>
    <col min="9" max="9" width="15.375" style="303" customWidth="1"/>
    <col min="10" max="10" width="10.625" style="289" customWidth="1"/>
    <col min="11" max="11" width="8.875" style="289" customWidth="1"/>
    <col min="12" max="16384" width="9" style="289"/>
  </cols>
  <sheetData>
    <row r="1" spans="1:10" ht="22.5">
      <c r="A1" s="404" t="s">
        <v>948</v>
      </c>
      <c r="B1" s="404"/>
      <c r="C1" s="404"/>
      <c r="D1" s="404"/>
      <c r="E1" s="404"/>
      <c r="F1" s="404"/>
      <c r="G1" s="404"/>
      <c r="H1" s="404"/>
      <c r="I1" s="404"/>
      <c r="J1" s="405"/>
    </row>
    <row r="2" spans="1:10" ht="24">
      <c r="A2" s="290" t="s">
        <v>1</v>
      </c>
      <c r="B2" s="290" t="s">
        <v>929</v>
      </c>
      <c r="C2" s="290" t="s">
        <v>930</v>
      </c>
      <c r="D2" s="290" t="s">
        <v>931</v>
      </c>
      <c r="E2" s="290" t="s">
        <v>932</v>
      </c>
      <c r="F2" s="290" t="s">
        <v>533</v>
      </c>
      <c r="G2" s="290" t="s">
        <v>933</v>
      </c>
      <c r="H2" s="290" t="s">
        <v>691</v>
      </c>
      <c r="I2" s="291" t="s">
        <v>934</v>
      </c>
      <c r="J2" s="321" t="s">
        <v>980</v>
      </c>
    </row>
    <row r="3" spans="1:10" s="311" customFormat="1" ht="18" customHeight="1">
      <c r="A3" s="406">
        <v>1</v>
      </c>
      <c r="B3" s="415" t="s">
        <v>949</v>
      </c>
      <c r="C3" s="416" t="s">
        <v>950</v>
      </c>
      <c r="D3" s="417" t="s">
        <v>951</v>
      </c>
      <c r="E3" s="309" t="s">
        <v>952</v>
      </c>
      <c r="F3" s="309" t="s">
        <v>899</v>
      </c>
      <c r="G3" s="300">
        <v>2</v>
      </c>
      <c r="H3" s="327">
        <v>5552.5</v>
      </c>
      <c r="I3" s="324">
        <f t="shared" ref="I3:I6" si="0">G3*H3</f>
        <v>11105</v>
      </c>
      <c r="J3" s="389">
        <f>ROUND(I13*0.8,0)</f>
        <v>80566</v>
      </c>
    </row>
    <row r="4" spans="1:10" s="311" customFormat="1" ht="18" customHeight="1">
      <c r="A4" s="406"/>
      <c r="B4" s="415"/>
      <c r="C4" s="416"/>
      <c r="D4" s="417"/>
      <c r="E4" s="309" t="s">
        <v>953</v>
      </c>
      <c r="F4" s="309" t="s">
        <v>954</v>
      </c>
      <c r="G4" s="293">
        <v>60</v>
      </c>
      <c r="H4" s="327">
        <v>440.79</v>
      </c>
      <c r="I4" s="324">
        <f t="shared" si="0"/>
        <v>26447.4</v>
      </c>
      <c r="J4" s="389"/>
    </row>
    <row r="5" spans="1:10" s="311" customFormat="1" ht="18" customHeight="1">
      <c r="A5" s="406"/>
      <c r="B5" s="415"/>
      <c r="C5" s="416"/>
      <c r="D5" s="417"/>
      <c r="E5" s="309" t="s">
        <v>955</v>
      </c>
      <c r="F5" s="309" t="s">
        <v>954</v>
      </c>
      <c r="G5" s="293">
        <v>60</v>
      </c>
      <c r="H5" s="322">
        <v>0</v>
      </c>
      <c r="I5" s="324">
        <f t="shared" si="0"/>
        <v>0</v>
      </c>
      <c r="J5" s="389"/>
    </row>
    <row r="6" spans="1:10" s="311" customFormat="1" ht="18" customHeight="1">
      <c r="A6" s="406"/>
      <c r="B6" s="415"/>
      <c r="C6" s="416"/>
      <c r="D6" s="417"/>
      <c r="E6" s="309" t="s">
        <v>956</v>
      </c>
      <c r="F6" s="309" t="s">
        <v>936</v>
      </c>
      <c r="G6" s="293">
        <v>120</v>
      </c>
      <c r="H6" s="322">
        <v>450</v>
      </c>
      <c r="I6" s="324">
        <f t="shared" si="0"/>
        <v>54000</v>
      </c>
      <c r="J6" s="389"/>
    </row>
    <row r="7" spans="1:10" s="311" customFormat="1" ht="18" customHeight="1">
      <c r="A7" s="406"/>
      <c r="B7" s="415"/>
      <c r="C7" s="392" t="s">
        <v>937</v>
      </c>
      <c r="D7" s="392"/>
      <c r="E7" s="392"/>
      <c r="F7" s="293"/>
      <c r="G7" s="299"/>
      <c r="H7" s="323"/>
      <c r="I7" s="337">
        <f>SUM(I3:I6)</f>
        <v>91552.4</v>
      </c>
      <c r="J7" s="389"/>
    </row>
    <row r="8" spans="1:10" s="311" customFormat="1" ht="18" customHeight="1">
      <c r="A8" s="406"/>
      <c r="B8" s="415"/>
      <c r="C8" s="396" t="s">
        <v>957</v>
      </c>
      <c r="D8" s="396"/>
      <c r="E8" s="403"/>
      <c r="F8" s="293"/>
      <c r="G8" s="312"/>
      <c r="H8" s="397">
        <v>0.1</v>
      </c>
      <c r="I8" s="412">
        <f>I7*H8</f>
        <v>9155.24</v>
      </c>
      <c r="J8" s="389"/>
    </row>
    <row r="9" spans="1:10" s="311" customFormat="1" ht="18" customHeight="1">
      <c r="A9" s="406"/>
      <c r="B9" s="415"/>
      <c r="C9" s="396" t="s">
        <v>938</v>
      </c>
      <c r="D9" s="396"/>
      <c r="E9" s="403"/>
      <c r="F9" s="293"/>
      <c r="G9" s="312"/>
      <c r="H9" s="398"/>
      <c r="I9" s="413"/>
      <c r="J9" s="389"/>
    </row>
    <row r="10" spans="1:10" s="311" customFormat="1" ht="18" customHeight="1">
      <c r="A10" s="406"/>
      <c r="B10" s="415"/>
      <c r="C10" s="396" t="s">
        <v>939</v>
      </c>
      <c r="D10" s="396"/>
      <c r="E10" s="403"/>
      <c r="F10" s="293"/>
      <c r="G10" s="312"/>
      <c r="H10" s="398"/>
      <c r="I10" s="413"/>
      <c r="J10" s="389"/>
    </row>
    <row r="11" spans="1:10" s="311" customFormat="1" ht="18" customHeight="1">
      <c r="A11" s="406"/>
      <c r="B11" s="415"/>
      <c r="C11" s="396" t="s">
        <v>940</v>
      </c>
      <c r="D11" s="396"/>
      <c r="E11" s="403"/>
      <c r="F11" s="293"/>
      <c r="G11" s="312"/>
      <c r="H11" s="399"/>
      <c r="I11" s="414"/>
      <c r="J11" s="389"/>
    </row>
    <row r="12" spans="1:10" s="311" customFormat="1" ht="18" customHeight="1">
      <c r="A12" s="406"/>
      <c r="B12" s="415"/>
      <c r="C12" s="392" t="s">
        <v>941</v>
      </c>
      <c r="D12" s="392"/>
      <c r="E12" s="392"/>
      <c r="F12" s="293"/>
      <c r="G12" s="299"/>
      <c r="H12" s="323"/>
      <c r="I12" s="326">
        <f>I10+I11+I9+I8</f>
        <v>9155.24</v>
      </c>
      <c r="J12" s="389"/>
    </row>
    <row r="13" spans="1:10" s="311" customFormat="1" ht="18" customHeight="1">
      <c r="A13" s="406"/>
      <c r="B13" s="415"/>
      <c r="C13" s="392" t="s">
        <v>24</v>
      </c>
      <c r="D13" s="392"/>
      <c r="E13" s="392"/>
      <c r="F13" s="293"/>
      <c r="G13" s="299"/>
      <c r="H13" s="323"/>
      <c r="I13" s="326">
        <f>I12+I7</f>
        <v>100707.64</v>
      </c>
      <c r="J13" s="389"/>
    </row>
    <row r="14" spans="1:10" s="311" customFormat="1" ht="18" customHeight="1">
      <c r="A14" s="406">
        <v>2</v>
      </c>
      <c r="B14" s="415" t="s">
        <v>474</v>
      </c>
      <c r="C14" s="416" t="s">
        <v>958</v>
      </c>
      <c r="D14" s="408" t="s">
        <v>959</v>
      </c>
      <c r="E14" s="393" t="s">
        <v>960</v>
      </c>
      <c r="F14" s="393" t="s">
        <v>947</v>
      </c>
      <c r="G14" s="292">
        <v>30</v>
      </c>
      <c r="H14" s="328">
        <v>295</v>
      </c>
      <c r="I14" s="325">
        <f t="shared" ref="I14:I17" si="1">G14*H14</f>
        <v>8850</v>
      </c>
      <c r="J14" s="389">
        <f>ROUND(I35*0.8,0)</f>
        <v>2477934</v>
      </c>
    </row>
    <row r="15" spans="1:10" s="311" customFormat="1" ht="18" customHeight="1">
      <c r="A15" s="406"/>
      <c r="B15" s="415"/>
      <c r="C15" s="416"/>
      <c r="D15" s="408"/>
      <c r="E15" s="394"/>
      <c r="F15" s="394"/>
      <c r="G15" s="292">
        <v>1</v>
      </c>
      <c r="H15" s="328">
        <v>1600</v>
      </c>
      <c r="I15" s="325">
        <f t="shared" si="1"/>
        <v>1600</v>
      </c>
      <c r="J15" s="389"/>
    </row>
    <row r="16" spans="1:10" s="311" customFormat="1" ht="18" customHeight="1">
      <c r="A16" s="406"/>
      <c r="B16" s="415"/>
      <c r="C16" s="416"/>
      <c r="D16" s="408"/>
      <c r="E16" s="394"/>
      <c r="F16" s="394"/>
      <c r="G16" s="292">
        <v>30</v>
      </c>
      <c r="H16" s="328">
        <v>800</v>
      </c>
      <c r="I16" s="325">
        <f t="shared" si="1"/>
        <v>24000</v>
      </c>
      <c r="J16" s="389"/>
    </row>
    <row r="17" spans="1:10" s="311" customFormat="1" ht="18" customHeight="1">
      <c r="A17" s="406"/>
      <c r="B17" s="415"/>
      <c r="C17" s="416"/>
      <c r="D17" s="408"/>
      <c r="E17" s="394"/>
      <c r="F17" s="395"/>
      <c r="G17" s="292">
        <v>30</v>
      </c>
      <c r="H17" s="328">
        <v>50</v>
      </c>
      <c r="I17" s="325">
        <f t="shared" si="1"/>
        <v>1500</v>
      </c>
      <c r="J17" s="389"/>
    </row>
    <row r="18" spans="1:10" s="311" customFormat="1" ht="18" customHeight="1">
      <c r="A18" s="406"/>
      <c r="B18" s="415"/>
      <c r="C18" s="416"/>
      <c r="D18" s="408"/>
      <c r="E18" s="313" t="s">
        <v>961</v>
      </c>
      <c r="F18" s="292" t="s">
        <v>936</v>
      </c>
      <c r="G18" s="292">
        <v>1</v>
      </c>
      <c r="H18" s="328">
        <v>1365512</v>
      </c>
      <c r="I18" s="325">
        <v>1365512</v>
      </c>
      <c r="J18" s="389"/>
    </row>
    <row r="19" spans="1:10" s="311" customFormat="1" ht="18" customHeight="1">
      <c r="A19" s="406"/>
      <c r="B19" s="415"/>
      <c r="C19" s="416"/>
      <c r="D19" s="408"/>
      <c r="E19" s="313" t="s">
        <v>962</v>
      </c>
      <c r="F19" s="292" t="s">
        <v>954</v>
      </c>
      <c r="G19" s="292">
        <v>722.6</v>
      </c>
      <c r="H19" s="328">
        <v>93.87</v>
      </c>
      <c r="I19" s="325">
        <v>67830.462</v>
      </c>
      <c r="J19" s="389"/>
    </row>
    <row r="20" spans="1:10" s="311" customFormat="1" ht="18" customHeight="1">
      <c r="A20" s="406"/>
      <c r="B20" s="415"/>
      <c r="C20" s="416"/>
      <c r="D20" s="408"/>
      <c r="E20" s="313" t="s">
        <v>962</v>
      </c>
      <c r="F20" s="292" t="s">
        <v>954</v>
      </c>
      <c r="G20" s="292">
        <v>445.8</v>
      </c>
      <c r="H20" s="328">
        <v>599.52</v>
      </c>
      <c r="I20" s="325">
        <v>267266.016</v>
      </c>
      <c r="J20" s="389"/>
    </row>
    <row r="21" spans="1:10" s="311" customFormat="1" ht="18" customHeight="1">
      <c r="A21" s="406"/>
      <c r="B21" s="415"/>
      <c r="C21" s="416"/>
      <c r="D21" s="408"/>
      <c r="E21" s="313" t="s">
        <v>963</v>
      </c>
      <c r="F21" s="292" t="s">
        <v>944</v>
      </c>
      <c r="G21" s="292">
        <v>3</v>
      </c>
      <c r="H21" s="328">
        <v>8140</v>
      </c>
      <c r="I21" s="325">
        <v>24420</v>
      </c>
      <c r="J21" s="389"/>
    </row>
    <row r="22" spans="1:10" s="311" customFormat="1" ht="18" customHeight="1">
      <c r="A22" s="406"/>
      <c r="B22" s="415"/>
      <c r="C22" s="416"/>
      <c r="D22" s="408"/>
      <c r="E22" s="313" t="s">
        <v>964</v>
      </c>
      <c r="F22" s="292" t="s">
        <v>899</v>
      </c>
      <c r="G22" s="292">
        <v>2</v>
      </c>
      <c r="H22" s="328">
        <v>15413</v>
      </c>
      <c r="I22" s="325">
        <v>30826</v>
      </c>
      <c r="J22" s="389"/>
    </row>
    <row r="23" spans="1:10" s="311" customFormat="1" ht="18" customHeight="1">
      <c r="A23" s="406"/>
      <c r="B23" s="415"/>
      <c r="C23" s="416"/>
      <c r="D23" s="408"/>
      <c r="E23" s="313" t="s">
        <v>965</v>
      </c>
      <c r="F23" s="292" t="s">
        <v>899</v>
      </c>
      <c r="G23" s="292">
        <v>1</v>
      </c>
      <c r="H23" s="328">
        <v>32000</v>
      </c>
      <c r="I23" s="325">
        <v>32000</v>
      </c>
      <c r="J23" s="389"/>
    </row>
    <row r="24" spans="1:10" s="311" customFormat="1" ht="18" customHeight="1">
      <c r="A24" s="406"/>
      <c r="B24" s="415"/>
      <c r="C24" s="416"/>
      <c r="D24" s="408"/>
      <c r="E24" s="313" t="s">
        <v>966</v>
      </c>
      <c r="F24" s="292" t="s">
        <v>954</v>
      </c>
      <c r="G24" s="292">
        <v>30</v>
      </c>
      <c r="H24" s="328">
        <v>160</v>
      </c>
      <c r="I24" s="325">
        <v>4800</v>
      </c>
      <c r="J24" s="389"/>
    </row>
    <row r="25" spans="1:10" s="311" customFormat="1" ht="18" customHeight="1">
      <c r="A25" s="406"/>
      <c r="B25" s="415"/>
      <c r="C25" s="416"/>
      <c r="D25" s="408"/>
      <c r="E25" s="313" t="s">
        <v>967</v>
      </c>
      <c r="F25" s="292" t="s">
        <v>936</v>
      </c>
      <c r="G25" s="292">
        <v>1</v>
      </c>
      <c r="H25" s="328">
        <v>195000</v>
      </c>
      <c r="I25" s="325">
        <v>195000</v>
      </c>
      <c r="J25" s="389"/>
    </row>
    <row r="26" spans="1:10" s="311" customFormat="1" ht="18" customHeight="1">
      <c r="A26" s="406"/>
      <c r="B26" s="415"/>
      <c r="C26" s="416"/>
      <c r="D26" s="408"/>
      <c r="E26" s="306" t="s">
        <v>534</v>
      </c>
      <c r="F26" s="306"/>
      <c r="G26" s="299"/>
      <c r="H26" s="329"/>
      <c r="I26" s="338">
        <f>SUM(I14:I25)</f>
        <v>2023604.4780000001</v>
      </c>
      <c r="J26" s="389"/>
    </row>
    <row r="27" spans="1:10" s="311" customFormat="1" ht="18" customHeight="1">
      <c r="A27" s="406"/>
      <c r="B27" s="415"/>
      <c r="C27" s="416"/>
      <c r="D27" s="292" t="s">
        <v>968</v>
      </c>
      <c r="E27" s="292" t="s">
        <v>969</v>
      </c>
      <c r="F27" s="292" t="s">
        <v>947</v>
      </c>
      <c r="G27" s="293">
        <v>1000</v>
      </c>
      <c r="H27" s="322">
        <v>130</v>
      </c>
      <c r="I27" s="324">
        <f>G27*H27</f>
        <v>130000</v>
      </c>
      <c r="J27" s="389"/>
    </row>
    <row r="28" spans="1:10" s="311" customFormat="1" ht="18" customHeight="1">
      <c r="A28" s="406"/>
      <c r="B28" s="415"/>
      <c r="C28" s="416"/>
      <c r="D28" s="292" t="s">
        <v>970</v>
      </c>
      <c r="E28" s="292" t="s">
        <v>971</v>
      </c>
      <c r="F28" s="292" t="s">
        <v>954</v>
      </c>
      <c r="G28" s="293">
        <v>1409</v>
      </c>
      <c r="H28" s="322">
        <v>470</v>
      </c>
      <c r="I28" s="324">
        <f>G28*H28</f>
        <v>662230</v>
      </c>
      <c r="J28" s="389"/>
    </row>
    <row r="29" spans="1:10" s="311" customFormat="1" ht="18" customHeight="1">
      <c r="A29" s="406"/>
      <c r="B29" s="415"/>
      <c r="C29" s="392" t="s">
        <v>937</v>
      </c>
      <c r="D29" s="392"/>
      <c r="E29" s="392"/>
      <c r="F29" s="297"/>
      <c r="G29" s="314"/>
      <c r="H29" s="330"/>
      <c r="I29" s="339">
        <f>I28+I26+I27</f>
        <v>2815834.4780000001</v>
      </c>
      <c r="J29" s="389"/>
    </row>
    <row r="30" spans="1:10" s="311" customFormat="1" ht="18" customHeight="1">
      <c r="A30" s="406"/>
      <c r="B30" s="415"/>
      <c r="C30" s="396" t="s">
        <v>938</v>
      </c>
      <c r="D30" s="396"/>
      <c r="E30" s="396"/>
      <c r="F30" s="309"/>
      <c r="G30" s="293"/>
      <c r="H30" s="397">
        <v>0.1</v>
      </c>
      <c r="I30" s="400">
        <f>I29*H30</f>
        <v>281583.44780000002</v>
      </c>
      <c r="J30" s="389"/>
    </row>
    <row r="31" spans="1:10" s="311" customFormat="1" ht="18" customHeight="1">
      <c r="A31" s="406"/>
      <c r="B31" s="415"/>
      <c r="C31" s="396" t="s">
        <v>939</v>
      </c>
      <c r="D31" s="396"/>
      <c r="E31" s="396"/>
      <c r="F31" s="309"/>
      <c r="G31" s="293"/>
      <c r="H31" s="398"/>
      <c r="I31" s="401"/>
      <c r="J31" s="389"/>
    </row>
    <row r="32" spans="1:10" s="311" customFormat="1" ht="18" customHeight="1">
      <c r="A32" s="406"/>
      <c r="B32" s="415"/>
      <c r="C32" s="396" t="s">
        <v>940</v>
      </c>
      <c r="D32" s="396"/>
      <c r="E32" s="396"/>
      <c r="F32" s="309"/>
      <c r="G32" s="293"/>
      <c r="H32" s="399"/>
      <c r="I32" s="402"/>
      <c r="J32" s="389"/>
    </row>
    <row r="33" spans="1:10" s="311" customFormat="1" ht="18" customHeight="1">
      <c r="A33" s="406"/>
      <c r="B33" s="415"/>
      <c r="C33" s="396" t="s">
        <v>972</v>
      </c>
      <c r="D33" s="396"/>
      <c r="E33" s="396"/>
      <c r="F33" s="309" t="s">
        <v>973</v>
      </c>
      <c r="G33" s="310">
        <v>0</v>
      </c>
      <c r="H33" s="327">
        <v>0</v>
      </c>
      <c r="I33" s="324">
        <f t="shared" ref="I33:I38" si="2">G33*H33</f>
        <v>0</v>
      </c>
      <c r="J33" s="389"/>
    </row>
    <row r="34" spans="1:10" s="311" customFormat="1" ht="18" customHeight="1">
      <c r="A34" s="406"/>
      <c r="B34" s="415"/>
      <c r="C34" s="392" t="s">
        <v>941</v>
      </c>
      <c r="D34" s="392"/>
      <c r="E34" s="392"/>
      <c r="F34" s="309"/>
      <c r="G34" s="293"/>
      <c r="H34" s="322"/>
      <c r="I34" s="324">
        <f>I30+I33</f>
        <v>281583.44780000002</v>
      </c>
      <c r="J34" s="389"/>
    </row>
    <row r="35" spans="1:10" s="311" customFormat="1" ht="18" customHeight="1">
      <c r="A35" s="406"/>
      <c r="B35" s="415"/>
      <c r="C35" s="392" t="s">
        <v>24</v>
      </c>
      <c r="D35" s="392"/>
      <c r="E35" s="392"/>
      <c r="F35" s="309"/>
      <c r="G35" s="299"/>
      <c r="H35" s="323"/>
      <c r="I35" s="326">
        <f>I34+I29</f>
        <v>3097417.9258000003</v>
      </c>
      <c r="J35" s="389"/>
    </row>
    <row r="36" spans="1:10" s="315" customFormat="1" ht="18" customHeight="1">
      <c r="A36" s="406">
        <v>3</v>
      </c>
      <c r="B36" s="408" t="s">
        <v>974</v>
      </c>
      <c r="C36" s="411" t="s">
        <v>975</v>
      </c>
      <c r="D36" s="408" t="s">
        <v>943</v>
      </c>
      <c r="E36" s="292" t="s">
        <v>976</v>
      </c>
      <c r="F36" s="300" t="s">
        <v>935</v>
      </c>
      <c r="G36" s="294">
        <v>0</v>
      </c>
      <c r="H36" s="331">
        <v>2500</v>
      </c>
      <c r="I36" s="325">
        <f t="shared" si="2"/>
        <v>0</v>
      </c>
      <c r="J36" s="390">
        <f>ROUND(I45*0.8,0)</f>
        <v>507560</v>
      </c>
    </row>
    <row r="37" spans="1:10" s="315" customFormat="1" ht="18" customHeight="1">
      <c r="A37" s="406"/>
      <c r="B37" s="408"/>
      <c r="C37" s="411"/>
      <c r="D37" s="408"/>
      <c r="E37" s="292" t="s">
        <v>977</v>
      </c>
      <c r="F37" s="300" t="s">
        <v>935</v>
      </c>
      <c r="G37" s="308">
        <v>800</v>
      </c>
      <c r="H37" s="331">
        <v>130</v>
      </c>
      <c r="I37" s="325">
        <f t="shared" si="2"/>
        <v>104000</v>
      </c>
      <c r="J37" s="390"/>
    </row>
    <row r="38" spans="1:10" s="315" customFormat="1" ht="18" customHeight="1">
      <c r="A38" s="406"/>
      <c r="B38" s="408"/>
      <c r="C38" s="411"/>
      <c r="D38" s="292" t="s">
        <v>942</v>
      </c>
      <c r="E38" s="316" t="s">
        <v>946</v>
      </c>
      <c r="F38" s="300" t="s">
        <v>935</v>
      </c>
      <c r="G38" s="294">
        <v>1650</v>
      </c>
      <c r="H38" s="331">
        <v>270</v>
      </c>
      <c r="I38" s="325">
        <f t="shared" si="2"/>
        <v>445500</v>
      </c>
      <c r="J38" s="390"/>
    </row>
    <row r="39" spans="1:10" s="315" customFormat="1" ht="18" customHeight="1">
      <c r="A39" s="406"/>
      <c r="B39" s="408"/>
      <c r="C39" s="392" t="s">
        <v>937</v>
      </c>
      <c r="D39" s="392"/>
      <c r="E39" s="392"/>
      <c r="F39" s="292"/>
      <c r="G39" s="317"/>
      <c r="H39" s="332"/>
      <c r="I39" s="337">
        <f>SUM(I36:I38)</f>
        <v>549500</v>
      </c>
      <c r="J39" s="390"/>
    </row>
    <row r="40" spans="1:10" s="315" customFormat="1" ht="18" customHeight="1">
      <c r="A40" s="406"/>
      <c r="B40" s="408"/>
      <c r="C40" s="408" t="s">
        <v>938</v>
      </c>
      <c r="D40" s="408"/>
      <c r="E40" s="408"/>
      <c r="F40" s="292"/>
      <c r="G40" s="298"/>
      <c r="H40" s="410">
        <v>0.1</v>
      </c>
      <c r="I40" s="400">
        <f>I39*H40</f>
        <v>54950</v>
      </c>
      <c r="J40" s="390"/>
    </row>
    <row r="41" spans="1:10" s="315" customFormat="1" ht="18" customHeight="1">
      <c r="A41" s="406"/>
      <c r="B41" s="408"/>
      <c r="C41" s="408" t="s">
        <v>939</v>
      </c>
      <c r="D41" s="408"/>
      <c r="E41" s="408"/>
      <c r="F41" s="292"/>
      <c r="G41" s="298"/>
      <c r="H41" s="410"/>
      <c r="I41" s="401"/>
      <c r="J41" s="390"/>
    </row>
    <row r="42" spans="1:10" s="315" customFormat="1" ht="18" customHeight="1">
      <c r="A42" s="406"/>
      <c r="B42" s="408"/>
      <c r="C42" s="408" t="s">
        <v>940</v>
      </c>
      <c r="D42" s="408"/>
      <c r="E42" s="408"/>
      <c r="F42" s="292"/>
      <c r="G42" s="298"/>
      <c r="H42" s="410"/>
      <c r="I42" s="402"/>
      <c r="J42" s="390"/>
    </row>
    <row r="43" spans="1:10" s="315" customFormat="1" ht="18" customHeight="1">
      <c r="A43" s="406"/>
      <c r="B43" s="408"/>
      <c r="C43" s="408" t="s">
        <v>978</v>
      </c>
      <c r="D43" s="408"/>
      <c r="E43" s="408"/>
      <c r="F43" s="292"/>
      <c r="G43" s="298"/>
      <c r="H43" s="333"/>
      <c r="I43" s="296">
        <v>30000</v>
      </c>
      <c r="J43" s="390"/>
    </row>
    <row r="44" spans="1:10" s="315" customFormat="1" ht="18" customHeight="1">
      <c r="A44" s="406"/>
      <c r="B44" s="408"/>
      <c r="C44" s="392" t="s">
        <v>941</v>
      </c>
      <c r="D44" s="392"/>
      <c r="E44" s="392"/>
      <c r="F44" s="309"/>
      <c r="G44" s="293"/>
      <c r="H44" s="322"/>
      <c r="I44" s="326">
        <f>SUM(I40:I43)</f>
        <v>84950</v>
      </c>
      <c r="J44" s="390"/>
    </row>
    <row r="45" spans="1:10" s="315" customFormat="1" ht="18" customHeight="1">
      <c r="A45" s="406"/>
      <c r="B45" s="408"/>
      <c r="C45" s="392" t="s">
        <v>24</v>
      </c>
      <c r="D45" s="392"/>
      <c r="E45" s="392"/>
      <c r="F45" s="292"/>
      <c r="G45" s="297"/>
      <c r="H45" s="331"/>
      <c r="I45" s="337">
        <f>I39+I44</f>
        <v>634450</v>
      </c>
      <c r="J45" s="390"/>
    </row>
    <row r="46" spans="1:10" s="315" customFormat="1" ht="18" customHeight="1">
      <c r="A46" s="406">
        <v>4</v>
      </c>
      <c r="B46" s="408" t="s">
        <v>475</v>
      </c>
      <c r="C46" s="295" t="s">
        <v>975</v>
      </c>
      <c r="D46" s="292" t="s">
        <v>943</v>
      </c>
      <c r="E46" s="292" t="s">
        <v>979</v>
      </c>
      <c r="F46" s="300" t="s">
        <v>935</v>
      </c>
      <c r="G46" s="295">
        <v>2900</v>
      </c>
      <c r="H46" s="333">
        <v>310</v>
      </c>
      <c r="I46" s="325">
        <f>G46*H46</f>
        <v>899000</v>
      </c>
      <c r="J46" s="390">
        <f>ROUND(I52*0.8,0)</f>
        <v>789760</v>
      </c>
    </row>
    <row r="47" spans="1:10" s="315" customFormat="1" ht="18" customHeight="1">
      <c r="A47" s="406"/>
      <c r="B47" s="408"/>
      <c r="C47" s="392" t="s">
        <v>937</v>
      </c>
      <c r="D47" s="392"/>
      <c r="E47" s="392"/>
      <c r="F47" s="292"/>
      <c r="G47" s="317"/>
      <c r="H47" s="332"/>
      <c r="I47" s="337">
        <f>SUM(I46:I46)</f>
        <v>899000</v>
      </c>
      <c r="J47" s="390"/>
    </row>
    <row r="48" spans="1:10" s="315" customFormat="1" ht="18" customHeight="1">
      <c r="A48" s="406"/>
      <c r="B48" s="408"/>
      <c r="C48" s="408" t="s">
        <v>938</v>
      </c>
      <c r="D48" s="408"/>
      <c r="E48" s="408"/>
      <c r="F48" s="292"/>
      <c r="G48" s="297"/>
      <c r="H48" s="320"/>
      <c r="I48" s="340">
        <v>9300</v>
      </c>
      <c r="J48" s="390"/>
    </row>
    <row r="49" spans="1:10" s="315" customFormat="1" ht="18" customHeight="1">
      <c r="A49" s="406"/>
      <c r="B49" s="408"/>
      <c r="C49" s="408" t="s">
        <v>939</v>
      </c>
      <c r="D49" s="408"/>
      <c r="E49" s="408"/>
      <c r="F49" s="292"/>
      <c r="G49" s="297"/>
      <c r="H49" s="334"/>
      <c r="I49" s="340">
        <v>41700</v>
      </c>
      <c r="J49" s="390"/>
    </row>
    <row r="50" spans="1:10" s="315" customFormat="1" ht="18" customHeight="1">
      <c r="A50" s="406"/>
      <c r="B50" s="408"/>
      <c r="C50" s="408" t="s">
        <v>940</v>
      </c>
      <c r="D50" s="408"/>
      <c r="E50" s="408"/>
      <c r="F50" s="292"/>
      <c r="G50" s="297"/>
      <c r="H50" s="334"/>
      <c r="I50" s="340">
        <v>37200</v>
      </c>
      <c r="J50" s="390"/>
    </row>
    <row r="51" spans="1:10" s="315" customFormat="1" ht="18" customHeight="1">
      <c r="A51" s="406"/>
      <c r="B51" s="408"/>
      <c r="C51" s="392" t="s">
        <v>941</v>
      </c>
      <c r="D51" s="392"/>
      <c r="E51" s="392"/>
      <c r="F51" s="309"/>
      <c r="G51" s="293"/>
      <c r="H51" s="322"/>
      <c r="I51" s="326">
        <f>SUM(I48:I50)</f>
        <v>88200</v>
      </c>
      <c r="J51" s="390"/>
    </row>
    <row r="52" spans="1:10" s="315" customFormat="1" ht="18" customHeight="1">
      <c r="A52" s="407"/>
      <c r="B52" s="393"/>
      <c r="C52" s="409" t="s">
        <v>24</v>
      </c>
      <c r="D52" s="409"/>
      <c r="E52" s="409"/>
      <c r="F52" s="316"/>
      <c r="G52" s="318">
        <f t="shared" ref="G52:I52" si="3">G47+G51</f>
        <v>0</v>
      </c>
      <c r="H52" s="335">
        <f t="shared" si="3"/>
        <v>0</v>
      </c>
      <c r="I52" s="341">
        <f t="shared" si="3"/>
        <v>987200</v>
      </c>
      <c r="J52" s="390"/>
    </row>
    <row r="53" spans="1:10" ht="18" customHeight="1">
      <c r="A53" s="319"/>
      <c r="B53" s="319"/>
      <c r="C53" s="391" t="s">
        <v>945</v>
      </c>
      <c r="D53" s="391"/>
      <c r="E53" s="391"/>
      <c r="F53" s="319"/>
      <c r="G53" s="319"/>
      <c r="H53" s="336"/>
      <c r="I53" s="342"/>
      <c r="J53" s="307">
        <f>SUM(J3:J52)</f>
        <v>3855820</v>
      </c>
    </row>
    <row r="54" spans="1:10" ht="18" customHeight="1">
      <c r="A54" s="304"/>
      <c r="B54" s="304"/>
      <c r="C54" s="304"/>
      <c r="D54" s="304"/>
      <c r="E54" s="304"/>
      <c r="F54" s="304"/>
      <c r="G54" s="304"/>
      <c r="H54" s="304"/>
      <c r="I54" s="304"/>
    </row>
    <row r="55" spans="1:10" ht="18" customHeight="1">
      <c r="A55" s="304"/>
      <c r="B55" s="304"/>
      <c r="C55" s="304"/>
      <c r="D55" s="304"/>
      <c r="E55" s="304"/>
      <c r="F55" s="304"/>
      <c r="G55" s="304"/>
      <c r="H55" s="304"/>
      <c r="I55" s="304"/>
    </row>
    <row r="56" spans="1:10" ht="18" customHeight="1">
      <c r="A56" s="304"/>
      <c r="B56" s="304"/>
      <c r="C56" s="304"/>
      <c r="D56" s="304"/>
      <c r="E56" s="304"/>
      <c r="F56" s="304"/>
      <c r="G56" s="304"/>
      <c r="H56" s="304"/>
      <c r="I56" s="304"/>
    </row>
    <row r="57" spans="1:10" ht="18" customHeight="1">
      <c r="A57" s="304"/>
      <c r="B57" s="304"/>
      <c r="C57" s="304"/>
      <c r="D57" s="304"/>
      <c r="E57" s="304"/>
      <c r="F57" s="304"/>
      <c r="G57" s="304"/>
      <c r="H57" s="304"/>
      <c r="I57" s="304"/>
    </row>
    <row r="58" spans="1:10" ht="18" customHeight="1">
      <c r="A58" s="304"/>
      <c r="B58" s="304"/>
      <c r="C58" s="304"/>
      <c r="D58" s="304"/>
      <c r="E58" s="304"/>
      <c r="F58" s="304"/>
      <c r="G58" s="304"/>
      <c r="H58" s="304"/>
      <c r="I58" s="304"/>
    </row>
    <row r="59" spans="1:10" ht="18" customHeight="1">
      <c r="A59" s="304"/>
      <c r="B59" s="304"/>
      <c r="C59" s="304"/>
      <c r="D59" s="304"/>
      <c r="E59" s="304"/>
      <c r="F59" s="304"/>
      <c r="G59" s="304"/>
      <c r="H59" s="304"/>
      <c r="I59" s="304"/>
    </row>
    <row r="60" spans="1:10" ht="18" customHeight="1">
      <c r="A60" s="304"/>
      <c r="B60" s="304"/>
      <c r="C60" s="304"/>
      <c r="D60" s="304"/>
      <c r="E60" s="304"/>
      <c r="F60" s="304"/>
      <c r="G60" s="304"/>
      <c r="H60" s="304"/>
      <c r="I60" s="304"/>
    </row>
    <row r="61" spans="1:10" ht="18" customHeight="1">
      <c r="A61" s="304"/>
      <c r="B61" s="304"/>
      <c r="C61" s="304"/>
      <c r="D61" s="304"/>
      <c r="E61" s="304"/>
      <c r="F61" s="304"/>
      <c r="G61" s="304"/>
      <c r="H61" s="304"/>
      <c r="I61" s="304"/>
    </row>
    <row r="62" spans="1:10" ht="18" customHeight="1">
      <c r="A62" s="304"/>
      <c r="B62" s="304"/>
      <c r="C62" s="304"/>
      <c r="D62" s="304"/>
      <c r="E62" s="304"/>
      <c r="F62" s="304"/>
      <c r="G62" s="304"/>
      <c r="H62" s="304"/>
      <c r="I62" s="304"/>
    </row>
    <row r="63" spans="1:10" ht="18" customHeight="1">
      <c r="A63" s="304"/>
      <c r="B63" s="304"/>
      <c r="C63" s="304"/>
      <c r="D63" s="304"/>
      <c r="E63" s="304"/>
      <c r="F63" s="304"/>
      <c r="G63" s="304"/>
      <c r="H63" s="304"/>
      <c r="I63" s="304"/>
    </row>
    <row r="64" spans="1:10" ht="18" customHeight="1">
      <c r="A64" s="304"/>
      <c r="B64" s="304"/>
      <c r="C64" s="304"/>
      <c r="D64" s="304"/>
      <c r="E64" s="304"/>
      <c r="F64" s="304"/>
      <c r="G64" s="304"/>
      <c r="H64" s="304"/>
      <c r="I64" s="304"/>
    </row>
    <row r="65" spans="1:9" ht="18" customHeight="1">
      <c r="A65" s="304"/>
      <c r="B65" s="304"/>
      <c r="C65" s="304"/>
      <c r="D65" s="304"/>
      <c r="E65" s="304"/>
      <c r="F65" s="304"/>
      <c r="G65" s="304"/>
      <c r="H65" s="304"/>
      <c r="I65" s="304"/>
    </row>
    <row r="66" spans="1:9" ht="18" customHeight="1">
      <c r="A66" s="304"/>
      <c r="B66" s="304"/>
      <c r="C66" s="304"/>
      <c r="D66" s="304"/>
      <c r="E66" s="304"/>
      <c r="F66" s="304"/>
      <c r="G66" s="304"/>
      <c r="H66" s="304"/>
      <c r="I66" s="304"/>
    </row>
    <row r="67" spans="1:9" ht="18" customHeight="1">
      <c r="A67" s="304"/>
      <c r="B67" s="304"/>
      <c r="C67" s="304"/>
      <c r="D67" s="304"/>
      <c r="E67" s="304"/>
      <c r="F67" s="304"/>
      <c r="G67" s="304"/>
      <c r="H67" s="304"/>
      <c r="I67" s="304"/>
    </row>
    <row r="68" spans="1:9" ht="18" customHeight="1">
      <c r="A68" s="304"/>
      <c r="B68" s="304"/>
      <c r="C68" s="304"/>
      <c r="D68" s="304"/>
      <c r="E68" s="304"/>
      <c r="F68" s="304"/>
      <c r="G68" s="304"/>
      <c r="H68" s="304"/>
      <c r="I68" s="305"/>
    </row>
    <row r="69" spans="1:9" ht="18" customHeight="1">
      <c r="A69" s="304"/>
      <c r="B69" s="304"/>
      <c r="C69" s="304"/>
      <c r="D69" s="304"/>
      <c r="E69" s="304"/>
      <c r="F69" s="304"/>
      <c r="G69" s="304"/>
      <c r="H69" s="304"/>
      <c r="I69" s="304"/>
    </row>
    <row r="70" spans="1:9" ht="18" customHeight="1">
      <c r="A70" s="304"/>
      <c r="B70" s="304"/>
      <c r="C70" s="304"/>
      <c r="D70" s="304"/>
      <c r="E70" s="304"/>
      <c r="F70" s="304"/>
      <c r="G70" s="304"/>
      <c r="H70" s="304"/>
      <c r="I70" s="304"/>
    </row>
    <row r="71" spans="1:9" ht="18" customHeight="1">
      <c r="A71" s="304"/>
      <c r="B71" s="304"/>
      <c r="C71" s="304"/>
      <c r="D71" s="304"/>
      <c r="E71" s="304"/>
      <c r="F71" s="304"/>
      <c r="G71" s="304"/>
      <c r="H71" s="304"/>
      <c r="I71" s="304"/>
    </row>
    <row r="72" spans="1:9" ht="18" customHeight="1">
      <c r="A72" s="304"/>
      <c r="B72" s="304"/>
      <c r="C72" s="304"/>
      <c r="D72" s="304"/>
      <c r="E72" s="304"/>
      <c r="F72" s="304"/>
      <c r="G72" s="304"/>
      <c r="H72" s="304"/>
      <c r="I72" s="304"/>
    </row>
    <row r="73" spans="1:9" ht="18" customHeight="1">
      <c r="A73" s="304"/>
      <c r="B73" s="304"/>
      <c r="C73" s="304"/>
      <c r="D73" s="304"/>
      <c r="E73" s="304"/>
      <c r="F73" s="304"/>
      <c r="G73" s="304"/>
      <c r="H73" s="304"/>
      <c r="I73" s="304"/>
    </row>
    <row r="74" spans="1:9" ht="18" customHeight="1">
      <c r="A74" s="304"/>
      <c r="B74" s="304"/>
      <c r="C74" s="304"/>
      <c r="D74" s="304"/>
      <c r="E74" s="304"/>
      <c r="F74" s="304"/>
      <c r="G74" s="304"/>
      <c r="H74" s="304"/>
      <c r="I74" s="304"/>
    </row>
    <row r="75" spans="1:9" ht="18" customHeight="1">
      <c r="A75" s="304"/>
      <c r="B75" s="304"/>
      <c r="C75" s="304"/>
      <c r="D75" s="304"/>
      <c r="E75" s="304"/>
      <c r="F75" s="304"/>
      <c r="G75" s="304"/>
      <c r="H75" s="304"/>
      <c r="I75" s="304"/>
    </row>
    <row r="76" spans="1:9" ht="18" customHeight="1">
      <c r="A76" s="304"/>
      <c r="B76" s="304"/>
      <c r="C76" s="304"/>
      <c r="D76" s="304"/>
      <c r="E76" s="304"/>
      <c r="F76" s="304"/>
      <c r="G76" s="304"/>
      <c r="H76" s="304"/>
      <c r="I76" s="304"/>
    </row>
    <row r="77" spans="1:9" ht="18" customHeight="1">
      <c r="A77" s="304"/>
      <c r="B77" s="304"/>
      <c r="C77" s="304"/>
      <c r="D77" s="304"/>
      <c r="E77" s="304"/>
      <c r="F77" s="304"/>
      <c r="G77" s="304"/>
      <c r="H77" s="304"/>
      <c r="I77" s="304"/>
    </row>
    <row r="78" spans="1:9" ht="18" customHeight="1">
      <c r="A78" s="304"/>
      <c r="B78" s="304"/>
      <c r="C78" s="304"/>
      <c r="D78" s="304"/>
      <c r="E78" s="304"/>
      <c r="F78" s="304"/>
      <c r="G78" s="304"/>
      <c r="H78" s="304"/>
      <c r="I78" s="304"/>
    </row>
    <row r="79" spans="1:9" ht="18" customHeight="1">
      <c r="A79" s="304"/>
      <c r="B79" s="304"/>
      <c r="C79" s="304"/>
      <c r="D79" s="304"/>
      <c r="E79" s="304"/>
      <c r="F79" s="304"/>
      <c r="G79" s="304"/>
      <c r="H79" s="304"/>
      <c r="I79" s="304"/>
    </row>
    <row r="80" spans="1:9" ht="18" customHeight="1">
      <c r="A80" s="304"/>
      <c r="B80" s="304"/>
      <c r="C80" s="304"/>
      <c r="D80" s="304"/>
      <c r="E80" s="304"/>
      <c r="F80" s="304"/>
      <c r="G80" s="304"/>
      <c r="H80" s="304"/>
      <c r="I80" s="304"/>
    </row>
    <row r="81" spans="1:9" ht="18" customHeight="1">
      <c r="A81" s="304"/>
      <c r="B81" s="304"/>
      <c r="C81" s="304"/>
      <c r="D81" s="304"/>
      <c r="E81" s="304"/>
      <c r="F81" s="304"/>
      <c r="G81" s="304"/>
      <c r="H81" s="304"/>
      <c r="I81" s="304"/>
    </row>
    <row r="82" spans="1:9" ht="18" customHeight="1">
      <c r="A82" s="304"/>
      <c r="B82" s="304"/>
      <c r="C82" s="304"/>
      <c r="D82" s="304"/>
      <c r="E82" s="304"/>
      <c r="F82" s="304"/>
      <c r="G82" s="304"/>
      <c r="H82" s="304"/>
      <c r="I82" s="304"/>
    </row>
    <row r="83" spans="1:9" ht="18" customHeight="1">
      <c r="A83" s="304"/>
      <c r="B83" s="304"/>
      <c r="C83" s="304"/>
      <c r="D83" s="304"/>
      <c r="E83" s="304"/>
      <c r="F83" s="304"/>
      <c r="G83" s="304"/>
      <c r="H83" s="304"/>
      <c r="I83" s="304"/>
    </row>
    <row r="84" spans="1:9" ht="18" customHeight="1">
      <c r="A84" s="304"/>
      <c r="B84" s="304"/>
      <c r="C84" s="304"/>
      <c r="D84" s="304"/>
      <c r="E84" s="304"/>
      <c r="F84" s="304"/>
      <c r="G84" s="304"/>
      <c r="H84" s="304"/>
      <c r="I84" s="304"/>
    </row>
    <row r="85" spans="1:9" ht="18" customHeight="1">
      <c r="A85" s="304"/>
      <c r="B85" s="304"/>
      <c r="C85" s="304"/>
      <c r="D85" s="304"/>
      <c r="E85" s="304"/>
      <c r="F85" s="304"/>
      <c r="G85" s="304"/>
      <c r="H85" s="304"/>
      <c r="I85" s="304"/>
    </row>
    <row r="86" spans="1:9" ht="18" customHeight="1">
      <c r="A86" s="304"/>
      <c r="B86" s="304"/>
      <c r="C86" s="304"/>
      <c r="D86" s="304"/>
      <c r="E86" s="304"/>
      <c r="F86" s="304"/>
      <c r="G86" s="304"/>
      <c r="H86" s="304"/>
      <c r="I86" s="304"/>
    </row>
    <row r="87" spans="1:9" ht="18" customHeight="1">
      <c r="A87" s="304"/>
      <c r="B87" s="304"/>
      <c r="C87" s="304"/>
      <c r="D87" s="304"/>
      <c r="E87" s="304"/>
      <c r="F87" s="304"/>
      <c r="G87" s="304"/>
      <c r="H87" s="304"/>
      <c r="I87" s="304"/>
    </row>
    <row r="88" spans="1:9" ht="18" customHeight="1">
      <c r="A88" s="304"/>
      <c r="B88" s="304"/>
      <c r="C88" s="304"/>
      <c r="D88" s="304"/>
      <c r="E88" s="304"/>
      <c r="F88" s="304"/>
      <c r="G88" s="304"/>
      <c r="H88" s="304"/>
      <c r="I88" s="304"/>
    </row>
    <row r="89" spans="1:9" ht="18" customHeight="1">
      <c r="A89" s="304"/>
      <c r="B89" s="304"/>
      <c r="C89" s="304"/>
      <c r="D89" s="304"/>
      <c r="E89" s="304"/>
      <c r="F89" s="304"/>
      <c r="G89" s="304"/>
      <c r="H89" s="304"/>
      <c r="I89" s="304"/>
    </row>
    <row r="90" spans="1:9" ht="18" customHeight="1">
      <c r="A90" s="304"/>
      <c r="B90" s="304"/>
      <c r="C90" s="304"/>
      <c r="D90" s="304"/>
      <c r="E90" s="304"/>
      <c r="F90" s="304"/>
      <c r="G90" s="304"/>
      <c r="H90" s="304"/>
      <c r="I90" s="304"/>
    </row>
    <row r="91" spans="1:9" ht="18" customHeight="1">
      <c r="A91" s="304"/>
      <c r="B91" s="304"/>
      <c r="C91" s="304"/>
      <c r="D91" s="304"/>
      <c r="E91" s="304"/>
      <c r="F91" s="304"/>
      <c r="G91" s="304"/>
      <c r="H91" s="304"/>
      <c r="I91" s="304"/>
    </row>
    <row r="92" spans="1:9" ht="18" customHeight="1">
      <c r="A92" s="304"/>
      <c r="B92" s="304"/>
      <c r="C92" s="304"/>
      <c r="D92" s="304"/>
      <c r="E92" s="304"/>
      <c r="F92" s="304"/>
      <c r="G92" s="304"/>
      <c r="H92" s="304"/>
      <c r="I92" s="304"/>
    </row>
    <row r="93" spans="1:9" ht="18" customHeight="1">
      <c r="A93" s="304"/>
      <c r="B93" s="304"/>
      <c r="C93" s="304"/>
      <c r="D93" s="304"/>
      <c r="E93" s="304"/>
      <c r="F93" s="304"/>
      <c r="G93" s="304"/>
      <c r="H93" s="304"/>
      <c r="I93" s="304"/>
    </row>
    <row r="94" spans="1:9" ht="18" customHeight="1">
      <c r="A94" s="304"/>
      <c r="B94" s="304"/>
      <c r="C94" s="304"/>
      <c r="D94" s="304"/>
      <c r="E94" s="304"/>
      <c r="F94" s="304"/>
      <c r="G94" s="304"/>
      <c r="H94" s="304"/>
      <c r="I94" s="304"/>
    </row>
    <row r="95" spans="1:9" ht="18" customHeight="1">
      <c r="A95" s="304"/>
      <c r="B95" s="304"/>
      <c r="C95" s="304"/>
      <c r="D95" s="304"/>
      <c r="E95" s="304"/>
      <c r="F95" s="304"/>
      <c r="G95" s="304"/>
      <c r="H95" s="304"/>
      <c r="I95" s="304"/>
    </row>
    <row r="96" spans="1:9" ht="18" customHeight="1">
      <c r="A96" s="304"/>
      <c r="B96" s="304"/>
      <c r="C96" s="304"/>
      <c r="D96" s="304"/>
      <c r="E96" s="304"/>
      <c r="F96" s="304"/>
      <c r="G96" s="304"/>
      <c r="H96" s="304"/>
      <c r="I96" s="304"/>
    </row>
    <row r="97" spans="1:9" ht="18" customHeight="1">
      <c r="A97" s="304"/>
      <c r="B97" s="304"/>
      <c r="C97" s="304"/>
      <c r="D97" s="304"/>
      <c r="E97" s="304"/>
      <c r="F97" s="304"/>
      <c r="G97" s="304"/>
      <c r="H97" s="304"/>
      <c r="I97" s="304"/>
    </row>
    <row r="98" spans="1:9" ht="18" customHeight="1">
      <c r="A98" s="304"/>
      <c r="B98" s="304"/>
      <c r="C98" s="304"/>
      <c r="D98" s="304"/>
      <c r="E98" s="304"/>
      <c r="F98" s="304"/>
      <c r="G98" s="304"/>
      <c r="H98" s="304"/>
      <c r="I98" s="304"/>
    </row>
    <row r="99" spans="1:9" ht="18" customHeight="1">
      <c r="A99" s="304"/>
      <c r="B99" s="304"/>
      <c r="C99" s="304"/>
      <c r="D99" s="304"/>
      <c r="E99" s="304"/>
      <c r="F99" s="304"/>
      <c r="G99" s="304"/>
      <c r="H99" s="304"/>
      <c r="I99" s="304"/>
    </row>
    <row r="100" spans="1:9" ht="18" customHeight="1">
      <c r="A100" s="304"/>
      <c r="B100" s="304"/>
      <c r="C100" s="304"/>
      <c r="D100" s="304"/>
      <c r="E100" s="304"/>
      <c r="F100" s="304"/>
      <c r="G100" s="304"/>
      <c r="H100" s="304"/>
      <c r="I100" s="304"/>
    </row>
    <row r="101" spans="1:9" ht="18" customHeight="1">
      <c r="A101" s="304"/>
      <c r="B101" s="304"/>
      <c r="C101" s="304"/>
      <c r="D101" s="304"/>
      <c r="E101" s="304"/>
      <c r="F101" s="304"/>
      <c r="G101" s="304"/>
      <c r="H101" s="304"/>
      <c r="I101" s="304"/>
    </row>
    <row r="102" spans="1:9" ht="18" customHeight="1">
      <c r="A102" s="304"/>
      <c r="B102" s="304"/>
      <c r="C102" s="304"/>
      <c r="D102" s="304"/>
      <c r="E102" s="304"/>
      <c r="F102" s="304"/>
      <c r="G102" s="304"/>
      <c r="H102" s="304"/>
      <c r="I102" s="304"/>
    </row>
    <row r="103" spans="1:9" ht="18" customHeight="1">
      <c r="A103" s="304"/>
      <c r="B103" s="304"/>
      <c r="C103" s="304"/>
      <c r="D103" s="304"/>
      <c r="E103" s="304"/>
      <c r="F103" s="304"/>
      <c r="G103" s="304"/>
      <c r="H103" s="304"/>
      <c r="I103" s="304"/>
    </row>
    <row r="104" spans="1:9" ht="18" customHeight="1">
      <c r="A104" s="304"/>
      <c r="B104" s="304"/>
      <c r="C104" s="304"/>
      <c r="D104" s="304"/>
      <c r="E104" s="304"/>
      <c r="F104" s="304"/>
      <c r="G104" s="304"/>
      <c r="H104" s="304"/>
      <c r="I104" s="304"/>
    </row>
    <row r="105" spans="1:9" ht="18" customHeight="1">
      <c r="A105" s="304"/>
      <c r="B105" s="304"/>
      <c r="C105" s="304"/>
      <c r="D105" s="304"/>
      <c r="E105" s="304"/>
      <c r="F105" s="304"/>
      <c r="G105" s="304"/>
      <c r="H105" s="304"/>
      <c r="I105" s="304"/>
    </row>
    <row r="106" spans="1:9" ht="18" customHeight="1">
      <c r="A106" s="304"/>
      <c r="B106" s="304"/>
      <c r="C106" s="304"/>
      <c r="D106" s="304"/>
      <c r="E106" s="304"/>
      <c r="F106" s="304"/>
      <c r="G106" s="304"/>
      <c r="H106" s="304"/>
      <c r="I106" s="304"/>
    </row>
    <row r="107" spans="1:9" ht="18" customHeight="1">
      <c r="A107" s="304"/>
      <c r="B107" s="304"/>
      <c r="C107" s="304"/>
      <c r="D107" s="304"/>
      <c r="E107" s="304"/>
      <c r="F107" s="304"/>
      <c r="G107" s="304"/>
      <c r="H107" s="304"/>
      <c r="I107" s="304"/>
    </row>
    <row r="108" spans="1:9" ht="18" customHeight="1">
      <c r="A108" s="304"/>
      <c r="B108" s="304"/>
      <c r="C108" s="304"/>
      <c r="D108" s="304"/>
      <c r="E108" s="304"/>
      <c r="F108" s="304"/>
      <c r="G108" s="304"/>
      <c r="H108" s="304"/>
      <c r="I108" s="304"/>
    </row>
    <row r="109" spans="1:9" ht="18" customHeight="1">
      <c r="A109" s="304"/>
      <c r="B109" s="304"/>
      <c r="C109" s="304"/>
      <c r="D109" s="304"/>
      <c r="E109" s="304"/>
      <c r="F109" s="304"/>
      <c r="G109" s="304"/>
      <c r="H109" s="304"/>
      <c r="I109" s="304"/>
    </row>
    <row r="110" spans="1:9" ht="13.5">
      <c r="A110" s="304"/>
      <c r="B110" s="304"/>
      <c r="C110" s="304"/>
      <c r="D110" s="304"/>
      <c r="E110" s="304"/>
      <c r="F110" s="304"/>
      <c r="G110" s="304"/>
      <c r="H110" s="304"/>
      <c r="I110" s="304"/>
    </row>
    <row r="111" spans="1:9" ht="13.5">
      <c r="A111" s="304"/>
      <c r="B111" s="304"/>
      <c r="C111" s="304"/>
      <c r="D111" s="304"/>
      <c r="E111" s="304"/>
      <c r="F111" s="304"/>
      <c r="G111" s="304"/>
      <c r="H111" s="304"/>
      <c r="I111" s="304"/>
    </row>
    <row r="112" spans="1:9" ht="13.5">
      <c r="A112" s="304"/>
      <c r="B112" s="304"/>
      <c r="C112" s="304"/>
      <c r="D112" s="304"/>
      <c r="E112" s="304"/>
      <c r="F112" s="304"/>
      <c r="G112" s="304"/>
      <c r="H112" s="304"/>
      <c r="I112" s="304"/>
    </row>
    <row r="113" spans="1:9" ht="13.5">
      <c r="A113" s="304"/>
      <c r="B113" s="304"/>
      <c r="C113" s="304"/>
      <c r="D113" s="304"/>
      <c r="E113" s="304"/>
      <c r="F113" s="304"/>
      <c r="G113" s="304"/>
      <c r="H113" s="304"/>
      <c r="I113" s="304"/>
    </row>
  </sheetData>
  <mergeCells count="55">
    <mergeCell ref="H8:H11"/>
    <mergeCell ref="I8:I11"/>
    <mergeCell ref="C9:E9"/>
    <mergeCell ref="C13:E13"/>
    <mergeCell ref="A14:A35"/>
    <mergeCell ref="B14:B35"/>
    <mergeCell ref="C14:C28"/>
    <mergeCell ref="D14:D26"/>
    <mergeCell ref="E14:E17"/>
    <mergeCell ref="C33:E33"/>
    <mergeCell ref="A3:A13"/>
    <mergeCell ref="B3:B13"/>
    <mergeCell ref="C3:C6"/>
    <mergeCell ref="D3:D6"/>
    <mergeCell ref="C7:E7"/>
    <mergeCell ref="C8:E8"/>
    <mergeCell ref="A36:A45"/>
    <mergeCell ref="B36:B45"/>
    <mergeCell ref="C36:C38"/>
    <mergeCell ref="D36:D37"/>
    <mergeCell ref="C39:E39"/>
    <mergeCell ref="C40:E40"/>
    <mergeCell ref="C45:E45"/>
    <mergeCell ref="A1:J1"/>
    <mergeCell ref="A46:A52"/>
    <mergeCell ref="B46:B52"/>
    <mergeCell ref="C47:E47"/>
    <mergeCell ref="C48:E48"/>
    <mergeCell ref="C49:E49"/>
    <mergeCell ref="C50:E50"/>
    <mergeCell ref="C51:E51"/>
    <mergeCell ref="C52:E52"/>
    <mergeCell ref="H40:H42"/>
    <mergeCell ref="I40:I42"/>
    <mergeCell ref="C41:E41"/>
    <mergeCell ref="C42:E42"/>
    <mergeCell ref="C43:E43"/>
    <mergeCell ref="C44:E44"/>
    <mergeCell ref="C34:E34"/>
    <mergeCell ref="J3:J13"/>
    <mergeCell ref="J14:J35"/>
    <mergeCell ref="J36:J45"/>
    <mergeCell ref="J46:J52"/>
    <mergeCell ref="C53:E53"/>
    <mergeCell ref="C35:E35"/>
    <mergeCell ref="F14:F17"/>
    <mergeCell ref="C29:E29"/>
    <mergeCell ref="C30:E30"/>
    <mergeCell ref="H30:H32"/>
    <mergeCell ref="I30:I32"/>
    <mergeCell ref="C31:E31"/>
    <mergeCell ref="C32:E32"/>
    <mergeCell ref="C10:E10"/>
    <mergeCell ref="C11:E11"/>
    <mergeCell ref="C12:E1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J15"/>
  <sheetViews>
    <sheetView workbookViewId="0">
      <selection activeCell="A16" sqref="A16:XFD100"/>
    </sheetView>
  </sheetViews>
  <sheetFormatPr defaultRowHeight="13.5" outlineLevelRow="2"/>
  <cols>
    <col min="1" max="1" width="10.25" style="171" customWidth="1"/>
    <col min="2" max="2" width="24.125" style="171" customWidth="1"/>
    <col min="3" max="3" width="9.5" style="171" customWidth="1"/>
    <col min="4" max="4" width="18.875" style="174" customWidth="1"/>
    <col min="5" max="5" width="23.375" style="174" customWidth="1"/>
    <col min="6" max="6" width="28.5" style="174" customWidth="1"/>
    <col min="7" max="7" width="8.125" style="174" customWidth="1"/>
    <col min="8" max="8" width="11.375" style="174" customWidth="1"/>
    <col min="9" max="9" width="10.125" style="174" customWidth="1"/>
    <col min="10" max="16384" width="9" style="174"/>
  </cols>
  <sheetData>
    <row r="1" spans="1:10" s="171" customFormat="1" ht="22.5">
      <c r="A1" s="418" t="s">
        <v>693</v>
      </c>
      <c r="B1" s="419"/>
      <c r="C1" s="419"/>
      <c r="D1" s="419"/>
      <c r="E1" s="419"/>
      <c r="F1" s="419"/>
      <c r="G1" s="419"/>
      <c r="H1" s="419"/>
      <c r="I1" s="419"/>
    </row>
    <row r="2" spans="1:10">
      <c r="A2" s="172" t="s">
        <v>557</v>
      </c>
      <c r="B2" s="172" t="s">
        <v>595</v>
      </c>
      <c r="C2" s="172" t="s">
        <v>694</v>
      </c>
      <c r="D2" s="173" t="s">
        <v>2</v>
      </c>
      <c r="E2" s="173" t="s">
        <v>688</v>
      </c>
      <c r="F2" s="173" t="s">
        <v>689</v>
      </c>
      <c r="G2" s="172" t="s">
        <v>690</v>
      </c>
      <c r="H2" s="172" t="s">
        <v>691</v>
      </c>
      <c r="I2" s="172" t="s">
        <v>692</v>
      </c>
    </row>
    <row r="3" spans="1:10">
      <c r="A3" s="178" t="s">
        <v>555</v>
      </c>
      <c r="B3" s="176" t="s">
        <v>708</v>
      </c>
      <c r="C3" s="175" t="s">
        <v>695</v>
      </c>
      <c r="D3" s="177" t="s">
        <v>696</v>
      </c>
      <c r="E3" s="177" t="s">
        <v>697</v>
      </c>
      <c r="F3" s="177" t="s">
        <v>698</v>
      </c>
      <c r="G3" s="178">
        <v>1</v>
      </c>
      <c r="H3" s="179">
        <v>100000</v>
      </c>
      <c r="I3" s="179">
        <f t="shared" ref="I3:I14" si="0">G3*H3</f>
        <v>100000</v>
      </c>
    </row>
    <row r="4" spans="1:10">
      <c r="A4" s="178" t="s">
        <v>555</v>
      </c>
      <c r="B4" s="176" t="s">
        <v>708</v>
      </c>
      <c r="C4" s="175" t="s">
        <v>695</v>
      </c>
      <c r="D4" s="177" t="s">
        <v>699</v>
      </c>
      <c r="E4" s="177" t="s">
        <v>700</v>
      </c>
      <c r="F4" s="177" t="s">
        <v>701</v>
      </c>
      <c r="G4" s="178">
        <v>1</v>
      </c>
      <c r="H4" s="179">
        <v>40000</v>
      </c>
      <c r="I4" s="179">
        <f t="shared" si="0"/>
        <v>40000</v>
      </c>
    </row>
    <row r="5" spans="1:10">
      <c r="A5" s="178" t="s">
        <v>555</v>
      </c>
      <c r="B5" s="176" t="s">
        <v>709</v>
      </c>
      <c r="C5" s="175" t="s">
        <v>702</v>
      </c>
      <c r="D5" s="177" t="s">
        <v>704</v>
      </c>
      <c r="E5" s="177" t="s">
        <v>705</v>
      </c>
      <c r="F5" s="177" t="s">
        <v>706</v>
      </c>
      <c r="G5" s="178">
        <v>1</v>
      </c>
      <c r="H5" s="179">
        <v>50000</v>
      </c>
      <c r="I5" s="179">
        <f t="shared" si="0"/>
        <v>50000</v>
      </c>
    </row>
    <row r="6" spans="1:10">
      <c r="A6" s="178" t="s">
        <v>555</v>
      </c>
      <c r="B6" s="180" t="s">
        <v>710</v>
      </c>
      <c r="C6" s="175" t="s">
        <v>702</v>
      </c>
      <c r="D6" s="177" t="s">
        <v>703</v>
      </c>
      <c r="E6" s="177" t="s">
        <v>703</v>
      </c>
      <c r="F6" s="177" t="s">
        <v>703</v>
      </c>
      <c r="G6" s="178">
        <v>1</v>
      </c>
      <c r="H6" s="185">
        <v>49683.8</v>
      </c>
      <c r="I6" s="179">
        <f t="shared" si="0"/>
        <v>49683.8</v>
      </c>
    </row>
    <row r="7" spans="1:10">
      <c r="A7" s="178" t="s">
        <v>555</v>
      </c>
      <c r="B7" s="180" t="s">
        <v>711</v>
      </c>
      <c r="C7" s="175" t="s">
        <v>702</v>
      </c>
      <c r="D7" s="177" t="s">
        <v>703</v>
      </c>
      <c r="E7" s="177" t="s">
        <v>703</v>
      </c>
      <c r="F7" s="177" t="s">
        <v>703</v>
      </c>
      <c r="G7" s="178">
        <v>1</v>
      </c>
      <c r="H7" s="185">
        <v>92689.2</v>
      </c>
      <c r="I7" s="179">
        <f t="shared" si="0"/>
        <v>92689.2</v>
      </c>
    </row>
    <row r="8" spans="1:10" outlineLevel="2">
      <c r="A8" s="178" t="s">
        <v>555</v>
      </c>
      <c r="B8" s="180" t="s">
        <v>712</v>
      </c>
      <c r="C8" s="175" t="s">
        <v>702</v>
      </c>
      <c r="D8" s="177" t="s">
        <v>703</v>
      </c>
      <c r="E8" s="177" t="s">
        <v>703</v>
      </c>
      <c r="F8" s="177" t="s">
        <v>703</v>
      </c>
      <c r="G8" s="178">
        <v>1</v>
      </c>
      <c r="H8" s="185">
        <v>22188</v>
      </c>
      <c r="I8" s="179">
        <f t="shared" si="0"/>
        <v>22188</v>
      </c>
    </row>
    <row r="9" spans="1:10" outlineLevel="2">
      <c r="A9" s="178" t="s">
        <v>555</v>
      </c>
      <c r="B9" s="180" t="s">
        <v>713</v>
      </c>
      <c r="C9" s="175" t="s">
        <v>702</v>
      </c>
      <c r="D9" s="177" t="s">
        <v>703</v>
      </c>
      <c r="E9" s="177" t="s">
        <v>703</v>
      </c>
      <c r="F9" s="177" t="s">
        <v>703</v>
      </c>
      <c r="G9" s="178">
        <v>1</v>
      </c>
      <c r="H9" s="185">
        <v>85405.2</v>
      </c>
      <c r="I9" s="179">
        <f t="shared" si="0"/>
        <v>85405.2</v>
      </c>
    </row>
    <row r="10" spans="1:10" outlineLevel="2">
      <c r="A10" s="178" t="s">
        <v>555</v>
      </c>
      <c r="B10" s="186" t="s">
        <v>714</v>
      </c>
      <c r="C10" s="175" t="s">
        <v>702</v>
      </c>
      <c r="D10" s="177" t="s">
        <v>703</v>
      </c>
      <c r="E10" s="177" t="s">
        <v>703</v>
      </c>
      <c r="F10" s="177" t="s">
        <v>703</v>
      </c>
      <c r="G10" s="178">
        <v>1</v>
      </c>
      <c r="H10" s="185">
        <v>21373.8</v>
      </c>
      <c r="I10" s="179">
        <f t="shared" si="0"/>
        <v>21373.8</v>
      </c>
    </row>
    <row r="11" spans="1:10" outlineLevel="2">
      <c r="A11" s="178" t="s">
        <v>555</v>
      </c>
      <c r="B11" s="180" t="s">
        <v>715</v>
      </c>
      <c r="C11" s="175" t="s">
        <v>702</v>
      </c>
      <c r="D11" s="177" t="s">
        <v>703</v>
      </c>
      <c r="E11" s="177" t="s">
        <v>703</v>
      </c>
      <c r="F11" s="177" t="s">
        <v>703</v>
      </c>
      <c r="G11" s="178">
        <v>1</v>
      </c>
      <c r="H11" s="185">
        <v>88234.8</v>
      </c>
      <c r="I11" s="179">
        <f t="shared" si="0"/>
        <v>88234.8</v>
      </c>
    </row>
    <row r="12" spans="1:10" outlineLevel="2">
      <c r="A12" s="178" t="s">
        <v>555</v>
      </c>
      <c r="B12" s="180" t="s">
        <v>716</v>
      </c>
      <c r="C12" s="175" t="s">
        <v>702</v>
      </c>
      <c r="D12" s="177" t="s">
        <v>703</v>
      </c>
      <c r="E12" s="177" t="s">
        <v>703</v>
      </c>
      <c r="F12" s="177" t="s">
        <v>703</v>
      </c>
      <c r="G12" s="178">
        <v>1</v>
      </c>
      <c r="H12" s="185">
        <v>39092.400000000001</v>
      </c>
      <c r="I12" s="179">
        <f t="shared" si="0"/>
        <v>39092.400000000001</v>
      </c>
    </row>
    <row r="13" spans="1:10" outlineLevel="2">
      <c r="A13" s="178" t="s">
        <v>555</v>
      </c>
      <c r="B13" s="176" t="s">
        <v>717</v>
      </c>
      <c r="C13" s="175" t="s">
        <v>695</v>
      </c>
      <c r="D13" s="177" t="s">
        <v>699</v>
      </c>
      <c r="E13" s="177" t="s">
        <v>700</v>
      </c>
      <c r="F13" s="177" t="s">
        <v>701</v>
      </c>
      <c r="G13" s="178">
        <v>1</v>
      </c>
      <c r="H13" s="179">
        <v>40000</v>
      </c>
      <c r="I13" s="179">
        <f t="shared" si="0"/>
        <v>40000</v>
      </c>
    </row>
    <row r="14" spans="1:10" outlineLevel="2">
      <c r="A14" s="178" t="s">
        <v>555</v>
      </c>
      <c r="B14" s="182" t="s">
        <v>718</v>
      </c>
      <c r="C14" s="175" t="s">
        <v>695</v>
      </c>
      <c r="D14" s="183" t="s">
        <v>719</v>
      </c>
      <c r="E14" s="183" t="s">
        <v>720</v>
      </c>
      <c r="F14" s="183" t="s">
        <v>720</v>
      </c>
      <c r="G14" s="178">
        <v>1</v>
      </c>
      <c r="H14" s="179">
        <v>500000</v>
      </c>
      <c r="I14" s="179">
        <f t="shared" si="0"/>
        <v>500000</v>
      </c>
      <c r="J14" s="184" t="s">
        <v>707</v>
      </c>
    </row>
    <row r="15" spans="1:10" outlineLevel="1">
      <c r="A15" s="181" t="s">
        <v>567</v>
      </c>
      <c r="B15" s="182"/>
      <c r="C15" s="175"/>
      <c r="D15" s="183"/>
      <c r="E15" s="183"/>
      <c r="F15" s="183"/>
      <c r="G15" s="178"/>
      <c r="H15" s="179"/>
      <c r="I15" s="179">
        <f>SUBTOTAL(9,I3:I14)</f>
        <v>1128667.2000000002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selection activeCell="A19" sqref="A19:XFD19"/>
    </sheetView>
  </sheetViews>
  <sheetFormatPr defaultRowHeight="13.5"/>
  <cols>
    <col min="1" max="1" width="8" style="201" customWidth="1"/>
    <col min="2" max="2" width="29.5" style="187" customWidth="1"/>
    <col min="3" max="3" width="20.125" style="187" customWidth="1"/>
    <col min="4" max="4" width="34.5" style="187" customWidth="1"/>
    <col min="5" max="5" width="8.125" style="187" customWidth="1"/>
    <col min="6" max="6" width="7.75" style="187" customWidth="1"/>
    <col min="7" max="7" width="10" style="187" customWidth="1"/>
    <col min="8" max="8" width="13.625" style="187" customWidth="1"/>
    <col min="9" max="16384" width="9" style="187"/>
  </cols>
  <sheetData>
    <row r="1" spans="1:7" ht="18.75">
      <c r="A1" s="420" t="s">
        <v>721</v>
      </c>
      <c r="B1" s="420"/>
      <c r="C1" s="420"/>
      <c r="D1" s="420"/>
      <c r="E1" s="420"/>
      <c r="F1" s="420"/>
      <c r="G1" s="420"/>
    </row>
    <row r="2" spans="1:7" s="189" customFormat="1" ht="18" customHeight="1">
      <c r="A2" s="188" t="s">
        <v>557</v>
      </c>
      <c r="B2" s="188" t="s">
        <v>722</v>
      </c>
      <c r="C2" s="188" t="s">
        <v>688</v>
      </c>
      <c r="D2" s="188" t="s">
        <v>689</v>
      </c>
      <c r="E2" s="188" t="s">
        <v>690</v>
      </c>
      <c r="F2" s="188" t="s">
        <v>691</v>
      </c>
      <c r="G2" s="188" t="s">
        <v>692</v>
      </c>
    </row>
    <row r="3" spans="1:7" s="189" customFormat="1" ht="18" customHeight="1">
      <c r="A3" s="190" t="s">
        <v>542</v>
      </c>
      <c r="B3" s="190" t="s">
        <v>477</v>
      </c>
      <c r="C3" s="190" t="s">
        <v>723</v>
      </c>
      <c r="D3" s="190" t="s">
        <v>724</v>
      </c>
      <c r="E3" s="190">
        <v>410</v>
      </c>
      <c r="F3" s="190">
        <v>46</v>
      </c>
      <c r="G3" s="176">
        <f t="shared" ref="G3:G17" si="0">E3*F3</f>
        <v>18860</v>
      </c>
    </row>
    <row r="4" spans="1:7" s="189" customFormat="1" ht="18" customHeight="1">
      <c r="A4" s="190" t="s">
        <v>542</v>
      </c>
      <c r="B4" s="190" t="s">
        <v>731</v>
      </c>
      <c r="C4" s="190" t="s">
        <v>723</v>
      </c>
      <c r="D4" s="190" t="s">
        <v>724</v>
      </c>
      <c r="E4" s="190">
        <v>668</v>
      </c>
      <c r="F4" s="190">
        <v>46</v>
      </c>
      <c r="G4" s="176">
        <f t="shared" si="0"/>
        <v>30728</v>
      </c>
    </row>
    <row r="5" spans="1:7" s="189" customFormat="1" ht="18" customHeight="1">
      <c r="A5" s="190" t="s">
        <v>542</v>
      </c>
      <c r="B5" s="190" t="s">
        <v>732</v>
      </c>
      <c r="C5" s="190" t="s">
        <v>723</v>
      </c>
      <c r="D5" s="190" t="s">
        <v>724</v>
      </c>
      <c r="E5" s="190">
        <v>923</v>
      </c>
      <c r="F5" s="190">
        <v>46</v>
      </c>
      <c r="G5" s="176">
        <f t="shared" si="0"/>
        <v>42458</v>
      </c>
    </row>
    <row r="6" spans="1:7" s="189" customFormat="1" ht="18" customHeight="1">
      <c r="A6" s="190" t="s">
        <v>542</v>
      </c>
      <c r="B6" s="190" t="s">
        <v>733</v>
      </c>
      <c r="C6" s="190" t="s">
        <v>723</v>
      </c>
      <c r="D6" s="190" t="s">
        <v>724</v>
      </c>
      <c r="E6" s="190">
        <v>1402</v>
      </c>
      <c r="F6" s="190">
        <v>46</v>
      </c>
      <c r="G6" s="176">
        <f t="shared" si="0"/>
        <v>64492</v>
      </c>
    </row>
    <row r="7" spans="1:7" s="189" customFormat="1" ht="18" customHeight="1">
      <c r="A7" s="190" t="s">
        <v>542</v>
      </c>
      <c r="B7" s="190" t="s">
        <v>475</v>
      </c>
      <c r="C7" s="190" t="s">
        <v>723</v>
      </c>
      <c r="D7" s="190" t="s">
        <v>724</v>
      </c>
      <c r="E7" s="190">
        <v>384</v>
      </c>
      <c r="F7" s="190">
        <v>46</v>
      </c>
      <c r="G7" s="176">
        <f t="shared" si="0"/>
        <v>17664</v>
      </c>
    </row>
    <row r="8" spans="1:7" s="189" customFormat="1" ht="18" customHeight="1">
      <c r="A8" s="190" t="s">
        <v>542</v>
      </c>
      <c r="B8" s="190" t="s">
        <v>734</v>
      </c>
      <c r="C8" s="190" t="s">
        <v>727</v>
      </c>
      <c r="D8" s="190" t="s">
        <v>727</v>
      </c>
      <c r="E8" s="190">
        <v>1</v>
      </c>
      <c r="F8" s="190">
        <v>300000</v>
      </c>
      <c r="G8" s="176">
        <f t="shared" si="0"/>
        <v>300000</v>
      </c>
    </row>
    <row r="9" spans="1:7" s="189" customFormat="1" ht="18" customHeight="1">
      <c r="A9" s="191" t="s">
        <v>555</v>
      </c>
      <c r="B9" s="191" t="s">
        <v>475</v>
      </c>
      <c r="C9" s="191" t="s">
        <v>725</v>
      </c>
      <c r="D9" s="191" t="s">
        <v>726</v>
      </c>
      <c r="E9" s="191">
        <v>1</v>
      </c>
      <c r="F9" s="191">
        <v>50000</v>
      </c>
      <c r="G9" s="176">
        <f t="shared" si="0"/>
        <v>50000</v>
      </c>
    </row>
    <row r="10" spans="1:7" s="189" customFormat="1" ht="18" customHeight="1">
      <c r="A10" s="190" t="s">
        <v>542</v>
      </c>
      <c r="B10" s="190" t="s">
        <v>734</v>
      </c>
      <c r="C10" s="190" t="s">
        <v>723</v>
      </c>
      <c r="D10" s="190" t="s">
        <v>724</v>
      </c>
      <c r="E10" s="190">
        <v>915</v>
      </c>
      <c r="F10" s="190">
        <v>46</v>
      </c>
      <c r="G10" s="176">
        <f t="shared" si="0"/>
        <v>42090</v>
      </c>
    </row>
    <row r="11" spans="1:7" s="189" customFormat="1" ht="18" customHeight="1">
      <c r="A11" s="192" t="s">
        <v>555</v>
      </c>
      <c r="B11" s="192" t="s">
        <v>472</v>
      </c>
      <c r="C11" s="191" t="s">
        <v>725</v>
      </c>
      <c r="D11" s="191" t="s">
        <v>726</v>
      </c>
      <c r="E11" s="191">
        <v>1</v>
      </c>
      <c r="F11" s="191">
        <v>50000</v>
      </c>
      <c r="G11" s="176">
        <f t="shared" si="0"/>
        <v>50000</v>
      </c>
    </row>
    <row r="12" spans="1:7" s="189" customFormat="1" ht="18" customHeight="1">
      <c r="A12" s="190" t="s">
        <v>555</v>
      </c>
      <c r="B12" s="190" t="s">
        <v>474</v>
      </c>
      <c r="C12" s="193" t="s">
        <v>728</v>
      </c>
      <c r="D12" s="193" t="s">
        <v>729</v>
      </c>
      <c r="E12" s="193">
        <v>1</v>
      </c>
      <c r="F12" s="193">
        <v>80000</v>
      </c>
      <c r="G12" s="176">
        <f t="shared" si="0"/>
        <v>80000</v>
      </c>
    </row>
    <row r="13" spans="1:7" s="189" customFormat="1" ht="18" customHeight="1">
      <c r="A13" s="190" t="s">
        <v>542</v>
      </c>
      <c r="B13" s="190" t="s">
        <v>478</v>
      </c>
      <c r="C13" s="190" t="s">
        <v>723</v>
      </c>
      <c r="D13" s="190" t="s">
        <v>724</v>
      </c>
      <c r="E13" s="190">
        <v>208</v>
      </c>
      <c r="F13" s="190">
        <v>46</v>
      </c>
      <c r="G13" s="176">
        <f t="shared" si="0"/>
        <v>9568</v>
      </c>
    </row>
    <row r="14" spans="1:7" s="189" customFormat="1" ht="18" customHeight="1">
      <c r="A14" s="190" t="s">
        <v>542</v>
      </c>
      <c r="B14" s="190" t="s">
        <v>735</v>
      </c>
      <c r="C14" s="190" t="s">
        <v>723</v>
      </c>
      <c r="D14" s="190" t="s">
        <v>724</v>
      </c>
      <c r="E14" s="190">
        <v>810</v>
      </c>
      <c r="F14" s="190">
        <v>46</v>
      </c>
      <c r="G14" s="176">
        <f t="shared" si="0"/>
        <v>37260</v>
      </c>
    </row>
    <row r="15" spans="1:7" s="189" customFormat="1" ht="18" customHeight="1">
      <c r="A15" s="190" t="s">
        <v>542</v>
      </c>
      <c r="B15" s="190" t="s">
        <v>476</v>
      </c>
      <c r="C15" s="190" t="s">
        <v>723</v>
      </c>
      <c r="D15" s="190" t="s">
        <v>730</v>
      </c>
      <c r="E15" s="190">
        <v>1</v>
      </c>
      <c r="F15" s="190">
        <v>45000</v>
      </c>
      <c r="G15" s="176">
        <f t="shared" si="0"/>
        <v>45000</v>
      </c>
    </row>
    <row r="16" spans="1:7" s="189" customFormat="1" ht="18" customHeight="1">
      <c r="A16" s="192" t="s">
        <v>555</v>
      </c>
      <c r="B16" s="192" t="s">
        <v>476</v>
      </c>
      <c r="C16" s="191" t="s">
        <v>725</v>
      </c>
      <c r="D16" s="191" t="s">
        <v>726</v>
      </c>
      <c r="E16" s="191">
        <v>1</v>
      </c>
      <c r="F16" s="191">
        <v>50000</v>
      </c>
      <c r="G16" s="176">
        <f t="shared" si="0"/>
        <v>50000</v>
      </c>
    </row>
    <row r="17" spans="1:7" s="189" customFormat="1" ht="18" customHeight="1">
      <c r="A17" s="194" t="s">
        <v>555</v>
      </c>
      <c r="B17" s="194" t="s">
        <v>476</v>
      </c>
      <c r="C17" s="195" t="s">
        <v>728</v>
      </c>
      <c r="D17" s="195" t="s">
        <v>729</v>
      </c>
      <c r="E17" s="195">
        <v>1</v>
      </c>
      <c r="F17" s="195">
        <v>80000</v>
      </c>
      <c r="G17" s="196">
        <f t="shared" si="0"/>
        <v>80000</v>
      </c>
    </row>
    <row r="18" spans="1:7" s="189" customFormat="1" ht="18" customHeight="1">
      <c r="A18" s="197" t="s">
        <v>567</v>
      </c>
      <c r="B18" s="198"/>
      <c r="C18" s="199"/>
      <c r="D18" s="199"/>
      <c r="E18" s="199"/>
      <c r="F18" s="199"/>
      <c r="G18" s="200">
        <f>SUBTOTAL(9,G3:G17)</f>
        <v>918120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selection activeCell="H3" sqref="H3:H8"/>
    </sheetView>
  </sheetViews>
  <sheetFormatPr defaultRowHeight="12"/>
  <cols>
    <col min="1" max="1" width="8.75" style="218" customWidth="1"/>
    <col min="2" max="2" width="23.5" style="202" customWidth="1"/>
    <col min="3" max="3" width="28.125" style="202" customWidth="1"/>
    <col min="4" max="4" width="20.25" style="202" customWidth="1"/>
    <col min="5" max="5" width="40.875" style="202" customWidth="1"/>
    <col min="6" max="6" width="7.625" style="202" customWidth="1"/>
    <col min="7" max="7" width="9.375" style="202" customWidth="1"/>
    <col min="8" max="8" width="11.5" style="202" customWidth="1"/>
    <col min="9" max="9" width="15.875" style="205" customWidth="1"/>
    <col min="10" max="10" width="11.625" style="202" customWidth="1"/>
    <col min="11" max="256" width="9" style="202"/>
    <col min="257" max="257" width="13.25" style="202" customWidth="1"/>
    <col min="258" max="258" width="29" style="202" customWidth="1"/>
    <col min="259" max="259" width="26" style="202" customWidth="1"/>
    <col min="260" max="260" width="20.25" style="202" customWidth="1"/>
    <col min="261" max="261" width="40.875" style="202" customWidth="1"/>
    <col min="262" max="263" width="13.125" style="202" customWidth="1"/>
    <col min="264" max="264" width="11.5" style="202" customWidth="1"/>
    <col min="265" max="265" width="15.875" style="202" customWidth="1"/>
    <col min="266" max="266" width="11.625" style="202" customWidth="1"/>
    <col min="267" max="512" width="9" style="202"/>
    <col min="513" max="513" width="13.25" style="202" customWidth="1"/>
    <col min="514" max="514" width="29" style="202" customWidth="1"/>
    <col min="515" max="515" width="26" style="202" customWidth="1"/>
    <col min="516" max="516" width="20.25" style="202" customWidth="1"/>
    <col min="517" max="517" width="40.875" style="202" customWidth="1"/>
    <col min="518" max="519" width="13.125" style="202" customWidth="1"/>
    <col min="520" max="520" width="11.5" style="202" customWidth="1"/>
    <col min="521" max="521" width="15.875" style="202" customWidth="1"/>
    <col min="522" max="522" width="11.625" style="202" customWidth="1"/>
    <col min="523" max="768" width="9" style="202"/>
    <col min="769" max="769" width="13.25" style="202" customWidth="1"/>
    <col min="770" max="770" width="29" style="202" customWidth="1"/>
    <col min="771" max="771" width="26" style="202" customWidth="1"/>
    <col min="772" max="772" width="20.25" style="202" customWidth="1"/>
    <col min="773" max="773" width="40.875" style="202" customWidth="1"/>
    <col min="774" max="775" width="13.125" style="202" customWidth="1"/>
    <col min="776" max="776" width="11.5" style="202" customWidth="1"/>
    <col min="777" max="777" width="15.875" style="202" customWidth="1"/>
    <col min="778" max="778" width="11.625" style="202" customWidth="1"/>
    <col min="779" max="1024" width="9" style="202"/>
    <col min="1025" max="1025" width="13.25" style="202" customWidth="1"/>
    <col min="1026" max="1026" width="29" style="202" customWidth="1"/>
    <col min="1027" max="1027" width="26" style="202" customWidth="1"/>
    <col min="1028" max="1028" width="20.25" style="202" customWidth="1"/>
    <col min="1029" max="1029" width="40.875" style="202" customWidth="1"/>
    <col min="1030" max="1031" width="13.125" style="202" customWidth="1"/>
    <col min="1032" max="1032" width="11.5" style="202" customWidth="1"/>
    <col min="1033" max="1033" width="15.875" style="202" customWidth="1"/>
    <col min="1034" max="1034" width="11.625" style="202" customWidth="1"/>
    <col min="1035" max="1280" width="9" style="202"/>
    <col min="1281" max="1281" width="13.25" style="202" customWidth="1"/>
    <col min="1282" max="1282" width="29" style="202" customWidth="1"/>
    <col min="1283" max="1283" width="26" style="202" customWidth="1"/>
    <col min="1284" max="1284" width="20.25" style="202" customWidth="1"/>
    <col min="1285" max="1285" width="40.875" style="202" customWidth="1"/>
    <col min="1286" max="1287" width="13.125" style="202" customWidth="1"/>
    <col min="1288" max="1288" width="11.5" style="202" customWidth="1"/>
    <col min="1289" max="1289" width="15.875" style="202" customWidth="1"/>
    <col min="1290" max="1290" width="11.625" style="202" customWidth="1"/>
    <col min="1291" max="1536" width="9" style="202"/>
    <col min="1537" max="1537" width="13.25" style="202" customWidth="1"/>
    <col min="1538" max="1538" width="29" style="202" customWidth="1"/>
    <col min="1539" max="1539" width="26" style="202" customWidth="1"/>
    <col min="1540" max="1540" width="20.25" style="202" customWidth="1"/>
    <col min="1541" max="1541" width="40.875" style="202" customWidth="1"/>
    <col min="1542" max="1543" width="13.125" style="202" customWidth="1"/>
    <col min="1544" max="1544" width="11.5" style="202" customWidth="1"/>
    <col min="1545" max="1545" width="15.875" style="202" customWidth="1"/>
    <col min="1546" max="1546" width="11.625" style="202" customWidth="1"/>
    <col min="1547" max="1792" width="9" style="202"/>
    <col min="1793" max="1793" width="13.25" style="202" customWidth="1"/>
    <col min="1794" max="1794" width="29" style="202" customWidth="1"/>
    <col min="1795" max="1795" width="26" style="202" customWidth="1"/>
    <col min="1796" max="1796" width="20.25" style="202" customWidth="1"/>
    <col min="1797" max="1797" width="40.875" style="202" customWidth="1"/>
    <col min="1798" max="1799" width="13.125" style="202" customWidth="1"/>
    <col min="1800" max="1800" width="11.5" style="202" customWidth="1"/>
    <col min="1801" max="1801" width="15.875" style="202" customWidth="1"/>
    <col min="1802" max="1802" width="11.625" style="202" customWidth="1"/>
    <col min="1803" max="2048" width="9" style="202"/>
    <col min="2049" max="2049" width="13.25" style="202" customWidth="1"/>
    <col min="2050" max="2050" width="29" style="202" customWidth="1"/>
    <col min="2051" max="2051" width="26" style="202" customWidth="1"/>
    <col min="2052" max="2052" width="20.25" style="202" customWidth="1"/>
    <col min="2053" max="2053" width="40.875" style="202" customWidth="1"/>
    <col min="2054" max="2055" width="13.125" style="202" customWidth="1"/>
    <col min="2056" max="2056" width="11.5" style="202" customWidth="1"/>
    <col min="2057" max="2057" width="15.875" style="202" customWidth="1"/>
    <col min="2058" max="2058" width="11.625" style="202" customWidth="1"/>
    <col min="2059" max="2304" width="9" style="202"/>
    <col min="2305" max="2305" width="13.25" style="202" customWidth="1"/>
    <col min="2306" max="2306" width="29" style="202" customWidth="1"/>
    <col min="2307" max="2307" width="26" style="202" customWidth="1"/>
    <col min="2308" max="2308" width="20.25" style="202" customWidth="1"/>
    <col min="2309" max="2309" width="40.875" style="202" customWidth="1"/>
    <col min="2310" max="2311" width="13.125" style="202" customWidth="1"/>
    <col min="2312" max="2312" width="11.5" style="202" customWidth="1"/>
    <col min="2313" max="2313" width="15.875" style="202" customWidth="1"/>
    <col min="2314" max="2314" width="11.625" style="202" customWidth="1"/>
    <col min="2315" max="2560" width="9" style="202"/>
    <col min="2561" max="2561" width="13.25" style="202" customWidth="1"/>
    <col min="2562" max="2562" width="29" style="202" customWidth="1"/>
    <col min="2563" max="2563" width="26" style="202" customWidth="1"/>
    <col min="2564" max="2564" width="20.25" style="202" customWidth="1"/>
    <col min="2565" max="2565" width="40.875" style="202" customWidth="1"/>
    <col min="2566" max="2567" width="13.125" style="202" customWidth="1"/>
    <col min="2568" max="2568" width="11.5" style="202" customWidth="1"/>
    <col min="2569" max="2569" width="15.875" style="202" customWidth="1"/>
    <col min="2570" max="2570" width="11.625" style="202" customWidth="1"/>
    <col min="2571" max="2816" width="9" style="202"/>
    <col min="2817" max="2817" width="13.25" style="202" customWidth="1"/>
    <col min="2818" max="2818" width="29" style="202" customWidth="1"/>
    <col min="2819" max="2819" width="26" style="202" customWidth="1"/>
    <col min="2820" max="2820" width="20.25" style="202" customWidth="1"/>
    <col min="2821" max="2821" width="40.875" style="202" customWidth="1"/>
    <col min="2822" max="2823" width="13.125" style="202" customWidth="1"/>
    <col min="2824" max="2824" width="11.5" style="202" customWidth="1"/>
    <col min="2825" max="2825" width="15.875" style="202" customWidth="1"/>
    <col min="2826" max="2826" width="11.625" style="202" customWidth="1"/>
    <col min="2827" max="3072" width="9" style="202"/>
    <col min="3073" max="3073" width="13.25" style="202" customWidth="1"/>
    <col min="3074" max="3074" width="29" style="202" customWidth="1"/>
    <col min="3075" max="3075" width="26" style="202" customWidth="1"/>
    <col min="3076" max="3076" width="20.25" style="202" customWidth="1"/>
    <col min="3077" max="3077" width="40.875" style="202" customWidth="1"/>
    <col min="3078" max="3079" width="13.125" style="202" customWidth="1"/>
    <col min="3080" max="3080" width="11.5" style="202" customWidth="1"/>
    <col min="3081" max="3081" width="15.875" style="202" customWidth="1"/>
    <col min="3082" max="3082" width="11.625" style="202" customWidth="1"/>
    <col min="3083" max="3328" width="9" style="202"/>
    <col min="3329" max="3329" width="13.25" style="202" customWidth="1"/>
    <col min="3330" max="3330" width="29" style="202" customWidth="1"/>
    <col min="3331" max="3331" width="26" style="202" customWidth="1"/>
    <col min="3332" max="3332" width="20.25" style="202" customWidth="1"/>
    <col min="3333" max="3333" width="40.875" style="202" customWidth="1"/>
    <col min="3334" max="3335" width="13.125" style="202" customWidth="1"/>
    <col min="3336" max="3336" width="11.5" style="202" customWidth="1"/>
    <col min="3337" max="3337" width="15.875" style="202" customWidth="1"/>
    <col min="3338" max="3338" width="11.625" style="202" customWidth="1"/>
    <col min="3339" max="3584" width="9" style="202"/>
    <col min="3585" max="3585" width="13.25" style="202" customWidth="1"/>
    <col min="3586" max="3586" width="29" style="202" customWidth="1"/>
    <col min="3587" max="3587" width="26" style="202" customWidth="1"/>
    <col min="3588" max="3588" width="20.25" style="202" customWidth="1"/>
    <col min="3589" max="3589" width="40.875" style="202" customWidth="1"/>
    <col min="3590" max="3591" width="13.125" style="202" customWidth="1"/>
    <col min="3592" max="3592" width="11.5" style="202" customWidth="1"/>
    <col min="3593" max="3593" width="15.875" style="202" customWidth="1"/>
    <col min="3594" max="3594" width="11.625" style="202" customWidth="1"/>
    <col min="3595" max="3840" width="9" style="202"/>
    <col min="3841" max="3841" width="13.25" style="202" customWidth="1"/>
    <col min="3842" max="3842" width="29" style="202" customWidth="1"/>
    <col min="3843" max="3843" width="26" style="202" customWidth="1"/>
    <col min="3844" max="3844" width="20.25" style="202" customWidth="1"/>
    <col min="3845" max="3845" width="40.875" style="202" customWidth="1"/>
    <col min="3846" max="3847" width="13.125" style="202" customWidth="1"/>
    <col min="3848" max="3848" width="11.5" style="202" customWidth="1"/>
    <col min="3849" max="3849" width="15.875" style="202" customWidth="1"/>
    <col min="3850" max="3850" width="11.625" style="202" customWidth="1"/>
    <col min="3851" max="4096" width="9" style="202"/>
    <col min="4097" max="4097" width="13.25" style="202" customWidth="1"/>
    <col min="4098" max="4098" width="29" style="202" customWidth="1"/>
    <col min="4099" max="4099" width="26" style="202" customWidth="1"/>
    <col min="4100" max="4100" width="20.25" style="202" customWidth="1"/>
    <col min="4101" max="4101" width="40.875" style="202" customWidth="1"/>
    <col min="4102" max="4103" width="13.125" style="202" customWidth="1"/>
    <col min="4104" max="4104" width="11.5" style="202" customWidth="1"/>
    <col min="4105" max="4105" width="15.875" style="202" customWidth="1"/>
    <col min="4106" max="4106" width="11.625" style="202" customWidth="1"/>
    <col min="4107" max="4352" width="9" style="202"/>
    <col min="4353" max="4353" width="13.25" style="202" customWidth="1"/>
    <col min="4354" max="4354" width="29" style="202" customWidth="1"/>
    <col min="4355" max="4355" width="26" style="202" customWidth="1"/>
    <col min="4356" max="4356" width="20.25" style="202" customWidth="1"/>
    <col min="4357" max="4357" width="40.875" style="202" customWidth="1"/>
    <col min="4358" max="4359" width="13.125" style="202" customWidth="1"/>
    <col min="4360" max="4360" width="11.5" style="202" customWidth="1"/>
    <col min="4361" max="4361" width="15.875" style="202" customWidth="1"/>
    <col min="4362" max="4362" width="11.625" style="202" customWidth="1"/>
    <col min="4363" max="4608" width="9" style="202"/>
    <col min="4609" max="4609" width="13.25" style="202" customWidth="1"/>
    <col min="4610" max="4610" width="29" style="202" customWidth="1"/>
    <col min="4611" max="4611" width="26" style="202" customWidth="1"/>
    <col min="4612" max="4612" width="20.25" style="202" customWidth="1"/>
    <col min="4613" max="4613" width="40.875" style="202" customWidth="1"/>
    <col min="4614" max="4615" width="13.125" style="202" customWidth="1"/>
    <col min="4616" max="4616" width="11.5" style="202" customWidth="1"/>
    <col min="4617" max="4617" width="15.875" style="202" customWidth="1"/>
    <col min="4618" max="4618" width="11.625" style="202" customWidth="1"/>
    <col min="4619" max="4864" width="9" style="202"/>
    <col min="4865" max="4865" width="13.25" style="202" customWidth="1"/>
    <col min="4866" max="4866" width="29" style="202" customWidth="1"/>
    <col min="4867" max="4867" width="26" style="202" customWidth="1"/>
    <col min="4868" max="4868" width="20.25" style="202" customWidth="1"/>
    <col min="4869" max="4869" width="40.875" style="202" customWidth="1"/>
    <col min="4870" max="4871" width="13.125" style="202" customWidth="1"/>
    <col min="4872" max="4872" width="11.5" style="202" customWidth="1"/>
    <col min="4873" max="4873" width="15.875" style="202" customWidth="1"/>
    <col min="4874" max="4874" width="11.625" style="202" customWidth="1"/>
    <col min="4875" max="5120" width="9" style="202"/>
    <col min="5121" max="5121" width="13.25" style="202" customWidth="1"/>
    <col min="5122" max="5122" width="29" style="202" customWidth="1"/>
    <col min="5123" max="5123" width="26" style="202" customWidth="1"/>
    <col min="5124" max="5124" width="20.25" style="202" customWidth="1"/>
    <col min="5125" max="5125" width="40.875" style="202" customWidth="1"/>
    <col min="5126" max="5127" width="13.125" style="202" customWidth="1"/>
    <col min="5128" max="5128" width="11.5" style="202" customWidth="1"/>
    <col min="5129" max="5129" width="15.875" style="202" customWidth="1"/>
    <col min="5130" max="5130" width="11.625" style="202" customWidth="1"/>
    <col min="5131" max="5376" width="9" style="202"/>
    <col min="5377" max="5377" width="13.25" style="202" customWidth="1"/>
    <col min="5378" max="5378" width="29" style="202" customWidth="1"/>
    <col min="5379" max="5379" width="26" style="202" customWidth="1"/>
    <col min="5380" max="5380" width="20.25" style="202" customWidth="1"/>
    <col min="5381" max="5381" width="40.875" style="202" customWidth="1"/>
    <col min="5382" max="5383" width="13.125" style="202" customWidth="1"/>
    <col min="5384" max="5384" width="11.5" style="202" customWidth="1"/>
    <col min="5385" max="5385" width="15.875" style="202" customWidth="1"/>
    <col min="5386" max="5386" width="11.625" style="202" customWidth="1"/>
    <col min="5387" max="5632" width="9" style="202"/>
    <col min="5633" max="5633" width="13.25" style="202" customWidth="1"/>
    <col min="5634" max="5634" width="29" style="202" customWidth="1"/>
    <col min="5635" max="5635" width="26" style="202" customWidth="1"/>
    <col min="5636" max="5636" width="20.25" style="202" customWidth="1"/>
    <col min="5637" max="5637" width="40.875" style="202" customWidth="1"/>
    <col min="5638" max="5639" width="13.125" style="202" customWidth="1"/>
    <col min="5640" max="5640" width="11.5" style="202" customWidth="1"/>
    <col min="5641" max="5641" width="15.875" style="202" customWidth="1"/>
    <col min="5642" max="5642" width="11.625" style="202" customWidth="1"/>
    <col min="5643" max="5888" width="9" style="202"/>
    <col min="5889" max="5889" width="13.25" style="202" customWidth="1"/>
    <col min="5890" max="5890" width="29" style="202" customWidth="1"/>
    <col min="5891" max="5891" width="26" style="202" customWidth="1"/>
    <col min="5892" max="5892" width="20.25" style="202" customWidth="1"/>
    <col min="5893" max="5893" width="40.875" style="202" customWidth="1"/>
    <col min="5894" max="5895" width="13.125" style="202" customWidth="1"/>
    <col min="5896" max="5896" width="11.5" style="202" customWidth="1"/>
    <col min="5897" max="5897" width="15.875" style="202" customWidth="1"/>
    <col min="5898" max="5898" width="11.625" style="202" customWidth="1"/>
    <col min="5899" max="6144" width="9" style="202"/>
    <col min="6145" max="6145" width="13.25" style="202" customWidth="1"/>
    <col min="6146" max="6146" width="29" style="202" customWidth="1"/>
    <col min="6147" max="6147" width="26" style="202" customWidth="1"/>
    <col min="6148" max="6148" width="20.25" style="202" customWidth="1"/>
    <col min="6149" max="6149" width="40.875" style="202" customWidth="1"/>
    <col min="6150" max="6151" width="13.125" style="202" customWidth="1"/>
    <col min="6152" max="6152" width="11.5" style="202" customWidth="1"/>
    <col min="6153" max="6153" width="15.875" style="202" customWidth="1"/>
    <col min="6154" max="6154" width="11.625" style="202" customWidth="1"/>
    <col min="6155" max="6400" width="9" style="202"/>
    <col min="6401" max="6401" width="13.25" style="202" customWidth="1"/>
    <col min="6402" max="6402" width="29" style="202" customWidth="1"/>
    <col min="6403" max="6403" width="26" style="202" customWidth="1"/>
    <col min="6404" max="6404" width="20.25" style="202" customWidth="1"/>
    <col min="6405" max="6405" width="40.875" style="202" customWidth="1"/>
    <col min="6406" max="6407" width="13.125" style="202" customWidth="1"/>
    <col min="6408" max="6408" width="11.5" style="202" customWidth="1"/>
    <col min="6409" max="6409" width="15.875" style="202" customWidth="1"/>
    <col min="6410" max="6410" width="11.625" style="202" customWidth="1"/>
    <col min="6411" max="6656" width="9" style="202"/>
    <col min="6657" max="6657" width="13.25" style="202" customWidth="1"/>
    <col min="6658" max="6658" width="29" style="202" customWidth="1"/>
    <col min="6659" max="6659" width="26" style="202" customWidth="1"/>
    <col min="6660" max="6660" width="20.25" style="202" customWidth="1"/>
    <col min="6661" max="6661" width="40.875" style="202" customWidth="1"/>
    <col min="6662" max="6663" width="13.125" style="202" customWidth="1"/>
    <col min="6664" max="6664" width="11.5" style="202" customWidth="1"/>
    <col min="6665" max="6665" width="15.875" style="202" customWidth="1"/>
    <col min="6666" max="6666" width="11.625" style="202" customWidth="1"/>
    <col min="6667" max="6912" width="9" style="202"/>
    <col min="6913" max="6913" width="13.25" style="202" customWidth="1"/>
    <col min="6914" max="6914" width="29" style="202" customWidth="1"/>
    <col min="6915" max="6915" width="26" style="202" customWidth="1"/>
    <col min="6916" max="6916" width="20.25" style="202" customWidth="1"/>
    <col min="6917" max="6917" width="40.875" style="202" customWidth="1"/>
    <col min="6918" max="6919" width="13.125" style="202" customWidth="1"/>
    <col min="6920" max="6920" width="11.5" style="202" customWidth="1"/>
    <col min="6921" max="6921" width="15.875" style="202" customWidth="1"/>
    <col min="6922" max="6922" width="11.625" style="202" customWidth="1"/>
    <col min="6923" max="7168" width="9" style="202"/>
    <col min="7169" max="7169" width="13.25" style="202" customWidth="1"/>
    <col min="7170" max="7170" width="29" style="202" customWidth="1"/>
    <col min="7171" max="7171" width="26" style="202" customWidth="1"/>
    <col min="7172" max="7172" width="20.25" style="202" customWidth="1"/>
    <col min="7173" max="7173" width="40.875" style="202" customWidth="1"/>
    <col min="7174" max="7175" width="13.125" style="202" customWidth="1"/>
    <col min="7176" max="7176" width="11.5" style="202" customWidth="1"/>
    <col min="7177" max="7177" width="15.875" style="202" customWidth="1"/>
    <col min="7178" max="7178" width="11.625" style="202" customWidth="1"/>
    <col min="7179" max="7424" width="9" style="202"/>
    <col min="7425" max="7425" width="13.25" style="202" customWidth="1"/>
    <col min="7426" max="7426" width="29" style="202" customWidth="1"/>
    <col min="7427" max="7427" width="26" style="202" customWidth="1"/>
    <col min="7428" max="7428" width="20.25" style="202" customWidth="1"/>
    <col min="7429" max="7429" width="40.875" style="202" customWidth="1"/>
    <col min="7430" max="7431" width="13.125" style="202" customWidth="1"/>
    <col min="7432" max="7432" width="11.5" style="202" customWidth="1"/>
    <col min="7433" max="7433" width="15.875" style="202" customWidth="1"/>
    <col min="7434" max="7434" width="11.625" style="202" customWidth="1"/>
    <col min="7435" max="7680" width="9" style="202"/>
    <col min="7681" max="7681" width="13.25" style="202" customWidth="1"/>
    <col min="7682" max="7682" width="29" style="202" customWidth="1"/>
    <col min="7683" max="7683" width="26" style="202" customWidth="1"/>
    <col min="7684" max="7684" width="20.25" style="202" customWidth="1"/>
    <col min="7685" max="7685" width="40.875" style="202" customWidth="1"/>
    <col min="7686" max="7687" width="13.125" style="202" customWidth="1"/>
    <col min="7688" max="7688" width="11.5" style="202" customWidth="1"/>
    <col min="7689" max="7689" width="15.875" style="202" customWidth="1"/>
    <col min="7690" max="7690" width="11.625" style="202" customWidth="1"/>
    <col min="7691" max="7936" width="9" style="202"/>
    <col min="7937" max="7937" width="13.25" style="202" customWidth="1"/>
    <col min="7938" max="7938" width="29" style="202" customWidth="1"/>
    <col min="7939" max="7939" width="26" style="202" customWidth="1"/>
    <col min="7940" max="7940" width="20.25" style="202" customWidth="1"/>
    <col min="7941" max="7941" width="40.875" style="202" customWidth="1"/>
    <col min="7942" max="7943" width="13.125" style="202" customWidth="1"/>
    <col min="7944" max="7944" width="11.5" style="202" customWidth="1"/>
    <col min="7945" max="7945" width="15.875" style="202" customWidth="1"/>
    <col min="7946" max="7946" width="11.625" style="202" customWidth="1"/>
    <col min="7947" max="8192" width="9" style="202"/>
    <col min="8193" max="8193" width="13.25" style="202" customWidth="1"/>
    <col min="8194" max="8194" width="29" style="202" customWidth="1"/>
    <col min="8195" max="8195" width="26" style="202" customWidth="1"/>
    <col min="8196" max="8196" width="20.25" style="202" customWidth="1"/>
    <col min="8197" max="8197" width="40.875" style="202" customWidth="1"/>
    <col min="8198" max="8199" width="13.125" style="202" customWidth="1"/>
    <col min="8200" max="8200" width="11.5" style="202" customWidth="1"/>
    <col min="8201" max="8201" width="15.875" style="202" customWidth="1"/>
    <col min="8202" max="8202" width="11.625" style="202" customWidth="1"/>
    <col min="8203" max="8448" width="9" style="202"/>
    <col min="8449" max="8449" width="13.25" style="202" customWidth="1"/>
    <col min="8450" max="8450" width="29" style="202" customWidth="1"/>
    <col min="8451" max="8451" width="26" style="202" customWidth="1"/>
    <col min="8452" max="8452" width="20.25" style="202" customWidth="1"/>
    <col min="8453" max="8453" width="40.875" style="202" customWidth="1"/>
    <col min="8454" max="8455" width="13.125" style="202" customWidth="1"/>
    <col min="8456" max="8456" width="11.5" style="202" customWidth="1"/>
    <col min="8457" max="8457" width="15.875" style="202" customWidth="1"/>
    <col min="8458" max="8458" width="11.625" style="202" customWidth="1"/>
    <col min="8459" max="8704" width="9" style="202"/>
    <col min="8705" max="8705" width="13.25" style="202" customWidth="1"/>
    <col min="8706" max="8706" width="29" style="202" customWidth="1"/>
    <col min="8707" max="8707" width="26" style="202" customWidth="1"/>
    <col min="8708" max="8708" width="20.25" style="202" customWidth="1"/>
    <col min="8709" max="8709" width="40.875" style="202" customWidth="1"/>
    <col min="8710" max="8711" width="13.125" style="202" customWidth="1"/>
    <col min="8712" max="8712" width="11.5" style="202" customWidth="1"/>
    <col min="8713" max="8713" width="15.875" style="202" customWidth="1"/>
    <col min="8714" max="8714" width="11.625" style="202" customWidth="1"/>
    <col min="8715" max="8960" width="9" style="202"/>
    <col min="8961" max="8961" width="13.25" style="202" customWidth="1"/>
    <col min="8962" max="8962" width="29" style="202" customWidth="1"/>
    <col min="8963" max="8963" width="26" style="202" customWidth="1"/>
    <col min="8964" max="8964" width="20.25" style="202" customWidth="1"/>
    <col min="8965" max="8965" width="40.875" style="202" customWidth="1"/>
    <col min="8966" max="8967" width="13.125" style="202" customWidth="1"/>
    <col min="8968" max="8968" width="11.5" style="202" customWidth="1"/>
    <col min="8969" max="8969" width="15.875" style="202" customWidth="1"/>
    <col min="8970" max="8970" width="11.625" style="202" customWidth="1"/>
    <col min="8971" max="9216" width="9" style="202"/>
    <col min="9217" max="9217" width="13.25" style="202" customWidth="1"/>
    <col min="9218" max="9218" width="29" style="202" customWidth="1"/>
    <col min="9219" max="9219" width="26" style="202" customWidth="1"/>
    <col min="9220" max="9220" width="20.25" style="202" customWidth="1"/>
    <col min="9221" max="9221" width="40.875" style="202" customWidth="1"/>
    <col min="9222" max="9223" width="13.125" style="202" customWidth="1"/>
    <col min="9224" max="9224" width="11.5" style="202" customWidth="1"/>
    <col min="9225" max="9225" width="15.875" style="202" customWidth="1"/>
    <col min="9226" max="9226" width="11.625" style="202" customWidth="1"/>
    <col min="9227" max="9472" width="9" style="202"/>
    <col min="9473" max="9473" width="13.25" style="202" customWidth="1"/>
    <col min="9474" max="9474" width="29" style="202" customWidth="1"/>
    <col min="9475" max="9475" width="26" style="202" customWidth="1"/>
    <col min="9476" max="9476" width="20.25" style="202" customWidth="1"/>
    <col min="9477" max="9477" width="40.875" style="202" customWidth="1"/>
    <col min="9478" max="9479" width="13.125" style="202" customWidth="1"/>
    <col min="9480" max="9480" width="11.5" style="202" customWidth="1"/>
    <col min="9481" max="9481" width="15.875" style="202" customWidth="1"/>
    <col min="9482" max="9482" width="11.625" style="202" customWidth="1"/>
    <col min="9483" max="9728" width="9" style="202"/>
    <col min="9729" max="9729" width="13.25" style="202" customWidth="1"/>
    <col min="9730" max="9730" width="29" style="202" customWidth="1"/>
    <col min="9731" max="9731" width="26" style="202" customWidth="1"/>
    <col min="9732" max="9732" width="20.25" style="202" customWidth="1"/>
    <col min="9733" max="9733" width="40.875" style="202" customWidth="1"/>
    <col min="9734" max="9735" width="13.125" style="202" customWidth="1"/>
    <col min="9736" max="9736" width="11.5" style="202" customWidth="1"/>
    <col min="9737" max="9737" width="15.875" style="202" customWidth="1"/>
    <col min="9738" max="9738" width="11.625" style="202" customWidth="1"/>
    <col min="9739" max="9984" width="9" style="202"/>
    <col min="9985" max="9985" width="13.25" style="202" customWidth="1"/>
    <col min="9986" max="9986" width="29" style="202" customWidth="1"/>
    <col min="9987" max="9987" width="26" style="202" customWidth="1"/>
    <col min="9988" max="9988" width="20.25" style="202" customWidth="1"/>
    <col min="9989" max="9989" width="40.875" style="202" customWidth="1"/>
    <col min="9990" max="9991" width="13.125" style="202" customWidth="1"/>
    <col min="9992" max="9992" width="11.5" style="202" customWidth="1"/>
    <col min="9993" max="9993" width="15.875" style="202" customWidth="1"/>
    <col min="9994" max="9994" width="11.625" style="202" customWidth="1"/>
    <col min="9995" max="10240" width="9" style="202"/>
    <col min="10241" max="10241" width="13.25" style="202" customWidth="1"/>
    <col min="10242" max="10242" width="29" style="202" customWidth="1"/>
    <col min="10243" max="10243" width="26" style="202" customWidth="1"/>
    <col min="10244" max="10244" width="20.25" style="202" customWidth="1"/>
    <col min="10245" max="10245" width="40.875" style="202" customWidth="1"/>
    <col min="10246" max="10247" width="13.125" style="202" customWidth="1"/>
    <col min="10248" max="10248" width="11.5" style="202" customWidth="1"/>
    <col min="10249" max="10249" width="15.875" style="202" customWidth="1"/>
    <col min="10250" max="10250" width="11.625" style="202" customWidth="1"/>
    <col min="10251" max="10496" width="9" style="202"/>
    <col min="10497" max="10497" width="13.25" style="202" customWidth="1"/>
    <col min="10498" max="10498" width="29" style="202" customWidth="1"/>
    <col min="10499" max="10499" width="26" style="202" customWidth="1"/>
    <col min="10500" max="10500" width="20.25" style="202" customWidth="1"/>
    <col min="10501" max="10501" width="40.875" style="202" customWidth="1"/>
    <col min="10502" max="10503" width="13.125" style="202" customWidth="1"/>
    <col min="10504" max="10504" width="11.5" style="202" customWidth="1"/>
    <col min="10505" max="10505" width="15.875" style="202" customWidth="1"/>
    <col min="10506" max="10506" width="11.625" style="202" customWidth="1"/>
    <col min="10507" max="10752" width="9" style="202"/>
    <col min="10753" max="10753" width="13.25" style="202" customWidth="1"/>
    <col min="10754" max="10754" width="29" style="202" customWidth="1"/>
    <col min="10755" max="10755" width="26" style="202" customWidth="1"/>
    <col min="10756" max="10756" width="20.25" style="202" customWidth="1"/>
    <col min="10757" max="10757" width="40.875" style="202" customWidth="1"/>
    <col min="10758" max="10759" width="13.125" style="202" customWidth="1"/>
    <col min="10760" max="10760" width="11.5" style="202" customWidth="1"/>
    <col min="10761" max="10761" width="15.875" style="202" customWidth="1"/>
    <col min="10762" max="10762" width="11.625" style="202" customWidth="1"/>
    <col min="10763" max="11008" width="9" style="202"/>
    <col min="11009" max="11009" width="13.25" style="202" customWidth="1"/>
    <col min="11010" max="11010" width="29" style="202" customWidth="1"/>
    <col min="11011" max="11011" width="26" style="202" customWidth="1"/>
    <col min="11012" max="11012" width="20.25" style="202" customWidth="1"/>
    <col min="11013" max="11013" width="40.875" style="202" customWidth="1"/>
    <col min="11014" max="11015" width="13.125" style="202" customWidth="1"/>
    <col min="11016" max="11016" width="11.5" style="202" customWidth="1"/>
    <col min="11017" max="11017" width="15.875" style="202" customWidth="1"/>
    <col min="11018" max="11018" width="11.625" style="202" customWidth="1"/>
    <col min="11019" max="11264" width="9" style="202"/>
    <col min="11265" max="11265" width="13.25" style="202" customWidth="1"/>
    <col min="11266" max="11266" width="29" style="202" customWidth="1"/>
    <col min="11267" max="11267" width="26" style="202" customWidth="1"/>
    <col min="11268" max="11268" width="20.25" style="202" customWidth="1"/>
    <col min="11269" max="11269" width="40.875" style="202" customWidth="1"/>
    <col min="11270" max="11271" width="13.125" style="202" customWidth="1"/>
    <col min="11272" max="11272" width="11.5" style="202" customWidth="1"/>
    <col min="11273" max="11273" width="15.875" style="202" customWidth="1"/>
    <col min="11274" max="11274" width="11.625" style="202" customWidth="1"/>
    <col min="11275" max="11520" width="9" style="202"/>
    <col min="11521" max="11521" width="13.25" style="202" customWidth="1"/>
    <col min="11522" max="11522" width="29" style="202" customWidth="1"/>
    <col min="11523" max="11523" width="26" style="202" customWidth="1"/>
    <col min="11524" max="11524" width="20.25" style="202" customWidth="1"/>
    <col min="11525" max="11525" width="40.875" style="202" customWidth="1"/>
    <col min="11526" max="11527" width="13.125" style="202" customWidth="1"/>
    <col min="11528" max="11528" width="11.5" style="202" customWidth="1"/>
    <col min="11529" max="11529" width="15.875" style="202" customWidth="1"/>
    <col min="11530" max="11530" width="11.625" style="202" customWidth="1"/>
    <col min="11531" max="11776" width="9" style="202"/>
    <col min="11777" max="11777" width="13.25" style="202" customWidth="1"/>
    <col min="11778" max="11778" width="29" style="202" customWidth="1"/>
    <col min="11779" max="11779" width="26" style="202" customWidth="1"/>
    <col min="11780" max="11780" width="20.25" style="202" customWidth="1"/>
    <col min="11781" max="11781" width="40.875" style="202" customWidth="1"/>
    <col min="11782" max="11783" width="13.125" style="202" customWidth="1"/>
    <col min="11784" max="11784" width="11.5" style="202" customWidth="1"/>
    <col min="11785" max="11785" width="15.875" style="202" customWidth="1"/>
    <col min="11786" max="11786" width="11.625" style="202" customWidth="1"/>
    <col min="11787" max="12032" width="9" style="202"/>
    <col min="12033" max="12033" width="13.25" style="202" customWidth="1"/>
    <col min="12034" max="12034" width="29" style="202" customWidth="1"/>
    <col min="12035" max="12035" width="26" style="202" customWidth="1"/>
    <col min="12036" max="12036" width="20.25" style="202" customWidth="1"/>
    <col min="12037" max="12037" width="40.875" style="202" customWidth="1"/>
    <col min="12038" max="12039" width="13.125" style="202" customWidth="1"/>
    <col min="12040" max="12040" width="11.5" style="202" customWidth="1"/>
    <col min="12041" max="12041" width="15.875" style="202" customWidth="1"/>
    <col min="12042" max="12042" width="11.625" style="202" customWidth="1"/>
    <col min="12043" max="12288" width="9" style="202"/>
    <col min="12289" max="12289" width="13.25" style="202" customWidth="1"/>
    <col min="12290" max="12290" width="29" style="202" customWidth="1"/>
    <col min="12291" max="12291" width="26" style="202" customWidth="1"/>
    <col min="12292" max="12292" width="20.25" style="202" customWidth="1"/>
    <col min="12293" max="12293" width="40.875" style="202" customWidth="1"/>
    <col min="12294" max="12295" width="13.125" style="202" customWidth="1"/>
    <col min="12296" max="12296" width="11.5" style="202" customWidth="1"/>
    <col min="12297" max="12297" width="15.875" style="202" customWidth="1"/>
    <col min="12298" max="12298" width="11.625" style="202" customWidth="1"/>
    <col min="12299" max="12544" width="9" style="202"/>
    <col min="12545" max="12545" width="13.25" style="202" customWidth="1"/>
    <col min="12546" max="12546" width="29" style="202" customWidth="1"/>
    <col min="12547" max="12547" width="26" style="202" customWidth="1"/>
    <col min="12548" max="12548" width="20.25" style="202" customWidth="1"/>
    <col min="12549" max="12549" width="40.875" style="202" customWidth="1"/>
    <col min="12550" max="12551" width="13.125" style="202" customWidth="1"/>
    <col min="12552" max="12552" width="11.5" style="202" customWidth="1"/>
    <col min="12553" max="12553" width="15.875" style="202" customWidth="1"/>
    <col min="12554" max="12554" width="11.625" style="202" customWidth="1"/>
    <col min="12555" max="12800" width="9" style="202"/>
    <col min="12801" max="12801" width="13.25" style="202" customWidth="1"/>
    <col min="12802" max="12802" width="29" style="202" customWidth="1"/>
    <col min="12803" max="12803" width="26" style="202" customWidth="1"/>
    <col min="12804" max="12804" width="20.25" style="202" customWidth="1"/>
    <col min="12805" max="12805" width="40.875" style="202" customWidth="1"/>
    <col min="12806" max="12807" width="13.125" style="202" customWidth="1"/>
    <col min="12808" max="12808" width="11.5" style="202" customWidth="1"/>
    <col min="12809" max="12809" width="15.875" style="202" customWidth="1"/>
    <col min="12810" max="12810" width="11.625" style="202" customWidth="1"/>
    <col min="12811" max="13056" width="9" style="202"/>
    <col min="13057" max="13057" width="13.25" style="202" customWidth="1"/>
    <col min="13058" max="13058" width="29" style="202" customWidth="1"/>
    <col min="13059" max="13059" width="26" style="202" customWidth="1"/>
    <col min="13060" max="13060" width="20.25" style="202" customWidth="1"/>
    <col min="13061" max="13061" width="40.875" style="202" customWidth="1"/>
    <col min="13062" max="13063" width="13.125" style="202" customWidth="1"/>
    <col min="13064" max="13064" width="11.5" style="202" customWidth="1"/>
    <col min="13065" max="13065" width="15.875" style="202" customWidth="1"/>
    <col min="13066" max="13066" width="11.625" style="202" customWidth="1"/>
    <col min="13067" max="13312" width="9" style="202"/>
    <col min="13313" max="13313" width="13.25" style="202" customWidth="1"/>
    <col min="13314" max="13314" width="29" style="202" customWidth="1"/>
    <col min="13315" max="13315" width="26" style="202" customWidth="1"/>
    <col min="13316" max="13316" width="20.25" style="202" customWidth="1"/>
    <col min="13317" max="13317" width="40.875" style="202" customWidth="1"/>
    <col min="13318" max="13319" width="13.125" style="202" customWidth="1"/>
    <col min="13320" max="13320" width="11.5" style="202" customWidth="1"/>
    <col min="13321" max="13321" width="15.875" style="202" customWidth="1"/>
    <col min="13322" max="13322" width="11.625" style="202" customWidth="1"/>
    <col min="13323" max="13568" width="9" style="202"/>
    <col min="13569" max="13569" width="13.25" style="202" customWidth="1"/>
    <col min="13570" max="13570" width="29" style="202" customWidth="1"/>
    <col min="13571" max="13571" width="26" style="202" customWidth="1"/>
    <col min="13572" max="13572" width="20.25" style="202" customWidth="1"/>
    <col min="13573" max="13573" width="40.875" style="202" customWidth="1"/>
    <col min="13574" max="13575" width="13.125" style="202" customWidth="1"/>
    <col min="13576" max="13576" width="11.5" style="202" customWidth="1"/>
    <col min="13577" max="13577" width="15.875" style="202" customWidth="1"/>
    <col min="13578" max="13578" width="11.625" style="202" customWidth="1"/>
    <col min="13579" max="13824" width="9" style="202"/>
    <col min="13825" max="13825" width="13.25" style="202" customWidth="1"/>
    <col min="13826" max="13826" width="29" style="202" customWidth="1"/>
    <col min="13827" max="13827" width="26" style="202" customWidth="1"/>
    <col min="13828" max="13828" width="20.25" style="202" customWidth="1"/>
    <col min="13829" max="13829" width="40.875" style="202" customWidth="1"/>
    <col min="13830" max="13831" width="13.125" style="202" customWidth="1"/>
    <col min="13832" max="13832" width="11.5" style="202" customWidth="1"/>
    <col min="13833" max="13833" width="15.875" style="202" customWidth="1"/>
    <col min="13834" max="13834" width="11.625" style="202" customWidth="1"/>
    <col min="13835" max="14080" width="9" style="202"/>
    <col min="14081" max="14081" width="13.25" style="202" customWidth="1"/>
    <col min="14082" max="14082" width="29" style="202" customWidth="1"/>
    <col min="14083" max="14083" width="26" style="202" customWidth="1"/>
    <col min="14084" max="14084" width="20.25" style="202" customWidth="1"/>
    <col min="14085" max="14085" width="40.875" style="202" customWidth="1"/>
    <col min="14086" max="14087" width="13.125" style="202" customWidth="1"/>
    <col min="14088" max="14088" width="11.5" style="202" customWidth="1"/>
    <col min="14089" max="14089" width="15.875" style="202" customWidth="1"/>
    <col min="14090" max="14090" width="11.625" style="202" customWidth="1"/>
    <col min="14091" max="14336" width="9" style="202"/>
    <col min="14337" max="14337" width="13.25" style="202" customWidth="1"/>
    <col min="14338" max="14338" width="29" style="202" customWidth="1"/>
    <col min="14339" max="14339" width="26" style="202" customWidth="1"/>
    <col min="14340" max="14340" width="20.25" style="202" customWidth="1"/>
    <col min="14341" max="14341" width="40.875" style="202" customWidth="1"/>
    <col min="14342" max="14343" width="13.125" style="202" customWidth="1"/>
    <col min="14344" max="14344" width="11.5" style="202" customWidth="1"/>
    <col min="14345" max="14345" width="15.875" style="202" customWidth="1"/>
    <col min="14346" max="14346" width="11.625" style="202" customWidth="1"/>
    <col min="14347" max="14592" width="9" style="202"/>
    <col min="14593" max="14593" width="13.25" style="202" customWidth="1"/>
    <col min="14594" max="14594" width="29" style="202" customWidth="1"/>
    <col min="14595" max="14595" width="26" style="202" customWidth="1"/>
    <col min="14596" max="14596" width="20.25" style="202" customWidth="1"/>
    <col min="14597" max="14597" width="40.875" style="202" customWidth="1"/>
    <col min="14598" max="14599" width="13.125" style="202" customWidth="1"/>
    <col min="14600" max="14600" width="11.5" style="202" customWidth="1"/>
    <col min="14601" max="14601" width="15.875" style="202" customWidth="1"/>
    <col min="14602" max="14602" width="11.625" style="202" customWidth="1"/>
    <col min="14603" max="14848" width="9" style="202"/>
    <col min="14849" max="14849" width="13.25" style="202" customWidth="1"/>
    <col min="14850" max="14850" width="29" style="202" customWidth="1"/>
    <col min="14851" max="14851" width="26" style="202" customWidth="1"/>
    <col min="14852" max="14852" width="20.25" style="202" customWidth="1"/>
    <col min="14853" max="14853" width="40.875" style="202" customWidth="1"/>
    <col min="14854" max="14855" width="13.125" style="202" customWidth="1"/>
    <col min="14856" max="14856" width="11.5" style="202" customWidth="1"/>
    <col min="14857" max="14857" width="15.875" style="202" customWidth="1"/>
    <col min="14858" max="14858" width="11.625" style="202" customWidth="1"/>
    <col min="14859" max="15104" width="9" style="202"/>
    <col min="15105" max="15105" width="13.25" style="202" customWidth="1"/>
    <col min="15106" max="15106" width="29" style="202" customWidth="1"/>
    <col min="15107" max="15107" width="26" style="202" customWidth="1"/>
    <col min="15108" max="15108" width="20.25" style="202" customWidth="1"/>
    <col min="15109" max="15109" width="40.875" style="202" customWidth="1"/>
    <col min="15110" max="15111" width="13.125" style="202" customWidth="1"/>
    <col min="15112" max="15112" width="11.5" style="202" customWidth="1"/>
    <col min="15113" max="15113" width="15.875" style="202" customWidth="1"/>
    <col min="15114" max="15114" width="11.625" style="202" customWidth="1"/>
    <col min="15115" max="15360" width="9" style="202"/>
    <col min="15361" max="15361" width="13.25" style="202" customWidth="1"/>
    <col min="15362" max="15362" width="29" style="202" customWidth="1"/>
    <col min="15363" max="15363" width="26" style="202" customWidth="1"/>
    <col min="15364" max="15364" width="20.25" style="202" customWidth="1"/>
    <col min="15365" max="15365" width="40.875" style="202" customWidth="1"/>
    <col min="15366" max="15367" width="13.125" style="202" customWidth="1"/>
    <col min="15368" max="15368" width="11.5" style="202" customWidth="1"/>
    <col min="15369" max="15369" width="15.875" style="202" customWidth="1"/>
    <col min="15370" max="15370" width="11.625" style="202" customWidth="1"/>
    <col min="15371" max="15616" width="9" style="202"/>
    <col min="15617" max="15617" width="13.25" style="202" customWidth="1"/>
    <col min="15618" max="15618" width="29" style="202" customWidth="1"/>
    <col min="15619" max="15619" width="26" style="202" customWidth="1"/>
    <col min="15620" max="15620" width="20.25" style="202" customWidth="1"/>
    <col min="15621" max="15621" width="40.875" style="202" customWidth="1"/>
    <col min="15622" max="15623" width="13.125" style="202" customWidth="1"/>
    <col min="15624" max="15624" width="11.5" style="202" customWidth="1"/>
    <col min="15625" max="15625" width="15.875" style="202" customWidth="1"/>
    <col min="15626" max="15626" width="11.625" style="202" customWidth="1"/>
    <col min="15627" max="15872" width="9" style="202"/>
    <col min="15873" max="15873" width="13.25" style="202" customWidth="1"/>
    <col min="15874" max="15874" width="29" style="202" customWidth="1"/>
    <col min="15875" max="15875" width="26" style="202" customWidth="1"/>
    <col min="15876" max="15876" width="20.25" style="202" customWidth="1"/>
    <col min="15877" max="15877" width="40.875" style="202" customWidth="1"/>
    <col min="15878" max="15879" width="13.125" style="202" customWidth="1"/>
    <col min="15880" max="15880" width="11.5" style="202" customWidth="1"/>
    <col min="15881" max="15881" width="15.875" style="202" customWidth="1"/>
    <col min="15882" max="15882" width="11.625" style="202" customWidth="1"/>
    <col min="15883" max="16128" width="9" style="202"/>
    <col min="16129" max="16129" width="13.25" style="202" customWidth="1"/>
    <col min="16130" max="16130" width="29" style="202" customWidth="1"/>
    <col min="16131" max="16131" width="26" style="202" customWidth="1"/>
    <col min="16132" max="16132" width="20.25" style="202" customWidth="1"/>
    <col min="16133" max="16133" width="40.875" style="202" customWidth="1"/>
    <col min="16134" max="16135" width="13.125" style="202" customWidth="1"/>
    <col min="16136" max="16136" width="11.5" style="202" customWidth="1"/>
    <col min="16137" max="16137" width="15.875" style="202" customWidth="1"/>
    <col min="16138" max="16138" width="11.625" style="202" customWidth="1"/>
    <col min="16139" max="16384" width="9" style="202"/>
  </cols>
  <sheetData>
    <row r="1" spans="1:9" ht="18.75">
      <c r="A1" s="421" t="s">
        <v>736</v>
      </c>
      <c r="B1" s="422"/>
      <c r="C1" s="422"/>
      <c r="D1" s="422"/>
      <c r="E1" s="422"/>
      <c r="F1" s="422"/>
      <c r="G1" s="422"/>
      <c r="H1" s="422"/>
      <c r="I1" s="202"/>
    </row>
    <row r="2" spans="1:9" ht="20.100000000000001" customHeight="1">
      <c r="A2" s="203" t="s">
        <v>737</v>
      </c>
      <c r="B2" s="203" t="s">
        <v>595</v>
      </c>
      <c r="C2" s="203" t="s">
        <v>2</v>
      </c>
      <c r="D2" s="203" t="s">
        <v>688</v>
      </c>
      <c r="E2" s="203" t="s">
        <v>689</v>
      </c>
      <c r="F2" s="203" t="s">
        <v>690</v>
      </c>
      <c r="G2" s="203" t="s">
        <v>691</v>
      </c>
      <c r="H2" s="204" t="s">
        <v>738</v>
      </c>
    </row>
    <row r="3" spans="1:9" s="210" customFormat="1" ht="20.100000000000001" customHeight="1">
      <c r="A3" s="206" t="s">
        <v>750</v>
      </c>
      <c r="B3" s="207" t="s">
        <v>751</v>
      </c>
      <c r="C3" s="207" t="s">
        <v>739</v>
      </c>
      <c r="D3" s="207" t="s">
        <v>740</v>
      </c>
      <c r="E3" s="207" t="s">
        <v>741</v>
      </c>
      <c r="F3" s="206">
        <v>1</v>
      </c>
      <c r="G3" s="206">
        <v>500000</v>
      </c>
      <c r="H3" s="208">
        <v>500000</v>
      </c>
      <c r="I3" s="209" t="s">
        <v>742</v>
      </c>
    </row>
    <row r="4" spans="1:9" s="210" customFormat="1" ht="20.100000000000001" customHeight="1">
      <c r="A4" s="206" t="s">
        <v>750</v>
      </c>
      <c r="B4" s="207" t="s">
        <v>474</v>
      </c>
      <c r="C4" s="207" t="s">
        <v>748</v>
      </c>
      <c r="D4" s="207" t="s">
        <v>749</v>
      </c>
      <c r="E4" s="207" t="s">
        <v>745</v>
      </c>
      <c r="F4" s="206">
        <v>1</v>
      </c>
      <c r="G4" s="206">
        <v>40000</v>
      </c>
      <c r="H4" s="208">
        <v>40000</v>
      </c>
      <c r="I4" s="211" t="s">
        <v>746</v>
      </c>
    </row>
    <row r="5" spans="1:9" s="210" customFormat="1" ht="20.100000000000001" customHeight="1">
      <c r="A5" s="206" t="s">
        <v>750</v>
      </c>
      <c r="B5" s="207" t="s">
        <v>470</v>
      </c>
      <c r="C5" s="207" t="s">
        <v>748</v>
      </c>
      <c r="D5" s="207" t="s">
        <v>749</v>
      </c>
      <c r="E5" s="207" t="s">
        <v>745</v>
      </c>
      <c r="F5" s="206">
        <v>1</v>
      </c>
      <c r="G5" s="206">
        <v>40000</v>
      </c>
      <c r="H5" s="208">
        <v>40000</v>
      </c>
      <c r="I5" s="211" t="s">
        <v>746</v>
      </c>
    </row>
    <row r="6" spans="1:9" s="210" customFormat="1" ht="20.100000000000001" customHeight="1">
      <c r="A6" s="206" t="s">
        <v>750</v>
      </c>
      <c r="B6" s="207" t="s">
        <v>752</v>
      </c>
      <c r="C6" s="207" t="s">
        <v>748</v>
      </c>
      <c r="D6" s="207" t="s">
        <v>749</v>
      </c>
      <c r="E6" s="207" t="s">
        <v>745</v>
      </c>
      <c r="F6" s="206">
        <v>1</v>
      </c>
      <c r="G6" s="206">
        <v>40000</v>
      </c>
      <c r="H6" s="208">
        <v>40000</v>
      </c>
      <c r="I6" s="211" t="s">
        <v>746</v>
      </c>
    </row>
    <row r="7" spans="1:9" s="210" customFormat="1" ht="20.100000000000001" customHeight="1">
      <c r="A7" s="206" t="s">
        <v>750</v>
      </c>
      <c r="B7" s="207" t="s">
        <v>473</v>
      </c>
      <c r="C7" s="212" t="s">
        <v>743</v>
      </c>
      <c r="D7" s="213" t="s">
        <v>743</v>
      </c>
      <c r="E7" s="213" t="s">
        <v>753</v>
      </c>
      <c r="F7" s="214">
        <v>1</v>
      </c>
      <c r="G7" s="215">
        <v>1000000</v>
      </c>
      <c r="H7" s="215">
        <v>1000000</v>
      </c>
      <c r="I7" s="211" t="s">
        <v>744</v>
      </c>
    </row>
    <row r="8" spans="1:9" s="210" customFormat="1" ht="20.100000000000001" customHeight="1">
      <c r="A8" s="215" t="s">
        <v>750</v>
      </c>
      <c r="B8" s="216" t="s">
        <v>754</v>
      </c>
      <c r="C8" s="212" t="s">
        <v>743</v>
      </c>
      <c r="D8" s="216" t="s">
        <v>747</v>
      </c>
      <c r="E8" s="216" t="s">
        <v>755</v>
      </c>
      <c r="F8" s="217">
        <v>1</v>
      </c>
      <c r="G8" s="215">
        <v>600000</v>
      </c>
      <c r="H8" s="215">
        <v>600000</v>
      </c>
      <c r="I8" s="211" t="s">
        <v>744</v>
      </c>
    </row>
    <row r="9" spans="1:9" s="210" customFormat="1" ht="20.100000000000001" customHeight="1">
      <c r="A9" s="214" t="s">
        <v>567</v>
      </c>
      <c r="B9" s="216"/>
      <c r="C9" s="216"/>
      <c r="D9" s="216"/>
      <c r="E9" s="216"/>
      <c r="F9" s="217"/>
      <c r="G9" s="215"/>
      <c r="H9" s="215">
        <f>SUBTOTAL(9,H3:H8)</f>
        <v>2220000</v>
      </c>
      <c r="I9" s="211"/>
    </row>
  </sheetData>
  <mergeCells count="1">
    <mergeCell ref="A1:H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A6" sqref="A6:XFD15"/>
    </sheetView>
  </sheetViews>
  <sheetFormatPr defaultRowHeight="13.5" outlineLevelRow="2"/>
  <cols>
    <col min="1" max="1" width="9.75" style="229" customWidth="1"/>
    <col min="2" max="2" width="12.75" style="229" customWidth="1"/>
    <col min="3" max="3" width="6.625" style="229" customWidth="1"/>
    <col min="4" max="4" width="30" style="229" customWidth="1"/>
    <col min="5" max="5" width="30.5" style="229" customWidth="1"/>
    <col min="6" max="6" width="30" style="229" customWidth="1"/>
    <col min="7" max="7" width="8.875" style="229" customWidth="1"/>
    <col min="8" max="8" width="9" style="229" customWidth="1"/>
    <col min="9" max="9" width="12.75" style="229" customWidth="1"/>
    <col min="10" max="16384" width="9" style="229"/>
  </cols>
  <sheetData>
    <row r="1" spans="1:9" s="219" customFormat="1" ht="30" customHeight="1">
      <c r="A1" s="423" t="s">
        <v>756</v>
      </c>
      <c r="B1" s="423"/>
      <c r="C1" s="423"/>
      <c r="D1" s="423"/>
      <c r="E1" s="423"/>
      <c r="F1" s="423"/>
      <c r="G1" s="423"/>
      <c r="H1" s="423"/>
      <c r="I1" s="423"/>
    </row>
    <row r="2" spans="1:9" s="223" customFormat="1" ht="24.6" customHeight="1">
      <c r="A2" s="220" t="s">
        <v>595</v>
      </c>
      <c r="B2" s="220" t="s">
        <v>557</v>
      </c>
      <c r="C2" s="220" t="s">
        <v>637</v>
      </c>
      <c r="D2" s="220" t="s">
        <v>2</v>
      </c>
      <c r="E2" s="220" t="s">
        <v>688</v>
      </c>
      <c r="F2" s="221" t="s">
        <v>689</v>
      </c>
      <c r="G2" s="220" t="s">
        <v>690</v>
      </c>
      <c r="H2" s="222" t="s">
        <v>691</v>
      </c>
      <c r="I2" s="222" t="s">
        <v>692</v>
      </c>
    </row>
    <row r="3" spans="1:9" s="223" customFormat="1" ht="24.6" customHeight="1" outlineLevel="2">
      <c r="A3" s="224" t="s">
        <v>761</v>
      </c>
      <c r="B3" s="224" t="s">
        <v>555</v>
      </c>
      <c r="C3" s="224" t="s">
        <v>760</v>
      </c>
      <c r="D3" s="225" t="s">
        <v>757</v>
      </c>
      <c r="E3" s="225" t="s">
        <v>757</v>
      </c>
      <c r="F3" s="225" t="s">
        <v>758</v>
      </c>
      <c r="G3" s="226">
        <v>1</v>
      </c>
      <c r="H3" s="227">
        <v>5000</v>
      </c>
      <c r="I3" s="222">
        <f t="shared" ref="I3:I4" si="0">G3*H3</f>
        <v>5000</v>
      </c>
    </row>
    <row r="4" spans="1:9" s="223" customFormat="1" ht="24.6" customHeight="1" outlineLevel="2">
      <c r="A4" s="224" t="s">
        <v>761</v>
      </c>
      <c r="B4" s="224" t="s">
        <v>555</v>
      </c>
      <c r="C4" s="224" t="s">
        <v>760</v>
      </c>
      <c r="D4" s="225" t="s">
        <v>759</v>
      </c>
      <c r="E4" s="225" t="s">
        <v>759</v>
      </c>
      <c r="F4" s="225" t="s">
        <v>759</v>
      </c>
      <c r="G4" s="226">
        <v>1</v>
      </c>
      <c r="H4" s="227">
        <v>23000</v>
      </c>
      <c r="I4" s="222">
        <f t="shared" si="0"/>
        <v>23000</v>
      </c>
    </row>
    <row r="5" spans="1:9" s="223" customFormat="1" ht="24.6" customHeight="1" outlineLevel="1">
      <c r="A5" s="221"/>
      <c r="B5" s="221" t="s">
        <v>567</v>
      </c>
      <c r="C5" s="221"/>
      <c r="D5" s="228"/>
      <c r="E5" s="228"/>
      <c r="F5" s="228"/>
      <c r="G5" s="220"/>
      <c r="H5" s="222"/>
      <c r="I5" s="222">
        <f>SUBTOTAL(9,I3:I4)</f>
        <v>28000</v>
      </c>
    </row>
    <row r="6" spans="1:9" ht="24.95" customHeight="1"/>
    <row r="7" spans="1:9" ht="24.9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G9"/>
  <sheetViews>
    <sheetView workbookViewId="0">
      <selection activeCell="A10" sqref="A10:XFD14"/>
    </sheetView>
  </sheetViews>
  <sheetFormatPr defaultRowHeight="13.5" outlineLevelRow="2"/>
  <cols>
    <col min="1" max="1" width="16.75" style="184" customWidth="1"/>
    <col min="2" max="2" width="19.75" style="184" customWidth="1"/>
    <col min="3" max="3" width="17.375" style="184" customWidth="1"/>
    <col min="4" max="4" width="29" style="184" customWidth="1"/>
    <col min="5" max="5" width="9" style="184"/>
    <col min="6" max="6" width="12.625" style="184" customWidth="1"/>
    <col min="7" max="7" width="14.625" style="184" customWidth="1"/>
    <col min="8" max="16384" width="9" style="184"/>
  </cols>
  <sheetData>
    <row r="1" spans="1:7" ht="24" customHeight="1">
      <c r="A1" s="424" t="s">
        <v>898</v>
      </c>
      <c r="B1" s="425"/>
      <c r="C1" s="425"/>
      <c r="D1" s="425"/>
      <c r="E1" s="425"/>
      <c r="F1" s="425"/>
      <c r="G1" s="425"/>
    </row>
    <row r="2" spans="1:7" s="233" customFormat="1" ht="18" customHeight="1">
      <c r="A2" s="230" t="s">
        <v>557</v>
      </c>
      <c r="B2" s="231" t="s">
        <v>595</v>
      </c>
      <c r="C2" s="231" t="s">
        <v>2</v>
      </c>
      <c r="D2" s="231" t="s">
        <v>762</v>
      </c>
      <c r="E2" s="231" t="s">
        <v>690</v>
      </c>
      <c r="F2" s="232" t="s">
        <v>691</v>
      </c>
      <c r="G2" s="232" t="s">
        <v>763</v>
      </c>
    </row>
    <row r="3" spans="1:7" s="233" customFormat="1" ht="18" customHeight="1" outlineLevel="2">
      <c r="A3" s="230" t="s">
        <v>555</v>
      </c>
      <c r="B3" s="234" t="s">
        <v>771</v>
      </c>
      <c r="C3" s="235" t="s">
        <v>764</v>
      </c>
      <c r="D3" s="235" t="s">
        <v>765</v>
      </c>
      <c r="E3" s="236">
        <v>1</v>
      </c>
      <c r="F3" s="237">
        <v>20000</v>
      </c>
      <c r="G3" s="237">
        <f t="shared" ref="G3:G8" si="0">E3*F3</f>
        <v>20000</v>
      </c>
    </row>
    <row r="4" spans="1:7" s="233" customFormat="1" ht="18" customHeight="1" outlineLevel="2">
      <c r="A4" s="230" t="s">
        <v>555</v>
      </c>
      <c r="B4" s="234" t="s">
        <v>771</v>
      </c>
      <c r="C4" s="235" t="s">
        <v>764</v>
      </c>
      <c r="D4" s="235" t="s">
        <v>765</v>
      </c>
      <c r="E4" s="236">
        <v>1</v>
      </c>
      <c r="F4" s="237">
        <v>20000</v>
      </c>
      <c r="G4" s="237">
        <f t="shared" si="0"/>
        <v>20000</v>
      </c>
    </row>
    <row r="5" spans="1:7" s="233" customFormat="1" ht="18" customHeight="1" outlineLevel="2">
      <c r="A5" s="230" t="s">
        <v>555</v>
      </c>
      <c r="B5" s="234" t="s">
        <v>771</v>
      </c>
      <c r="C5" s="235" t="s">
        <v>767</v>
      </c>
      <c r="D5" s="234" t="s">
        <v>768</v>
      </c>
      <c r="E5" s="236">
        <v>1</v>
      </c>
      <c r="F5" s="237">
        <v>40000</v>
      </c>
      <c r="G5" s="237">
        <f t="shared" si="0"/>
        <v>40000</v>
      </c>
    </row>
    <row r="6" spans="1:7" s="233" customFormat="1" ht="18" customHeight="1" outlineLevel="2">
      <c r="A6" s="230" t="s">
        <v>555</v>
      </c>
      <c r="B6" s="234" t="s">
        <v>772</v>
      </c>
      <c r="C6" s="235" t="s">
        <v>767</v>
      </c>
      <c r="D6" s="234" t="s">
        <v>768</v>
      </c>
      <c r="E6" s="236">
        <v>1</v>
      </c>
      <c r="F6" s="237">
        <v>40000</v>
      </c>
      <c r="G6" s="237">
        <f t="shared" si="0"/>
        <v>40000</v>
      </c>
    </row>
    <row r="7" spans="1:7" s="233" customFormat="1" ht="18" customHeight="1" outlineLevel="2">
      <c r="A7" s="230" t="s">
        <v>555</v>
      </c>
      <c r="B7" s="234" t="s">
        <v>346</v>
      </c>
      <c r="C7" s="235" t="s">
        <v>764</v>
      </c>
      <c r="D7" s="235" t="s">
        <v>766</v>
      </c>
      <c r="E7" s="236">
        <v>1</v>
      </c>
      <c r="F7" s="237">
        <v>20000</v>
      </c>
      <c r="G7" s="237">
        <f t="shared" si="0"/>
        <v>20000</v>
      </c>
    </row>
    <row r="8" spans="1:7" s="233" customFormat="1" ht="18" customHeight="1" outlineLevel="2">
      <c r="A8" s="230" t="s">
        <v>555</v>
      </c>
      <c r="B8" s="234" t="s">
        <v>346</v>
      </c>
      <c r="C8" s="235" t="s">
        <v>769</v>
      </c>
      <c r="D8" s="235" t="s">
        <v>770</v>
      </c>
      <c r="E8" s="236">
        <v>1</v>
      </c>
      <c r="F8" s="237">
        <v>10000</v>
      </c>
      <c r="G8" s="237">
        <f t="shared" si="0"/>
        <v>10000</v>
      </c>
    </row>
    <row r="9" spans="1:7" s="233" customFormat="1" ht="18" customHeight="1" outlineLevel="1">
      <c r="A9" s="238" t="s">
        <v>567</v>
      </c>
      <c r="B9" s="234"/>
      <c r="C9" s="235"/>
      <c r="D9" s="235"/>
      <c r="E9" s="236"/>
      <c r="F9" s="237"/>
      <c r="G9" s="237">
        <f>SUBTOTAL(9,G3:G8)</f>
        <v>150000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AJ10"/>
  <sheetViews>
    <sheetView workbookViewId="0">
      <selection activeCell="C5" sqref="C5"/>
    </sheetView>
  </sheetViews>
  <sheetFormatPr defaultColWidth="9" defaultRowHeight="12"/>
  <cols>
    <col min="1" max="1" width="7" style="270" customWidth="1"/>
    <col min="2" max="2" width="19" style="286" customWidth="1"/>
    <col min="3" max="3" width="12.5" style="287" customWidth="1"/>
    <col min="4" max="4" width="30.25" style="287" customWidth="1"/>
    <col min="5" max="5" width="10.25" style="286" hidden="1" customWidth="1"/>
    <col min="6" max="6" width="11.125" style="288" hidden="1" customWidth="1"/>
    <col min="7" max="7" width="10.375" style="270" hidden="1" customWidth="1"/>
    <col min="8" max="8" width="11.125" style="270" hidden="1" customWidth="1"/>
    <col min="9" max="19" width="8.875" style="270" hidden="1" customWidth="1"/>
    <col min="20" max="20" width="16.125" style="270" hidden="1" customWidth="1"/>
    <col min="21" max="25" width="8.875" style="270" hidden="1" customWidth="1"/>
    <col min="26" max="26" width="10.75" style="270" hidden="1" customWidth="1"/>
    <col min="27" max="27" width="9.75" style="270" hidden="1" customWidth="1"/>
    <col min="28" max="28" width="10.125" style="270" hidden="1" customWidth="1"/>
    <col min="29" max="29" width="11" style="270" hidden="1" customWidth="1"/>
    <col min="30" max="30" width="9.5" style="270" hidden="1" customWidth="1"/>
    <col min="31" max="31" width="11.25" style="270" hidden="1" customWidth="1"/>
    <col min="32" max="32" width="10.375" style="270" hidden="1" customWidth="1"/>
    <col min="33" max="33" width="11.875" style="270" hidden="1" customWidth="1"/>
    <col min="34" max="35" width="0" style="270" hidden="1" customWidth="1"/>
    <col min="36" max="36" width="13.125" style="270" customWidth="1"/>
    <col min="37" max="16384" width="9" style="270"/>
  </cols>
  <sheetData>
    <row r="1" spans="1:36" ht="20.25">
      <c r="A1" s="427" t="s">
        <v>900</v>
      </c>
      <c r="B1" s="428"/>
      <c r="C1" s="428"/>
      <c r="D1" s="428"/>
      <c r="E1" s="428"/>
      <c r="F1" s="428"/>
      <c r="G1" s="428"/>
      <c r="H1" s="428"/>
      <c r="I1" s="428"/>
      <c r="J1" s="428"/>
      <c r="K1" s="428"/>
      <c r="L1" s="428"/>
      <c r="M1" s="428"/>
      <c r="N1" s="428"/>
      <c r="O1" s="428"/>
      <c r="P1" s="428"/>
      <c r="Q1" s="428"/>
      <c r="R1" s="428"/>
      <c r="S1" s="428"/>
      <c r="T1" s="428"/>
      <c r="U1" s="428"/>
      <c r="V1" s="428"/>
      <c r="W1" s="428"/>
      <c r="X1" s="428"/>
      <c r="Y1" s="428"/>
      <c r="Z1" s="428"/>
      <c r="AA1" s="428"/>
      <c r="AB1" s="428"/>
      <c r="AC1" s="428"/>
      <c r="AD1" s="428"/>
      <c r="AE1" s="428"/>
      <c r="AF1" s="428"/>
      <c r="AG1" s="428"/>
      <c r="AH1" s="428"/>
      <c r="AI1" s="428"/>
      <c r="AJ1" s="428"/>
    </row>
    <row r="2" spans="1:36">
      <c r="A2" s="271" t="s">
        <v>901</v>
      </c>
      <c r="B2" s="271" t="s">
        <v>594</v>
      </c>
      <c r="C2" s="271" t="s">
        <v>902</v>
      </c>
      <c r="D2" s="272" t="s">
        <v>903</v>
      </c>
      <c r="E2" s="273" t="s">
        <v>904</v>
      </c>
      <c r="F2" s="274" t="s">
        <v>905</v>
      </c>
      <c r="G2" s="272" t="s">
        <v>906</v>
      </c>
      <c r="H2" s="272" t="s">
        <v>907</v>
      </c>
      <c r="I2" s="429" t="s">
        <v>908</v>
      </c>
      <c r="J2" s="429"/>
      <c r="K2" s="429"/>
      <c r="L2" s="429" t="s">
        <v>909</v>
      </c>
      <c r="M2" s="429"/>
      <c r="N2" s="429"/>
      <c r="O2" s="429" t="s">
        <v>910</v>
      </c>
      <c r="P2" s="429"/>
      <c r="Q2" s="429"/>
      <c r="R2" s="429" t="s">
        <v>911</v>
      </c>
      <c r="S2" s="429"/>
      <c r="T2" s="429"/>
      <c r="U2" s="429" t="s">
        <v>912</v>
      </c>
      <c r="V2" s="429"/>
      <c r="W2" s="429"/>
      <c r="X2" s="429" t="s">
        <v>913</v>
      </c>
      <c r="Y2" s="429"/>
      <c r="Z2" s="275" t="s">
        <v>914</v>
      </c>
      <c r="AA2" s="275" t="s">
        <v>915</v>
      </c>
      <c r="AB2" s="275" t="s">
        <v>916</v>
      </c>
      <c r="AC2" s="275" t="s">
        <v>917</v>
      </c>
      <c r="AD2" s="273" t="s">
        <v>918</v>
      </c>
      <c r="AE2" s="276" t="s">
        <v>919</v>
      </c>
      <c r="AF2" s="277" t="s">
        <v>920</v>
      </c>
      <c r="AG2" s="273" t="s">
        <v>921</v>
      </c>
      <c r="AH2" s="271" t="s">
        <v>922</v>
      </c>
      <c r="AI2" s="273" t="s">
        <v>923</v>
      </c>
      <c r="AJ2" s="273" t="s">
        <v>924</v>
      </c>
    </row>
    <row r="3" spans="1:36" ht="12.75">
      <c r="A3" s="271">
        <v>1</v>
      </c>
      <c r="B3" s="271" t="s">
        <v>750</v>
      </c>
      <c r="C3" s="278" t="s">
        <v>379</v>
      </c>
      <c r="D3" s="279" t="s">
        <v>476</v>
      </c>
      <c r="E3" s="271"/>
      <c r="F3" s="271"/>
      <c r="G3" s="271">
        <f>SUM(I3+L3+O3+R3+U3+X3)</f>
        <v>69</v>
      </c>
      <c r="H3" s="271">
        <f>SUM(J3,M3,P3,S3,V3,Y3)</f>
        <v>2873</v>
      </c>
      <c r="I3" s="271">
        <v>14</v>
      </c>
      <c r="J3" s="271">
        <v>568</v>
      </c>
      <c r="K3" s="280">
        <f>J3/I3</f>
        <v>40.571428571428569</v>
      </c>
      <c r="L3" s="271">
        <v>14</v>
      </c>
      <c r="M3" s="271">
        <v>575</v>
      </c>
      <c r="N3" s="280">
        <f>M3/L3</f>
        <v>41.071428571428569</v>
      </c>
      <c r="O3" s="271">
        <v>14</v>
      </c>
      <c r="P3" s="271">
        <v>591</v>
      </c>
      <c r="Q3" s="280">
        <f>P3/O3</f>
        <v>42.214285714285715</v>
      </c>
      <c r="R3" s="271">
        <v>15</v>
      </c>
      <c r="S3" s="271">
        <v>615</v>
      </c>
      <c r="T3" s="280">
        <f>S3/R3</f>
        <v>41</v>
      </c>
      <c r="U3" s="271">
        <v>12</v>
      </c>
      <c r="V3" s="271">
        <v>524</v>
      </c>
      <c r="W3" s="280">
        <f>V3/U3</f>
        <v>43.666666666666664</v>
      </c>
      <c r="X3" s="271"/>
      <c r="Y3" s="271"/>
      <c r="Z3" s="271"/>
      <c r="AA3" s="271"/>
      <c r="AB3" s="271"/>
      <c r="AC3" s="281"/>
      <c r="AD3" s="281">
        <f t="shared" ref="AD3:AD6" si="0">F3+H3+AA3+AC3</f>
        <v>2873</v>
      </c>
      <c r="AE3" s="281">
        <f>[2]教职工数!C76</f>
        <v>178</v>
      </c>
      <c r="AF3" s="281"/>
      <c r="AG3" s="282">
        <v>17887500</v>
      </c>
      <c r="AH3" s="283">
        <v>2</v>
      </c>
      <c r="AI3" s="283">
        <v>2</v>
      </c>
      <c r="AJ3" s="284">
        <v>86780</v>
      </c>
    </row>
    <row r="4" spans="1:36" ht="12.75">
      <c r="A4" s="271">
        <v>2</v>
      </c>
      <c r="B4" s="271" t="s">
        <v>542</v>
      </c>
      <c r="C4" s="278" t="s">
        <v>379</v>
      </c>
      <c r="D4" s="279" t="s">
        <v>926</v>
      </c>
      <c r="E4" s="271"/>
      <c r="F4" s="271"/>
      <c r="G4" s="271">
        <f>SUM(I4+L4+O4+R4+U4+X4)</f>
        <v>30</v>
      </c>
      <c r="H4" s="271">
        <f>SUM(J4,M4,P4,S4,V4,Y4)</f>
        <v>993</v>
      </c>
      <c r="I4" s="271">
        <v>6</v>
      </c>
      <c r="J4" s="271">
        <v>190</v>
      </c>
      <c r="K4" s="280">
        <f>J4/I4</f>
        <v>31.666666666666668</v>
      </c>
      <c r="L4" s="271">
        <v>6</v>
      </c>
      <c r="M4" s="271">
        <v>193</v>
      </c>
      <c r="N4" s="280">
        <f>M4/L4</f>
        <v>32.166666666666664</v>
      </c>
      <c r="O4" s="271">
        <v>6</v>
      </c>
      <c r="P4" s="271">
        <v>168</v>
      </c>
      <c r="Q4" s="280">
        <f>P4/O4</f>
        <v>28</v>
      </c>
      <c r="R4" s="271">
        <v>6</v>
      </c>
      <c r="S4" s="271">
        <v>174</v>
      </c>
      <c r="T4" s="280">
        <f>S4/R4</f>
        <v>29</v>
      </c>
      <c r="U4" s="271">
        <v>6</v>
      </c>
      <c r="V4" s="271">
        <v>268</v>
      </c>
      <c r="W4" s="280">
        <f>V4/U4</f>
        <v>44.666666666666664</v>
      </c>
      <c r="X4" s="271"/>
      <c r="Y4" s="271"/>
      <c r="Z4" s="271"/>
      <c r="AA4" s="271"/>
      <c r="AB4" s="271"/>
      <c r="AC4" s="281"/>
      <c r="AD4" s="281">
        <f t="shared" si="0"/>
        <v>993</v>
      </c>
      <c r="AE4" s="281">
        <f>[2]教职工数!C75</f>
        <v>88</v>
      </c>
      <c r="AF4" s="281"/>
      <c r="AG4" s="282">
        <v>9450000</v>
      </c>
      <c r="AH4" s="283"/>
      <c r="AI4" s="283">
        <v>2</v>
      </c>
      <c r="AJ4" s="284">
        <v>198204</v>
      </c>
    </row>
    <row r="5" spans="1:36" ht="12.75">
      <c r="A5" s="271">
        <v>3</v>
      </c>
      <c r="B5" s="271" t="s">
        <v>542</v>
      </c>
      <c r="C5" s="278" t="s">
        <v>379</v>
      </c>
      <c r="D5" s="279" t="s">
        <v>927</v>
      </c>
      <c r="E5" s="271"/>
      <c r="F5" s="271"/>
      <c r="G5" s="271">
        <f>SUM(I5+L5+O5+R5+U5+X5)</f>
        <v>31</v>
      </c>
      <c r="H5" s="271">
        <f>SUM(J5,M5,P5,S5,V5,Y5)</f>
        <v>958</v>
      </c>
      <c r="I5" s="271">
        <v>7</v>
      </c>
      <c r="J5" s="271">
        <v>201</v>
      </c>
      <c r="K5" s="280">
        <f>J5/I5</f>
        <v>28.714285714285715</v>
      </c>
      <c r="L5" s="271">
        <v>7</v>
      </c>
      <c r="M5" s="271">
        <v>229</v>
      </c>
      <c r="N5" s="280">
        <f>M5/L5</f>
        <v>32.714285714285715</v>
      </c>
      <c r="O5" s="271">
        <v>7</v>
      </c>
      <c r="P5" s="271">
        <v>190</v>
      </c>
      <c r="Q5" s="280">
        <f>P5/O5</f>
        <v>27.142857142857142</v>
      </c>
      <c r="R5" s="271">
        <v>6</v>
      </c>
      <c r="S5" s="271">
        <v>181</v>
      </c>
      <c r="T5" s="280">
        <f>S5/R5</f>
        <v>30.166666666666668</v>
      </c>
      <c r="U5" s="271">
        <v>4</v>
      </c>
      <c r="V5" s="271">
        <v>157</v>
      </c>
      <c r="W5" s="280">
        <f>V5/U5</f>
        <v>39.25</v>
      </c>
      <c r="X5" s="271"/>
      <c r="Y5" s="271"/>
      <c r="Z5" s="271"/>
      <c r="AA5" s="271"/>
      <c r="AB5" s="271"/>
      <c r="AC5" s="281"/>
      <c r="AD5" s="281">
        <f t="shared" si="0"/>
        <v>958</v>
      </c>
      <c r="AE5" s="281">
        <f>[2]教职工数!C77</f>
        <v>87</v>
      </c>
      <c r="AF5" s="281"/>
      <c r="AG5" s="282">
        <v>8100000</v>
      </c>
      <c r="AH5" s="283"/>
      <c r="AI5" s="283">
        <v>1</v>
      </c>
      <c r="AJ5" s="284">
        <v>115426</v>
      </c>
    </row>
    <row r="6" spans="1:36" ht="12.75">
      <c r="A6" s="271">
        <v>4</v>
      </c>
      <c r="B6" s="271" t="s">
        <v>542</v>
      </c>
      <c r="C6" s="278" t="s">
        <v>925</v>
      </c>
      <c r="D6" s="279" t="s">
        <v>470</v>
      </c>
      <c r="E6" s="271"/>
      <c r="F6" s="271"/>
      <c r="G6" s="271"/>
      <c r="H6" s="271"/>
      <c r="I6" s="271"/>
      <c r="J6" s="271"/>
      <c r="K6" s="280"/>
      <c r="L6" s="271"/>
      <c r="M6" s="271"/>
      <c r="N6" s="280"/>
      <c r="O6" s="271"/>
      <c r="P6" s="271"/>
      <c r="Q6" s="280"/>
      <c r="R6" s="271"/>
      <c r="S6" s="271"/>
      <c r="T6" s="280"/>
      <c r="U6" s="271"/>
      <c r="V6" s="271"/>
      <c r="W6" s="280"/>
      <c r="X6" s="271"/>
      <c r="Y6" s="271"/>
      <c r="Z6" s="271">
        <f>[2]中学学生数统计!Q19</f>
        <v>31</v>
      </c>
      <c r="AA6" s="271">
        <f>[2]中学学生数统计!R19</f>
        <v>1161</v>
      </c>
      <c r="AB6" s="271"/>
      <c r="AC6" s="281"/>
      <c r="AD6" s="281">
        <f t="shared" si="0"/>
        <v>1161</v>
      </c>
      <c r="AE6" s="281">
        <f>[2]教职工数!C12</f>
        <v>101</v>
      </c>
      <c r="AF6" s="281"/>
      <c r="AG6" s="282">
        <v>10613286</v>
      </c>
      <c r="AH6" s="283"/>
      <c r="AI6" s="283">
        <v>1</v>
      </c>
      <c r="AJ6" s="284">
        <v>109894</v>
      </c>
    </row>
    <row r="7" spans="1:36" ht="12.75">
      <c r="A7" s="271"/>
      <c r="B7" s="285" t="s">
        <v>567</v>
      </c>
      <c r="C7" s="278"/>
      <c r="D7" s="279"/>
      <c r="E7" s="271"/>
      <c r="F7" s="271"/>
      <c r="G7" s="271"/>
      <c r="H7" s="271"/>
      <c r="I7" s="271"/>
      <c r="J7" s="271"/>
      <c r="K7" s="280"/>
      <c r="L7" s="271"/>
      <c r="M7" s="271"/>
      <c r="N7" s="280"/>
      <c r="O7" s="271"/>
      <c r="P7" s="271"/>
      <c r="Q7" s="280"/>
      <c r="R7" s="271"/>
      <c r="S7" s="271"/>
      <c r="T7" s="280"/>
      <c r="U7" s="271"/>
      <c r="V7" s="271"/>
      <c r="W7" s="280"/>
      <c r="X7" s="271"/>
      <c r="Y7" s="271"/>
      <c r="Z7" s="271"/>
      <c r="AA7" s="271"/>
      <c r="AB7" s="271"/>
      <c r="AC7" s="271"/>
      <c r="AD7" s="271"/>
      <c r="AE7" s="271"/>
      <c r="AF7" s="271"/>
      <c r="AG7" s="282"/>
      <c r="AH7" s="283"/>
      <c r="AI7" s="283"/>
      <c r="AJ7" s="284">
        <f>SUBTOTAL(9,AJ3:AJ6)</f>
        <v>510304</v>
      </c>
    </row>
    <row r="9" spans="1:36">
      <c r="S9" s="426" t="s">
        <v>928</v>
      </c>
      <c r="T9" s="426"/>
      <c r="U9" s="426"/>
      <c r="V9" s="426"/>
      <c r="W9" s="426"/>
      <c r="X9" s="426"/>
      <c r="Y9" s="426"/>
    </row>
    <row r="10" spans="1:36">
      <c r="S10" s="426">
        <v>42984</v>
      </c>
      <c r="T10" s="426"/>
      <c r="U10" s="426"/>
      <c r="V10" s="426"/>
      <c r="W10" s="426"/>
      <c r="X10" s="426"/>
      <c r="Y10" s="426"/>
    </row>
  </sheetData>
  <mergeCells count="9">
    <mergeCell ref="S9:Y9"/>
    <mergeCell ref="S10:Y10"/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25</vt:i4>
      </vt:variant>
      <vt:variant>
        <vt:lpstr>命名范围</vt:lpstr>
      </vt:variant>
      <vt:variant>
        <vt:i4>20</vt:i4>
      </vt:variant>
    </vt:vector>
  </HeadingPairs>
  <TitlesOfParts>
    <vt:vector size="45" baseType="lpstr"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颛桥镇汇总</vt:lpstr>
      <vt:lpstr>设备购置与更新</vt:lpstr>
      <vt:lpstr>理化实验室</vt:lpstr>
      <vt:lpstr>颛桥维修2023</vt:lpstr>
      <vt:lpstr>学前科</vt:lpstr>
      <vt:lpstr>普教一科</vt:lpstr>
      <vt:lpstr>普教二科</vt:lpstr>
      <vt:lpstr>考试中心</vt:lpstr>
      <vt:lpstr>教育学院</vt:lpstr>
      <vt:lpstr>抚恤金</vt:lpstr>
      <vt:lpstr>'2022年绩效清算'!Print_Area</vt:lpstr>
      <vt:lpstr>教育学院!Print_Area</vt:lpstr>
      <vt:lpstr>考试中心!Print_Area</vt:lpstr>
      <vt:lpstr>理化实验室!Print_Area</vt:lpstr>
      <vt:lpstr>浦江镇!Print_Area</vt:lpstr>
      <vt:lpstr>普教二科!Print_Area</vt:lpstr>
      <vt:lpstr>普教一科!Print_Area</vt:lpstr>
      <vt:lpstr>设备购置与更新!Print_Area</vt:lpstr>
      <vt:lpstr>学前科!Print_Area</vt:lpstr>
      <vt:lpstr>颛桥维修2023!Print_Area</vt:lpstr>
      <vt:lpstr>'2022年绩效清算'!Print_Titles</vt:lpstr>
      <vt:lpstr>教育学院!Print_Titles</vt:lpstr>
      <vt:lpstr>考试中心!Print_Titles</vt:lpstr>
      <vt:lpstr>理化实验室!Print_Titles</vt:lpstr>
      <vt:lpstr>浦江镇!Print_Titles</vt:lpstr>
      <vt:lpstr>普教二科!Print_Titles</vt:lpstr>
      <vt:lpstr>普教一科!Print_Titles</vt:lpstr>
      <vt:lpstr>设备购置与更新!Print_Titles</vt:lpstr>
      <vt:lpstr>学前科!Print_Titles</vt:lpstr>
      <vt:lpstr>颛桥维修2023!Print_Titles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2023-04-24T01:41:27Z</cp:lastPrinted>
  <dcterms:created xsi:type="dcterms:W3CDTF">2022-11-10T02:18:00Z</dcterms:created>
  <dcterms:modified xsi:type="dcterms:W3CDTF">2023-04-26T02:53:55Z</dcterms:modified>
</cp:coreProperties>
</file>