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吴泾镇汇总" sheetId="38" r:id="rId16"/>
    <sheet name="设备购置与更新" sheetId="25" state="hidden" r:id="rId17"/>
    <sheet name="吴泾维修2023" sheetId="28" state="hidden" r:id="rId18"/>
    <sheet name="2022年校舍维修尾款" sheetId="36" state="hidden" r:id="rId19"/>
    <sheet name="学前科" sheetId="20" state="hidden" r:id="rId20"/>
    <sheet name="普教一科" sheetId="21" state="hidden" r:id="rId21"/>
    <sheet name="普教二科" sheetId="22" state="hidden" r:id="rId22"/>
    <sheet name="考试中心" sheetId="23" state="hidden" r:id="rId23"/>
    <sheet name="教育学院" sheetId="24" state="hidden" r:id="rId24"/>
    <sheet name="抚恤金" sheetId="37" state="hidden" r:id="rId25"/>
  </sheets>
  <externalReferences>
    <externalReference r:id="rId26"/>
    <externalReference r:id="rId27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8">'2022年校舍维修尾款'!$A$1:$J$4</definedName>
    <definedName name="_xlnm.Print_Area" localSheetId="23">教育学院!$A$1:$G$4</definedName>
    <definedName name="_xlnm.Print_Area" localSheetId="22">考试中心!$A$1:$I$4</definedName>
    <definedName name="_xlnm.Print_Area" localSheetId="5">浦江镇!$A$1:$Y$106</definedName>
    <definedName name="_xlnm.Print_Area" localSheetId="21">普教二科!$A$1:$H$8</definedName>
    <definedName name="_xlnm.Print_Area" localSheetId="20">普教一科!$A$1:$G$9</definedName>
    <definedName name="_xlnm.Print_Area" localSheetId="16">设备购置与更新!$A$1:$L$8</definedName>
    <definedName name="_xlnm.Print_Area" localSheetId="17">吴泾维修2023!$A$1:$J$51</definedName>
    <definedName name="_xlnm.Print_Area" localSheetId="19">学前科!$A$1:$I$5</definedName>
    <definedName name="_xlnm.Print_Titles" localSheetId="1">'2022年绩效清算'!$1:$3</definedName>
    <definedName name="_xlnm.Print_Titles" localSheetId="23">教育学院!$1:$2</definedName>
    <definedName name="_xlnm.Print_Titles" localSheetId="22">考试中心!$1:$2</definedName>
    <definedName name="_xlnm.Print_Titles" localSheetId="5">浦江镇!$1:$2</definedName>
    <definedName name="_xlnm.Print_Titles" localSheetId="21">普教二科!$1:$2</definedName>
    <definedName name="_xlnm.Print_Titles" localSheetId="20">普教一科!$1:$2</definedName>
    <definedName name="_xlnm.Print_Titles" localSheetId="16">设备购置与更新!$1:$2</definedName>
    <definedName name="_xlnm.Print_Titles" localSheetId="17">吴泾维修2023!$1:$2</definedName>
    <definedName name="_xlnm.Print_Titles" localSheetId="19">学前科!$1:$2</definedName>
  </definedNames>
  <calcPr calcId="124519"/>
</workbook>
</file>

<file path=xl/calcChain.xml><?xml version="1.0" encoding="utf-8"?>
<calcChain xmlns="http://schemas.openxmlformats.org/spreadsheetml/2006/main">
  <c r="C5" i="38"/>
  <c r="C11"/>
  <c r="C10"/>
  <c r="C9"/>
  <c r="C8"/>
  <c r="C7"/>
  <c r="C6"/>
  <c r="C4"/>
  <c r="C12" l="1"/>
  <c r="E4" i="36"/>
  <c r="F4"/>
  <c r="G4"/>
  <c r="I4"/>
  <c r="D4"/>
  <c r="H3"/>
  <c r="J3" s="1"/>
  <c r="J4" s="1"/>
  <c r="H4" l="1"/>
  <c r="J51" i="28"/>
  <c r="J3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" i="37"/>
  <c r="AE3"/>
  <c r="AA3"/>
  <c r="AD3" s="1"/>
  <c r="Z3"/>
  <c r="J8" i="25"/>
  <c r="K7" l="1"/>
  <c r="K6"/>
  <c r="K5"/>
  <c r="K4"/>
  <c r="K3"/>
  <c r="G3" i="24"/>
  <c r="G4" s="1"/>
  <c r="I4" i="23"/>
  <c r="I3"/>
  <c r="H8" i="22"/>
  <c r="G8" i="21"/>
  <c r="G7"/>
  <c r="G6"/>
  <c r="G5"/>
  <c r="G4"/>
  <c r="G3"/>
  <c r="I4" i="20"/>
  <c r="I5" s="1"/>
  <c r="I3"/>
  <c r="G9" i="21" l="1"/>
  <c r="K8" i="25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<sst xmlns="http://schemas.openxmlformats.org/spreadsheetml/2006/main" count="5066" uniqueCount="889">
  <si>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</si>
  <si>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</si>
  <si>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</si>
  <si>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</si>
  <si>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</si>
  <si>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</si>
  <si>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</si>
  <si>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</si>
  <si>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</si>
  <si>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</si>
  <si>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</si>
  <si>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</si>
  <si>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</si>
  <si>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</si>
  <si>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</si>
  <si>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</si>
  <si>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</si>
  <si>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</si>
  <si>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</si>
  <si>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</si>
  <si>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</si>
  <si>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</si>
  <si>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</si>
  <si>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</si>
  <si>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</si>
  <si>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</si>
  <si>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</si>
  <si>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</si>
  <si>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</si>
  <si>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</si>
  <si>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</si>
  <si>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</si>
  <si>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</si>
  <si>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</si>
  <si>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</si>
  <si>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</si>
  <si>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</si>
  <si>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</si>
  <si>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</si>
  <si>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</si>
  <si>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</si>
  <si>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</si>
  <si>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</si>
  <si>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</si>
  <si>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</si>
  <si>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</si>
  <si>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</si>
  <si>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</si>
  <si>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</si>
  <si>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</si>
  <si>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</si>
  <si>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</si>
  <si>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</si>
  <si>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</si>
  <si>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</si>
  <si>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</si>
  <si>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</si>
  <si>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</si>
  <si>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</si>
  <si>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</si>
  <si>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</si>
  <si>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</si>
  <si>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</si>
  <si>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</si>
  <si>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</si>
  <si>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</si>
  <si>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</si>
  <si>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</si>
  <si>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</si>
  <si>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</si>
  <si>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</si>
  <si>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</si>
  <si>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</si>
  <si>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</si>
  <si>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</si>
  <si>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</si>
  <si>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</si>
  <si>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</si>
  <si>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</si>
  <si>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</si>
  <si>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</si>
  <si>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</si>
  <si>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</si>
  <si>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</si>
  <si>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</si>
  <si>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</si>
  <si>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</si>
  <si>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</si>
  <si>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</si>
  <si>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</si>
  <si>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</si>
  <si>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</si>
  <si>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</si>
  <si>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</si>
  <si>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</si>
  <si>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</si>
  <si>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</si>
  <si>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</si>
  <si>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</si>
  <si>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</si>
  <si>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</si>
  <si>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</si>
  <si>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</si>
  <si>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</si>
  <si>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</si>
  <si>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</si>
  <si>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</si>
  <si>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</si>
  <si>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</si>
  <si>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</si>
  <si>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</si>
  <si>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</si>
  <si>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</si>
  <si>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</si>
  <si>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</si>
  <si>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</si>
  <si>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</si>
  <si>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</si>
  <si>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</si>
  <si>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</si>
  <si>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</si>
  <si>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</si>
  <si>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</si>
  <si>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</si>
  <si>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</si>
  <si>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</si>
  <si>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</si>
  <si>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</si>
  <si>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</si>
  <si>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</si>
  <si>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</si>
  <si>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</si>
  <si>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</si>
  <si>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</si>
  <si>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</si>
  <si>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</si>
  <si>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</si>
  <si>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</si>
  <si>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</si>
  <si>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</si>
  <si>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</si>
  <si>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</si>
  <si>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</si>
  <si>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</si>
  <si>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</si>
  <si>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</si>
  <si>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</si>
  <si>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</si>
  <si>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</si>
  <si>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</si>
  <si>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</si>
  <si>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</si>
  <si>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</si>
  <si>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</si>
  <si>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</si>
  <si>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</si>
  <si>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</si>
  <si>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</si>
  <si>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</si>
  <si>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</si>
  <si>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</si>
  <si>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</si>
  <si>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</si>
  <si>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</si>
  <si>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</si>
  <si>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</si>
  <si>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</si>
  <si>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</si>
  <si>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</si>
  <si>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</si>
  <si>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</si>
  <si>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</si>
  <si>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</si>
  <si>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</si>
  <si>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</si>
  <si>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</si>
  <si>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</si>
  <si>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</si>
  <si>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</si>
  <si>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</si>
  <si>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</si>
  <si>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</si>
  <si>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</si>
  <si>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</si>
  <si>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</si>
  <si>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</si>
  <si>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</si>
  <si>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</si>
  <si>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</si>
  <si>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</si>
  <si>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</si>
  <si>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</si>
  <si>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</si>
  <si>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</si>
  <si>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</si>
  <si>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</si>
  <si>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</si>
  <si>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</si>
  <si>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</si>
  <si>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</si>
  <si>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</si>
  <si>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</si>
  <si>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</si>
  <si>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</si>
  <si>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</si>
  <si>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</si>
  <si>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</si>
  <si>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</si>
  <si>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</si>
  <si>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</si>
  <si>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</si>
  <si>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</si>
  <si>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</si>
  <si>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</si>
  <si>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</si>
  <si>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</si>
  <si>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</si>
  <si>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</si>
  <si>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</si>
  <si>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</si>
  <si>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</si>
  <si>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</si>
  <si>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</si>
  <si>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</si>
  <si>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</si>
  <si>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</si>
  <si>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</si>
  <si>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</si>
  <si>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</si>
  <si>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</si>
  <si>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</si>
  <si>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</si>
  <si>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</si>
  <si>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</si>
  <si>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</si>
  <si>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</si>
  <si>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</si>
  <si>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</si>
  <si>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</si>
  <si>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</si>
  <si>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</si>
  <si>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</si>
  <si>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</si>
  <si>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</si>
  <si>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</si>
  <si>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</si>
  <si>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</si>
  <si>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</si>
  <si>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</si>
  <si>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</si>
  <si>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</si>
  <si>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</si>
  <si>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</si>
  <si>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</si>
  <si>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</si>
  <si>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</si>
  <si>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</si>
  <si>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</si>
  <si>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</si>
  <si>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</si>
  <si>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</si>
  <si>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</si>
  <si>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</si>
  <si>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</si>
  <si>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</si>
  <si>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</si>
  <si>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</si>
  <si>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</si>
  <si>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</si>
  <si>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</si>
  <si>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</si>
  <si>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</si>
  <si>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</si>
  <si>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</si>
  <si>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</si>
  <si>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</si>
  <si>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</si>
  <si>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</si>
  <si>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</si>
  <si>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</si>
  <si>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</si>
  <si>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</si>
  <si>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</si>
  <si>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</si>
  <si>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</si>
  <si>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</si>
  <si>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</si>
  <si>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</si>
  <si>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</si>
  <si>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</si>
  <si>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</si>
  <si>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</si>
  <si>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</si>
  <si>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</si>
  <si>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</si>
  <si>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</si>
  <si>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</si>
  <si>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</si>
  <si>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</si>
  <si>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</si>
  <si>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</si>
  <si>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</si>
  <si>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</si>
  <si>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</si>
  <si>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</si>
  <si>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</si>
  <si>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</si>
  <si>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</si>
  <si>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</si>
  <si>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</si>
  <si>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</si>
  <si>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</si>
  <si>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</si>
  <si>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</si>
  <si>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</si>
  <si>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</si>
  <si>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</si>
  <si>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</si>
  <si>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</si>
  <si>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</si>
  <si>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</si>
  <si>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</si>
  <si>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</si>
  <si>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</si>
  <si>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</si>
  <si>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</si>
  <si>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</si>
  <si>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</si>
  <si>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</si>
  <si>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</si>
  <si>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</si>
  <si>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</si>
  <si>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</si>
  <si>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</si>
  <si>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</si>
  <si>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</si>
  <si>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</si>
  <si>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</si>
  <si>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</si>
  <si>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</si>
  <si>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</si>
  <si>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</si>
  <si>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</si>
  <si>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</si>
  <si>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</si>
  <si>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</si>
  <si>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</si>
  <si>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</si>
  <si>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</si>
  <si>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</si>
  <si>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</si>
  <si>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</si>
  <si>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</si>
  <si>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</si>
  <si>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</si>
  <si>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</si>
  <si>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</si>
  <si>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</si>
  <si>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</si>
  <si>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</si>
  <si>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</si>
  <si>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</si>
  <si>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</si>
  <si>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</si>
  <si>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</si>
  <si>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</si>
  <si>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</si>
  <si>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</si>
  <si>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</si>
  <si>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</si>
  <si>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</si>
  <si>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</si>
  <si>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</si>
  <si>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</si>
  <si>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</si>
  <si>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</si>
  <si>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</si>
  <si>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</si>
  <si>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</si>
  <si>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</si>
  <si>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</si>
  <si>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</si>
  <si>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</si>
  <si>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</si>
  <si>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</si>
  <si>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</si>
  <si>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</si>
  <si>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</si>
  <si>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</si>
  <si>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</si>
  <si>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</si>
  <si>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</si>
  <si>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</si>
  <si>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</si>
  <si>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</si>
  <si>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</si>
  <si>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</si>
  <si>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</si>
  <si>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</si>
  <si>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</si>
  <si>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</si>
  <si>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</si>
  <si>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</si>
  <si>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</si>
  <si>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</si>
  <si>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</si>
  <si>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</si>
  <si>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</si>
  <si>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</si>
  <si>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</si>
  <si>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</si>
  <si>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</si>
  <si>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</si>
  <si>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</si>
  <si>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</si>
  <si>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</si>
  <si>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</si>
  <si>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</si>
  <si>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</si>
  <si>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</si>
  <si>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</si>
  <si>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</si>
  <si>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</si>
  <si>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</si>
  <si>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</si>
  <si>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</si>
  <si>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</si>
  <si>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</si>
  <si>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</si>
  <si>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</si>
  <si>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</si>
  <si>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</si>
  <si>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</si>
  <si>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</si>
  <si>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</si>
  <si>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</si>
  <si>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</si>
  <si>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</si>
  <si>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</si>
  <si>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</si>
  <si>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</si>
  <si>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</si>
  <si>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</si>
  <si>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</si>
  <si>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</si>
  <si>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</si>
  <si>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</si>
  <si>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</si>
  <si>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</si>
  <si>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</si>
  <si>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</si>
  <si>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</si>
  <si>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</si>
  <si>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</si>
  <si>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</si>
  <si>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</si>
  <si>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</si>
  <si>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</si>
  <si>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</si>
  <si>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</si>
  <si>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</si>
  <si>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</si>
  <si>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</si>
  <si>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</si>
  <si>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</si>
  <si>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</si>
  <si>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</si>
  <si>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</si>
  <si>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</si>
  <si>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</si>
  <si>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</si>
  <si>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</si>
  <si>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</si>
  <si>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</si>
  <si>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</si>
  <si>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</si>
  <si>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</si>
  <si>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</si>
  <si>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</si>
  <si>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</si>
  <si>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</si>
  <si>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</si>
  <si>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</si>
  <si>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</si>
  <si>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</si>
  <si>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</si>
  <si>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</si>
  <si>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</si>
  <si>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</si>
  <si>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</si>
  <si>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</si>
  <si>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</si>
  <si>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</si>
  <si>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</si>
  <si>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</si>
  <si>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</si>
  <si>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</si>
  <si>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</si>
  <si>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</si>
  <si>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</si>
  <si>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</si>
  <si>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</si>
  <si>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</si>
  <si>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</si>
  <si>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</si>
  <si>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</si>
  <si>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</si>
  <si>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</si>
  <si>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</si>
  <si>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</si>
  <si>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</si>
  <si>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</si>
  <si>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</si>
  <si>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</si>
  <si>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</si>
  <si>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</si>
  <si>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</si>
  <si>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</si>
  <si>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</si>
  <si>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</si>
  <si>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</si>
  <si>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</si>
  <si>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</si>
  <si>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</si>
  <si>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</si>
  <si>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</si>
  <si>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</si>
  <si>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</si>
  <si>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</si>
  <si>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</si>
  <si>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</si>
  <si>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</si>
  <si>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</si>
  <si>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</si>
  <si>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</si>
  <si>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</si>
  <si>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</si>
  <si>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</si>
  <si>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</si>
  <si>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</si>
  <si>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</si>
  <si>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</si>
  <si>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</si>
  <si>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</si>
  <si>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</si>
  <si>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</si>
  <si>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</si>
  <si>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</si>
  <si>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</si>
  <si>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</si>
  <si>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</si>
  <si>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</si>
  <si>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</si>
  <si>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</si>
  <si>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</si>
  <si>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</si>
  <si>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</si>
  <si>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</si>
  <si>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</si>
  <si>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</si>
  <si>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</si>
  <si>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</si>
  <si>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</si>
  <si>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</si>
  <si>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</si>
  <si>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</si>
  <si>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</si>
  <si>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</si>
  <si>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</si>
  <si>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</si>
  <si>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</si>
  <si>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</si>
  <si>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</si>
  <si>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</si>
  <si>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</si>
  <si>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</si>
  <si>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</si>
  <si>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</si>
  <si>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</si>
  <si>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</si>
  <si>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</si>
  <si>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</si>
  <si>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</si>
  <si>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</si>
  <si>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</si>
  <si>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</si>
  <si>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</si>
  <si>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</si>
  <si>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</si>
  <si>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</si>
  <si>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</si>
  <si>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</si>
  <si>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</si>
  <si>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</si>
  <si>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</si>
  <si>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</si>
  <si>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</si>
  <si>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</si>
  <si>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</si>
  <si>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</si>
  <si>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</si>
  <si>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</si>
  <si>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</si>
  <si>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</si>
  <si>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</si>
  <si>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</si>
  <si>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</si>
  <si>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</si>
  <si>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</si>
  <si>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</si>
  <si>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</si>
  <si>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</si>
  <si>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</si>
  <si>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</si>
  <si>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</si>
  <si>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</si>
  <si>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</si>
  <si>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</si>
  <si>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</si>
  <si>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</si>
  <si>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</si>
  <si>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</si>
  <si>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</si>
  <si>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</si>
  <si>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</si>
  <si>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</si>
  <si>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</si>
  <si>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</si>
  <si>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</si>
  <si>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</si>
  <si>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</si>
  <si>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</si>
  <si>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</si>
  <si>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</si>
  <si>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</si>
  <si>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</si>
  <si>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</si>
  <si>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</si>
  <si>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</si>
  <si>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</si>
  <si>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</si>
  <si>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</si>
  <si>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</si>
  <si>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</si>
  <si>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</si>
  <si>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</si>
  <si>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</si>
  <si>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</si>
  <si>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</si>
  <si>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</si>
  <si>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</si>
  <si>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</si>
  <si>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</si>
  <si>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</si>
  <si>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</si>
  <si>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</si>
  <si>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</si>
  <si>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</si>
  <si>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</si>
  <si>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</si>
  <si>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</si>
  <si>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</si>
  <si>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</si>
  <si>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</si>
  <si>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</si>
  <si>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</si>
  <si>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</si>
  <si>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</si>
  <si>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</si>
  <si>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</si>
  <si>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</si>
  <si>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</si>
  <si>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</si>
  <si>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</si>
  <si>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</si>
  <si>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</si>
  <si>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</si>
  <si>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</si>
  <si>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</si>
  <si>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</si>
  <si>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</si>
  <si>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</si>
  <si>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</si>
  <si>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</si>
  <si>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</si>
  <si>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</si>
  <si>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</si>
  <si>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项目内容</t>
  </si>
  <si>
    <t>项目明细</t>
  </si>
  <si>
    <t>数量</t>
  </si>
  <si>
    <t>单价</t>
  </si>
  <si>
    <t>金额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</si>
  <si>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</si>
  <si>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</si>
  <si>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</si>
  <si>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</si>
  <si>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</si>
  <si>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市示范幼儿园创建经费（镇管）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</si>
  <si>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</si>
  <si>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</si>
  <si>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</si>
  <si>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</si>
  <si>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</si>
  <si>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</si>
  <si>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</si>
  <si>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</si>
  <si>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</si>
  <si>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</si>
  <si>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</si>
  <si>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</si>
  <si>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教学课时费、专家指导费、学生活动与实践等</t>
  </si>
  <si>
    <t>闵行区景东小学</t>
  </si>
  <si>
    <t>戏曲传承与发展（昆曲）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</si>
  <si>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</si>
  <si>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</si>
  <si>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</si>
  <si>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</si>
  <si>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教育均衡发展－优质资源引进（中小学）</t>
  </si>
  <si>
    <t>有协议</t>
    <phoneticPr fontId="4" type="noConversion"/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</si>
  <si>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</si>
  <si>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</si>
  <si>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</si>
  <si>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</si>
  <si>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</si>
  <si>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</si>
  <si>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</si>
  <si>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</si>
  <si>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</si>
  <si>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</si>
  <si>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</si>
  <si>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</si>
  <si>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2023年镇管单位标准化考场项目（考试中心）</t>
    <phoneticPr fontId="3" type="noConversion"/>
  </si>
  <si>
    <t>标准化考场重大考试支持服务费</t>
  </si>
  <si>
    <t>重大考试保障服务费</t>
    <phoneticPr fontId="3" type="noConversion"/>
  </si>
  <si>
    <t>初中</t>
    <phoneticPr fontId="3" type="noConversion"/>
  </si>
  <si>
    <t>友爱实验</t>
    <phoneticPr fontId="3" type="noConversion"/>
  </si>
  <si>
    <t>项目明细</t>
    <phoneticPr fontId="3" type="noConversion"/>
  </si>
  <si>
    <t>镇级金额</t>
  </si>
  <si>
    <t>区骨干系列培养项目</t>
  </si>
  <si>
    <t>第二届种子基地所在学校</t>
    <phoneticPr fontId="3" type="noConversion"/>
  </si>
  <si>
    <t>吴泾第三幼儿园</t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</si>
  <si>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</si>
  <si>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</si>
  <si>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</si>
  <si>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</si>
  <si>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</si>
  <si>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</si>
  <si>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</si>
  <si>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</si>
  <si>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</si>
  <si>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</si>
  <si>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</si>
  <si>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</si>
  <si>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</si>
  <si>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</si>
  <si>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</si>
  <si>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</si>
  <si>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</si>
  <si>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</si>
  <si>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</si>
  <si>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</si>
  <si>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</si>
  <si>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</si>
  <si>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</si>
  <si>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</si>
  <si>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</si>
  <si>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</si>
  <si>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</si>
  <si>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</si>
  <si>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</si>
  <si>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</si>
  <si>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</si>
  <si>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</si>
  <si>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</si>
  <si>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</si>
  <si>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</si>
  <si>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</si>
  <si>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</si>
  <si>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</si>
  <si>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</si>
  <si>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</si>
  <si>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</si>
  <si>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</si>
  <si>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</si>
  <si>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</si>
  <si>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</si>
  <si>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</si>
  <si>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</si>
  <si>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</si>
  <si>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</si>
  <si>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</si>
  <si>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</si>
  <si>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</si>
  <si>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</si>
  <si>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</si>
  <si>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</si>
  <si>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</si>
  <si>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</si>
  <si>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</si>
  <si>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</si>
  <si>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</si>
  <si>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</si>
  <si>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</si>
  <si>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</si>
  <si>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</si>
  <si>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</si>
  <si>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</si>
  <si>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</si>
  <si>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</si>
  <si>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</si>
  <si>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</si>
  <si>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</si>
  <si>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</si>
  <si>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</si>
  <si>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</si>
  <si>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</si>
  <si>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</si>
  <si>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</si>
  <si>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</si>
  <si>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</si>
  <si>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</si>
  <si>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</si>
  <si>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</si>
  <si>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</si>
  <si>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</si>
  <si>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</si>
  <si>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</si>
  <si>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</si>
  <si>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</si>
  <si>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</si>
  <si>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</si>
  <si>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</si>
  <si>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</si>
  <si>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</si>
  <si>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</si>
  <si>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</si>
  <si>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</si>
  <si>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</si>
  <si>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</si>
  <si>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</si>
  <si>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</si>
  <si>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</si>
  <si>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</si>
  <si>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</si>
  <si>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</si>
  <si>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</si>
  <si>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</si>
  <si>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</si>
  <si>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</si>
  <si>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</si>
  <si>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</si>
  <si>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</si>
  <si>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</si>
  <si>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</si>
  <si>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</si>
  <si>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</si>
  <si>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</si>
  <si>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</si>
  <si>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</si>
  <si>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</si>
  <si>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</si>
  <si>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总计</t>
    <phoneticPr fontId="3" type="noConversion"/>
  </si>
  <si>
    <t>塘湾小学、永德实验幼儿园</t>
  </si>
  <si>
    <t>2022年吴泾镇镇管学校局部修缮项目</t>
  </si>
  <si>
    <t>吴泾小计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</si>
  <si>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</si>
  <si>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</si>
  <si>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</si>
  <si>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</si>
  <si>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</si>
  <si>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</si>
  <si>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</si>
  <si>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</si>
  <si>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实际下达
（8折）</t>
    <phoneticPr fontId="3" type="noConversion"/>
  </si>
  <si>
    <t>见明细表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</si>
  <si>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</si>
  <si>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</si>
  <si>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</si>
  <si>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</si>
  <si>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</si>
  <si>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</si>
  <si>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</si>
  <si>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标准化考场服务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</si>
  <si>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</si>
  <si>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</si>
  <si>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</si>
  <si>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</si>
  <si>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</si>
  <si>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吴泾镇：</t>
    <phoneticPr fontId="4" type="noConversion"/>
  </si>
</sst>
</file>

<file path=xl/styles.xml><?xml version="1.0" encoding="utf-8"?>
<styleSheet xmlns="http://schemas.openxmlformats.org/spreadsheetml/2006/main">
  <numFmts count="11"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[$-F800]dddd\,\ mmmm\ dd\,\ yyyy"/>
  </numFmts>
  <fonts count="104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4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394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7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60" fillId="0" borderId="15" xfId="0" applyFont="1" applyFill="1" applyBorder="1" applyAlignment="1">
      <alignment horizontal="center" vertical="center" wrapText="1"/>
    </xf>
    <xf numFmtId="0" fontId="0" fillId="3" borderId="0" xfId="0" applyNumberFormat="1" applyFont="1" applyFill="1" applyAlignment="1">
      <alignment horizontal="center" vertical="center"/>
    </xf>
    <xf numFmtId="0" fontId="72" fillId="3" borderId="15" xfId="2002" applyNumberFormat="1" applyFont="1" applyFill="1" applyBorder="1" applyAlignment="1">
      <alignment horizontal="center" vertical="center" shrinkToFit="1"/>
    </xf>
    <xf numFmtId="0" fontId="72" fillId="3" borderId="15" xfId="2002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3" fillId="3" borderId="15" xfId="2002" applyNumberFormat="1" applyFont="1" applyFill="1" applyBorder="1" applyAlignment="1">
      <alignment horizontal="center" vertical="center"/>
    </xf>
    <xf numFmtId="0" fontId="73" fillId="3" borderId="15" xfId="0" applyFont="1" applyFill="1" applyBorder="1" applyAlignment="1">
      <alignment horizontal="center" vertical="center"/>
    </xf>
    <xf numFmtId="0" fontId="73" fillId="3" borderId="15" xfId="0" applyNumberFormat="1" applyFont="1" applyFill="1" applyBorder="1" applyAlignment="1">
      <alignment horizontal="center" vertical="center" shrinkToFit="1"/>
    </xf>
    <xf numFmtId="0" fontId="72" fillId="3" borderId="15" xfId="2002" applyNumberFormat="1" applyFont="1" applyFill="1" applyBorder="1" applyAlignment="1">
      <alignment horizontal="center" vertical="center"/>
    </xf>
    <xf numFmtId="180" fontId="72" fillId="3" borderId="15" xfId="2002" applyNumberFormat="1" applyFont="1" applyFill="1" applyBorder="1" applyAlignment="1">
      <alignment horizontal="right" vertical="center"/>
    </xf>
    <xf numFmtId="0" fontId="74" fillId="3" borderId="15" xfId="2002" applyNumberFormat="1" applyFont="1" applyFill="1" applyBorder="1" applyAlignment="1">
      <alignment horizontal="center" vertical="center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2" fillId="3" borderId="18" xfId="2003" applyNumberFormat="1" applyFont="1" applyFill="1" applyBorder="1" applyAlignment="1">
      <alignment horizontal="center" vertical="center"/>
    </xf>
    <xf numFmtId="0" fontId="73" fillId="3" borderId="0" xfId="0" applyFont="1" applyFill="1">
      <alignment vertical="center"/>
    </xf>
    <xf numFmtId="0" fontId="72" fillId="3" borderId="18" xfId="0" applyFont="1" applyFill="1" applyBorder="1" applyAlignment="1">
      <alignment horizontal="center" vertical="center" wrapText="1"/>
    </xf>
    <xf numFmtId="0" fontId="76" fillId="3" borderId="0" xfId="0" applyFont="1" applyFill="1" applyAlignment="1">
      <alignment horizontal="center" vertical="center"/>
    </xf>
    <xf numFmtId="0" fontId="73" fillId="3" borderId="18" xfId="0" applyFont="1" applyFill="1" applyBorder="1" applyAlignment="1">
      <alignment horizontal="center" vertical="center"/>
    </xf>
    <xf numFmtId="0" fontId="72" fillId="3" borderId="18" xfId="0" applyFont="1" applyFill="1" applyBorder="1" applyAlignment="1">
      <alignment horizontal="center" vertical="center"/>
    </xf>
    <xf numFmtId="0" fontId="72" fillId="3" borderId="18" xfId="2003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78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78" fillId="3" borderId="19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78" fillId="3" borderId="0" xfId="0" applyNumberFormat="1" applyFont="1" applyFill="1" applyBorder="1" applyAlignment="1">
      <alignment horizontal="left"/>
    </xf>
    <xf numFmtId="0" fontId="70" fillId="3" borderId="15" xfId="0" applyNumberFormat="1" applyFont="1" applyFill="1" applyBorder="1" applyAlignment="1">
      <alignment horizontal="center" vertical="center"/>
    </xf>
    <xf numFmtId="0" fontId="70" fillId="3" borderId="15" xfId="0" applyNumberFormat="1" applyFont="1" applyFill="1" applyBorder="1" applyAlignment="1">
      <alignment horizontal="left" vertical="center"/>
    </xf>
    <xf numFmtId="0" fontId="70" fillId="3" borderId="16" xfId="0" applyNumberFormat="1" applyFont="1" applyFill="1" applyBorder="1" applyAlignment="1">
      <alignment horizontal="center" vertical="center"/>
    </xf>
    <xf numFmtId="0" fontId="70" fillId="3" borderId="19" xfId="0" applyNumberFormat="1" applyFont="1" applyFill="1" applyBorder="1" applyAlignment="1">
      <alignment horizontal="left"/>
    </xf>
    <xf numFmtId="0" fontId="78" fillId="3" borderId="19" xfId="0" applyNumberFormat="1" applyFont="1" applyFill="1" applyBorder="1" applyAlignment="1">
      <alignment horizontal="left"/>
    </xf>
    <xf numFmtId="0" fontId="70" fillId="3" borderId="0" xfId="0" applyNumberFormat="1" applyFont="1" applyFill="1" applyBorder="1" applyAlignment="1">
      <alignment horizontal="left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78" fillId="3" borderId="0" xfId="0" applyNumberFormat="1" applyFont="1" applyFill="1" applyBorder="1" applyAlignment="1">
      <alignment horizontal="center"/>
    </xf>
    <xf numFmtId="0" fontId="80" fillId="0" borderId="0" xfId="0" applyNumberFormat="1" applyFont="1">
      <alignment vertical="center"/>
    </xf>
    <xf numFmtId="0" fontId="60" fillId="3" borderId="15" xfId="2004" applyNumberFormat="1" applyFont="1" applyFill="1" applyBorder="1" applyAlignment="1">
      <alignment horizontal="center" vertical="center"/>
    </xf>
    <xf numFmtId="0" fontId="60" fillId="3" borderId="15" xfId="2004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4" applyNumberFormat="1" applyFont="1" applyFill="1" applyBorder="1" applyAlignment="1">
      <alignment horizontal="center" vertical="center" wrapText="1"/>
    </xf>
    <xf numFmtId="0" fontId="61" fillId="0" borderId="15" xfId="2004" applyNumberFormat="1" applyFont="1" applyFill="1" applyBorder="1" applyAlignment="1" applyProtection="1">
      <alignment horizontal="left" vertical="center" wrapText="1"/>
    </xf>
    <xf numFmtId="0" fontId="60" fillId="0" borderId="15" xfId="2004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4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2" fillId="3" borderId="15" xfId="0" applyNumberFormat="1" applyFont="1" applyFill="1" applyBorder="1" applyAlignment="1">
      <alignment horizontal="center" vertical="center"/>
    </xf>
    <xf numFmtId="0" fontId="20" fillId="3" borderId="15" xfId="2005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2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3" fillId="3" borderId="15" xfId="2005" applyNumberFormat="1" applyFont="1" applyFill="1" applyBorder="1" applyAlignment="1" applyProtection="1">
      <alignment horizontal="center" vertical="center" wrapText="1"/>
    </xf>
    <xf numFmtId="0" fontId="82" fillId="3" borderId="15" xfId="2005" applyNumberFormat="1" applyFont="1" applyFill="1" applyBorder="1" applyAlignment="1">
      <alignment horizontal="center" vertical="center"/>
    </xf>
    <xf numFmtId="0" fontId="85" fillId="3" borderId="15" xfId="0" applyNumberFormat="1" applyFont="1" applyFill="1" applyBorder="1" applyAlignment="1">
      <alignment horizontal="center" vertical="center"/>
    </xf>
    <xf numFmtId="0" fontId="87" fillId="0" borderId="15" xfId="1123" applyNumberFormat="1" applyFont="1" applyFill="1" applyBorder="1" applyAlignment="1">
      <alignment horizontal="center" vertical="center" wrapText="1"/>
    </xf>
    <xf numFmtId="181" fontId="88" fillId="0" borderId="14" xfId="1123" applyNumberFormat="1" applyFont="1" applyFill="1" applyBorder="1" applyAlignment="1" applyProtection="1">
      <alignment horizontal="center" vertical="center" wrapText="1"/>
    </xf>
    <xf numFmtId="0" fontId="87" fillId="0" borderId="15" xfId="1123" applyNumberFormat="1" applyFont="1" applyFill="1" applyBorder="1" applyAlignment="1" applyProtection="1">
      <alignment horizontal="center" vertical="center" wrapText="1"/>
    </xf>
    <xf numFmtId="181" fontId="87" fillId="0" borderId="15" xfId="1123" applyNumberFormat="1" applyFont="1" applyFill="1" applyBorder="1" applyAlignment="1" applyProtection="1">
      <alignment horizontal="center" vertical="center" wrapText="1"/>
    </xf>
    <xf numFmtId="181" fontId="88" fillId="0" borderId="15" xfId="1123" applyNumberFormat="1" applyFont="1" applyFill="1" applyBorder="1" applyAlignment="1" applyProtection="1">
      <alignment horizontal="center" vertical="center" wrapText="1"/>
    </xf>
    <xf numFmtId="178" fontId="87" fillId="0" borderId="14" xfId="1123" applyNumberFormat="1" applyFont="1" applyFill="1" applyBorder="1" applyAlignment="1" applyProtection="1">
      <alignment horizontal="center" vertical="center" wrapText="1"/>
    </xf>
    <xf numFmtId="181" fontId="87" fillId="0" borderId="14" xfId="1123" applyNumberFormat="1" applyFont="1" applyFill="1" applyBorder="1" applyAlignment="1">
      <alignment horizontal="center" vertical="center" wrapText="1"/>
    </xf>
    <xf numFmtId="0" fontId="89" fillId="0" borderId="15" xfId="1123" applyNumberFormat="1" applyFont="1" applyFill="1" applyBorder="1" applyAlignment="1">
      <alignment horizontal="center" vertical="center" wrapText="1"/>
    </xf>
    <xf numFmtId="181" fontId="89" fillId="0" borderId="15" xfId="1123" applyNumberFormat="1" applyFont="1" applyFill="1" applyBorder="1" applyAlignment="1">
      <alignment horizontal="center" vertical="center" wrapText="1"/>
    </xf>
    <xf numFmtId="181" fontId="89" fillId="0" borderId="15" xfId="1123" applyNumberFormat="1" applyFont="1" applyFill="1" applyBorder="1" applyAlignment="1">
      <alignment horizontal="left" vertical="center" wrapText="1"/>
    </xf>
    <xf numFmtId="178" fontId="89" fillId="0" borderId="15" xfId="1123" applyNumberFormat="1" applyFont="1" applyFill="1" applyBorder="1" applyAlignment="1">
      <alignment horizontal="right" vertical="center" wrapText="1"/>
    </xf>
    <xf numFmtId="177" fontId="89" fillId="0" borderId="15" xfId="1123" applyNumberFormat="1" applyFont="1" applyFill="1" applyBorder="1" applyAlignment="1">
      <alignment horizontal="right" vertical="center" wrapText="1" shrinkToFit="1"/>
    </xf>
    <xf numFmtId="0" fontId="89" fillId="0" borderId="15" xfId="1123" applyNumberFormat="1" applyFont="1" applyFill="1" applyBorder="1" applyAlignment="1">
      <alignment horizontal="center" vertical="center"/>
    </xf>
    <xf numFmtId="181" fontId="89" fillId="0" borderId="15" xfId="1123" applyNumberFormat="1" applyFont="1" applyFill="1" applyBorder="1" applyAlignment="1">
      <alignment horizontal="left" vertical="center"/>
    </xf>
    <xf numFmtId="181" fontId="89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87" fillId="0" borderId="15" xfId="1123" applyNumberFormat="1" applyFont="1" applyFill="1" applyBorder="1" applyAlignment="1">
      <alignment horizontal="center" vertical="center" wrapText="1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0" xfId="0" applyNumberFormat="1" applyFont="1" applyFill="1" applyBorder="1" applyAlignment="1" applyProtection="1">
      <alignment horizontal="center" vertical="center"/>
    </xf>
    <xf numFmtId="0" fontId="20" fillId="0" borderId="20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89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91" fillId="0" borderId="15" xfId="0" applyNumberFormat="1" applyFont="1" applyFill="1" applyBorder="1" applyAlignment="1" applyProtection="1">
      <alignment horizontal="center" vertical="center" wrapText="1"/>
    </xf>
    <xf numFmtId="0" fontId="88" fillId="0" borderId="15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2" fillId="0" borderId="0" xfId="0" applyFont="1" applyAlignment="1">
      <alignment horizontal="center" vertical="center"/>
    </xf>
    <xf numFmtId="0" fontId="94" fillId="0" borderId="15" xfId="0" applyFont="1" applyFill="1" applyBorder="1" applyAlignment="1">
      <alignment horizontal="center" vertical="center" wrapText="1"/>
    </xf>
    <xf numFmtId="183" fontId="94" fillId="0" borderId="15" xfId="0" applyNumberFormat="1" applyFont="1" applyFill="1" applyBorder="1" applyAlignment="1">
      <alignment horizontal="center" vertical="center" wrapText="1"/>
    </xf>
    <xf numFmtId="0" fontId="82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08" applyFont="1" applyFill="1" applyBorder="1" applyAlignment="1">
      <alignment horizontal="center" vertical="center" wrapText="1"/>
    </xf>
    <xf numFmtId="0" fontId="84" fillId="0" borderId="15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2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89" fillId="0" borderId="15" xfId="0" applyFont="1" applyFill="1" applyBorder="1" applyAlignment="1">
      <alignment horizontal="center" vertical="center"/>
    </xf>
    <xf numFmtId="2" fontId="88" fillId="0" borderId="15" xfId="0" applyNumberFormat="1" applyFont="1" applyFill="1" applyBorder="1" applyAlignment="1">
      <alignment horizontal="center" vertical="center"/>
    </xf>
    <xf numFmtId="0" fontId="94" fillId="0" borderId="15" xfId="0" applyFont="1" applyFill="1" applyBorder="1" applyAlignment="1">
      <alignment horizontal="center" vertical="center"/>
    </xf>
    <xf numFmtId="0" fontId="85" fillId="0" borderId="0" xfId="0" applyFont="1" applyAlignment="1">
      <alignment horizontal="center" vertical="center"/>
    </xf>
    <xf numFmtId="2" fontId="84" fillId="0" borderId="15" xfId="0" applyNumberFormat="1" applyFont="1" applyFill="1" applyBorder="1" applyAlignment="1">
      <alignment horizontal="center" vertical="center" wrapText="1"/>
    </xf>
    <xf numFmtId="0" fontId="84" fillId="0" borderId="15" xfId="0" applyFont="1" applyFill="1" applyBorder="1" applyAlignment="1">
      <alignment horizontal="center" vertical="center" wrapText="1"/>
    </xf>
    <xf numFmtId="0" fontId="82" fillId="0" borderId="4" xfId="0" applyFont="1" applyFill="1" applyBorder="1" applyAlignment="1">
      <alignment horizontal="center" vertical="center"/>
    </xf>
    <xf numFmtId="0" fontId="84" fillId="0" borderId="0" xfId="0" applyFont="1" applyFill="1" applyAlignment="1">
      <alignment horizontal="center" vertical="center"/>
    </xf>
    <xf numFmtId="0" fontId="84" fillId="0" borderId="0" xfId="0" applyFont="1" applyFill="1" applyAlignment="1">
      <alignment horizontal="center" vertical="center" wrapText="1"/>
    </xf>
    <xf numFmtId="183" fontId="84" fillId="0" borderId="0" xfId="0" applyNumberFormat="1" applyFont="1" applyFill="1" applyAlignment="1">
      <alignment horizontal="center" vertical="center"/>
    </xf>
    <xf numFmtId="0" fontId="96" fillId="0" borderId="0" xfId="0" applyFont="1" applyFill="1">
      <alignment vertical="center"/>
    </xf>
    <xf numFmtId="183" fontId="96" fillId="0" borderId="0" xfId="0" applyNumberFormat="1" applyFont="1" applyFill="1">
      <alignment vertical="center"/>
    </xf>
    <xf numFmtId="0" fontId="85" fillId="0" borderId="15" xfId="0" applyFont="1" applyBorder="1" applyAlignment="1">
      <alignment horizontal="center" vertical="center"/>
    </xf>
    <xf numFmtId="0" fontId="96" fillId="0" borderId="0" xfId="0" applyFont="1" applyFill="1" applyAlignment="1">
      <alignment horizontal="center" vertical="center"/>
    </xf>
    <xf numFmtId="0" fontId="96" fillId="0" borderId="0" xfId="0" applyFont="1" applyFill="1" applyAlignment="1">
      <alignment horizontal="center" vertical="center" wrapText="1"/>
    </xf>
    <xf numFmtId="184" fontId="96" fillId="0" borderId="0" xfId="0" applyNumberFormat="1" applyFont="1" applyFill="1" applyAlignment="1">
      <alignment horizontal="center" vertical="center"/>
    </xf>
    <xf numFmtId="184" fontId="96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85" fillId="0" borderId="15" xfId="0" applyFont="1" applyFill="1" applyBorder="1" applyAlignment="1">
      <alignment horizontal="center" vertical="center" wrapText="1"/>
    </xf>
    <xf numFmtId="0" fontId="84" fillId="0" borderId="15" xfId="0" applyNumberFormat="1" applyFont="1" applyFill="1" applyBorder="1" applyAlignment="1">
      <alignment horizontal="center" vertical="center"/>
    </xf>
    <xf numFmtId="0" fontId="84" fillId="0" borderId="15" xfId="0" applyNumberFormat="1" applyFont="1" applyFill="1" applyBorder="1" applyAlignment="1">
      <alignment horizontal="center" vertical="center" wrapText="1"/>
    </xf>
    <xf numFmtId="0" fontId="94" fillId="0" borderId="15" xfId="0" applyNumberFormat="1" applyFont="1" applyFill="1" applyBorder="1" applyAlignment="1">
      <alignment horizontal="center" vertical="center"/>
    </xf>
    <xf numFmtId="0" fontId="101" fillId="0" borderId="1" xfId="0" applyNumberFormat="1" applyFont="1" applyBorder="1" applyAlignment="1">
      <alignment horizontal="center" vertical="center"/>
    </xf>
    <xf numFmtId="0" fontId="101" fillId="0" borderId="1" xfId="0" applyNumberFormat="1" applyFont="1" applyFill="1" applyBorder="1" applyAlignment="1">
      <alignment horizontal="center" vertical="center"/>
    </xf>
    <xf numFmtId="178" fontId="102" fillId="0" borderId="1" xfId="0" applyNumberFormat="1" applyFont="1" applyBorder="1">
      <alignment vertical="center"/>
    </xf>
    <xf numFmtId="178" fontId="101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3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99" fillId="0" borderId="0" xfId="0" applyNumberFormat="1" applyFont="1" applyBorder="1" applyAlignment="1">
      <alignment horizontal="center" vertical="center"/>
    </xf>
    <xf numFmtId="185" fontId="0" fillId="0" borderId="0" xfId="0" applyNumberFormat="1" applyAlignment="1">
      <alignment vertical="center"/>
    </xf>
    <xf numFmtId="0" fontId="100" fillId="0" borderId="4" xfId="0" applyNumberFormat="1" applyFont="1" applyBorder="1" applyAlignment="1">
      <alignment vertical="center"/>
    </xf>
    <xf numFmtId="185" fontId="0" fillId="0" borderId="4" xfId="0" applyNumberFormat="1" applyBorder="1" applyAlignment="1">
      <alignment vertical="center"/>
    </xf>
    <xf numFmtId="181" fontId="86" fillId="0" borderId="4" xfId="1123" applyNumberFormat="1" applyFont="1" applyFill="1" applyBorder="1" applyAlignment="1">
      <alignment horizontal="center" vertical="center" wrapText="1"/>
    </xf>
    <xf numFmtId="0" fontId="84" fillId="0" borderId="15" xfId="0" applyFont="1" applyFill="1" applyBorder="1" applyAlignment="1">
      <alignment horizontal="center" vertical="center"/>
    </xf>
    <xf numFmtId="0" fontId="84" fillId="0" borderId="15" xfId="0" applyNumberFormat="1" applyFont="1" applyFill="1" applyBorder="1" applyAlignment="1">
      <alignment horizontal="center" vertical="center"/>
    </xf>
    <xf numFmtId="0" fontId="20" fillId="0" borderId="15" xfId="2008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94" fillId="0" borderId="15" xfId="0" applyFont="1" applyFill="1" applyBorder="1" applyAlignment="1">
      <alignment horizontal="center" vertical="center"/>
    </xf>
    <xf numFmtId="0" fontId="84" fillId="0" borderId="15" xfId="0" applyFont="1" applyFill="1" applyBorder="1" applyAlignment="1">
      <alignment horizontal="center" vertical="center" wrapText="1"/>
    </xf>
    <xf numFmtId="0" fontId="94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08" applyFont="1" applyFill="1" applyBorder="1" applyAlignment="1">
      <alignment horizontal="center" vertical="center" wrapText="1"/>
    </xf>
    <xf numFmtId="0" fontId="20" fillId="0" borderId="17" xfId="2008" applyFont="1" applyFill="1" applyBorder="1" applyAlignment="1">
      <alignment horizontal="center" vertical="center" wrapText="1"/>
    </xf>
    <xf numFmtId="0" fontId="20" fillId="0" borderId="3" xfId="2008" applyFont="1" applyFill="1" applyBorder="1" applyAlignment="1">
      <alignment horizontal="center" vertical="center" wrapText="1"/>
    </xf>
    <xf numFmtId="0" fontId="85" fillId="0" borderId="15" xfId="0" applyFont="1" applyBorder="1" applyAlignment="1">
      <alignment horizontal="center" vertical="center"/>
    </xf>
    <xf numFmtId="0" fontId="97" fillId="0" borderId="15" xfId="0" applyFont="1" applyBorder="1" applyAlignment="1">
      <alignment horizontal="center" vertical="center"/>
    </xf>
    <xf numFmtId="0" fontId="92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4" fillId="0" borderId="15" xfId="0" applyNumberFormat="1" applyFont="1" applyFill="1" applyBorder="1" applyAlignment="1">
      <alignment horizontal="center" vertical="center" wrapText="1"/>
    </xf>
    <xf numFmtId="9" fontId="84" fillId="0" borderId="14" xfId="2007" applyNumberFormat="1" applyFont="1" applyFill="1" applyBorder="1" applyAlignment="1">
      <alignment horizontal="center" vertical="center"/>
    </xf>
    <xf numFmtId="9" fontId="84" fillId="0" borderId="17" xfId="2007" applyFont="1" applyFill="1" applyBorder="1" applyAlignment="1">
      <alignment horizontal="center" vertical="center"/>
    </xf>
    <xf numFmtId="9" fontId="84" fillId="0" borderId="3" xfId="2007" applyFont="1" applyFill="1" applyBorder="1" applyAlignment="1">
      <alignment horizontal="center" vertical="center"/>
    </xf>
    <xf numFmtId="0" fontId="84" fillId="0" borderId="14" xfId="2007" applyNumberFormat="1" applyFont="1" applyFill="1" applyBorder="1" applyAlignment="1">
      <alignment horizontal="center" vertical="center"/>
    </xf>
    <xf numFmtId="0" fontId="84" fillId="0" borderId="17" xfId="2007" applyNumberFormat="1" applyFont="1" applyFill="1" applyBorder="1" applyAlignment="1">
      <alignment horizontal="center" vertical="center"/>
    </xf>
    <xf numFmtId="0" fontId="84" fillId="0" borderId="3" xfId="2007" applyNumberFormat="1" applyFont="1" applyFill="1" applyBorder="1" applyAlignment="1">
      <alignment horizontal="center" vertical="center"/>
    </xf>
    <xf numFmtId="0" fontId="94" fillId="0" borderId="15" xfId="2008" applyFont="1" applyFill="1" applyBorder="1" applyAlignment="1">
      <alignment horizontal="center" vertical="center" wrapText="1"/>
    </xf>
    <xf numFmtId="0" fontId="98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1" fillId="3" borderId="4" xfId="2002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5" fillId="3" borderId="0" xfId="2003" applyNumberFormat="1" applyFont="1" applyFill="1" applyAlignment="1">
      <alignment horizontal="center" vertical="center"/>
    </xf>
    <xf numFmtId="0" fontId="77" fillId="3" borderId="4" xfId="0" applyNumberFormat="1" applyFont="1" applyFill="1" applyBorder="1" applyAlignment="1">
      <alignment horizontal="center" vertical="center"/>
    </xf>
    <xf numFmtId="0" fontId="77" fillId="0" borderId="4" xfId="0" applyNumberFormat="1" applyFont="1" applyFill="1" applyBorder="1" applyAlignment="1">
      <alignment vertical="center"/>
    </xf>
    <xf numFmtId="0" fontId="70" fillId="3" borderId="14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7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9" fillId="0" borderId="4" xfId="2004" applyNumberFormat="1" applyFont="1" applyBorder="1" applyAlignment="1">
      <alignment horizontal="center" vertical="center"/>
    </xf>
    <xf numFmtId="0" fontId="81" fillId="3" borderId="4" xfId="2005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90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09"/>
    <cellStyle name="RowLevel_1" xfId="824"/>
    <cellStyle name="百分比" xfId="2007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2"/>
    <cellStyle name="常规 294" xfId="2003"/>
    <cellStyle name="常规 296" xfId="2004"/>
    <cellStyle name="常规 297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2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8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6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10"/>
    <cellStyle name="千位分隔[0] 2 4" xfId="2013"/>
    <cellStyle name="千位分隔[0] 3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13">
          <cell r="Q13">
            <v>22</v>
          </cell>
          <cell r="R13">
            <v>550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21">
          <cell r="C21">
            <v>85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15" t="s">
        <v>532</v>
      </c>
      <c r="B1" s="316"/>
      <c r="C1" s="316"/>
      <c r="D1" s="316"/>
      <c r="E1" s="317"/>
      <c r="F1" s="317"/>
      <c r="G1" s="317"/>
      <c r="H1" s="317"/>
      <c r="I1" s="317"/>
      <c r="J1" s="317"/>
      <c r="K1" s="317"/>
      <c r="L1" s="317"/>
      <c r="M1" s="317"/>
      <c r="N1" s="317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20" t="s">
        <v>663</v>
      </c>
      <c r="B1" s="321"/>
      <c r="C1" s="321"/>
      <c r="D1" s="321"/>
      <c r="E1" s="321"/>
      <c r="F1" s="321"/>
      <c r="G1" s="321"/>
      <c r="H1" s="321"/>
      <c r="I1" s="321"/>
      <c r="J1" s="321"/>
      <c r="K1" s="321"/>
      <c r="L1" s="321"/>
      <c r="M1" s="321"/>
      <c r="N1" s="321"/>
      <c r="O1" s="321"/>
      <c r="P1" s="321"/>
      <c r="Q1" s="321"/>
    </row>
    <row r="2" spans="1:17" s="155" customFormat="1">
      <c r="A2" s="322" t="s">
        <v>593</v>
      </c>
      <c r="B2" s="324" t="s">
        <v>634</v>
      </c>
      <c r="C2" s="324" t="s">
        <v>1</v>
      </c>
      <c r="D2" s="325" t="s">
        <v>635</v>
      </c>
      <c r="E2" s="326" t="s">
        <v>636</v>
      </c>
      <c r="F2" s="318" t="s">
        <v>652</v>
      </c>
      <c r="G2" s="319"/>
      <c r="H2" s="319"/>
      <c r="I2" s="319"/>
      <c r="J2" s="318" t="s">
        <v>651</v>
      </c>
      <c r="K2" s="319"/>
      <c r="L2" s="319"/>
      <c r="M2" s="319"/>
      <c r="N2" s="318" t="s">
        <v>665</v>
      </c>
      <c r="O2" s="319"/>
      <c r="P2" s="319"/>
      <c r="Q2" s="319"/>
    </row>
    <row r="3" spans="1:17" ht="22.5">
      <c r="A3" s="323"/>
      <c r="B3" s="323"/>
      <c r="C3" s="323"/>
      <c r="D3" s="323"/>
      <c r="E3" s="323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27" t="s">
        <v>0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29" t="s">
        <v>0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27" t="s">
        <v>264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  <c r="S1" s="328"/>
      <c r="T1" s="328"/>
      <c r="U1" s="328"/>
      <c r="V1" s="328"/>
      <c r="W1" s="328"/>
      <c r="X1" s="328"/>
      <c r="Y1" s="328"/>
      <c r="Z1" s="328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31" t="s">
        <v>668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  <c r="L1" s="331"/>
      <c r="M1" s="331"/>
      <c r="N1" s="331"/>
      <c r="O1" s="331"/>
      <c r="P1" s="331"/>
      <c r="Q1" s="331"/>
      <c r="R1" s="331"/>
      <c r="S1" s="331"/>
      <c r="T1" s="331"/>
      <c r="U1" s="331"/>
      <c r="V1" s="331"/>
      <c r="W1" s="331"/>
      <c r="X1" s="331"/>
      <c r="Y1" s="331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27" t="s">
        <v>0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  <c r="S1" s="328"/>
      <c r="T1" s="328"/>
      <c r="U1" s="328"/>
      <c r="V1" s="328"/>
      <c r="W1" s="328"/>
      <c r="X1" s="328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27" t="s">
        <v>0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27" t="s">
        <v>0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32" t="s">
        <v>335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29" t="s">
        <v>265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330"/>
      <c r="O1" s="330"/>
      <c r="P1" s="330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34" t="s">
        <v>488</v>
      </c>
      <c r="B1" s="334"/>
      <c r="C1" s="334"/>
      <c r="D1" s="334"/>
      <c r="E1" s="334"/>
      <c r="F1" s="334"/>
      <c r="G1" s="334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37" t="s">
        <v>543</v>
      </c>
      <c r="B1" s="338"/>
      <c r="C1" s="338"/>
      <c r="D1" s="338"/>
      <c r="E1" s="338"/>
      <c r="F1" s="338"/>
      <c r="G1" s="338"/>
      <c r="H1" s="338"/>
      <c r="I1" s="338"/>
    </row>
    <row r="2" spans="1:9" ht="22.5">
      <c r="A2" s="147" t="s">
        <v>620</v>
      </c>
      <c r="B2" s="336" t="s">
        <v>621</v>
      </c>
      <c r="C2" s="336"/>
      <c r="D2" s="336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35" t="s">
        <v>633</v>
      </c>
      <c r="C3" s="335"/>
      <c r="D3" s="335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35" t="s">
        <v>628</v>
      </c>
      <c r="C4" s="335"/>
      <c r="D4" s="335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35" t="s">
        <v>629</v>
      </c>
      <c r="C5" s="335"/>
      <c r="D5" s="335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35" t="s">
        <v>631</v>
      </c>
      <c r="C6" s="335"/>
      <c r="D6" s="335"/>
      <c r="E6" s="152"/>
      <c r="F6" s="152"/>
      <c r="G6" s="152"/>
      <c r="H6" s="154"/>
      <c r="I6" s="154">
        <f>I5</f>
        <v>476250</v>
      </c>
    </row>
    <row r="7" spans="1:9">
      <c r="A7" s="152"/>
      <c r="B7" s="335" t="s">
        <v>632</v>
      </c>
      <c r="C7" s="335"/>
      <c r="D7" s="335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39" t="s">
        <v>619</v>
      </c>
      <c r="B1" s="339"/>
      <c r="C1" s="339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41"/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  <c r="T1" s="342"/>
      <c r="U1" s="342"/>
      <c r="V1" s="342"/>
      <c r="W1" s="342"/>
      <c r="X1" s="342"/>
      <c r="Y1" s="342"/>
      <c r="Z1" s="342"/>
      <c r="AA1" s="342"/>
    </row>
    <row r="2" spans="1:28" ht="39.950000000000003" customHeight="1">
      <c r="A2" s="343" t="s">
        <v>593</v>
      </c>
      <c r="B2" s="340" t="s">
        <v>594</v>
      </c>
      <c r="C2" s="340" t="s">
        <v>595</v>
      </c>
      <c r="D2" s="340" t="s">
        <v>596</v>
      </c>
      <c r="E2" s="340"/>
      <c r="F2" s="340"/>
      <c r="G2" s="340"/>
      <c r="H2" s="340"/>
      <c r="I2" s="345" t="s">
        <v>597</v>
      </c>
      <c r="J2" s="345"/>
      <c r="K2" s="345"/>
      <c r="L2" s="345"/>
      <c r="M2" s="345"/>
      <c r="N2" s="345" t="s">
        <v>598</v>
      </c>
      <c r="O2" s="345"/>
      <c r="P2" s="345"/>
      <c r="Q2" s="345"/>
      <c r="R2" s="345"/>
      <c r="S2" s="340" t="s">
        <v>614</v>
      </c>
      <c r="T2" s="340"/>
      <c r="U2" s="340"/>
      <c r="V2" s="340"/>
      <c r="W2" s="340"/>
      <c r="X2" s="340"/>
      <c r="Y2" s="340"/>
      <c r="Z2" s="340"/>
      <c r="AA2" s="340"/>
    </row>
    <row r="3" spans="1:28" ht="39.950000000000003" customHeight="1">
      <c r="A3" s="344"/>
      <c r="B3" s="340"/>
      <c r="C3" s="340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selection activeCell="C6" sqref="C6"/>
    </sheetView>
  </sheetViews>
  <sheetFormatPr defaultColWidth="9" defaultRowHeight="13.5"/>
  <cols>
    <col min="1" max="1" width="10.625" style="218" customWidth="1"/>
    <col min="2" max="2" width="30.625" style="313" customWidth="1"/>
    <col min="3" max="3" width="30.625" style="218" customWidth="1"/>
    <col min="4" max="4" width="20.5" style="218" bestFit="1" customWidth="1"/>
    <col min="5" max="5" width="18.625" style="218" hidden="1" customWidth="1"/>
    <col min="6" max="6" width="18.375" style="218" bestFit="1" customWidth="1"/>
    <col min="7" max="7" width="14.375" style="218" hidden="1" customWidth="1"/>
    <col min="8" max="8" width="14.25" style="218" hidden="1" customWidth="1"/>
    <col min="9" max="252" width="9" style="218"/>
    <col min="253" max="253" width="6.625" style="218" customWidth="1"/>
    <col min="254" max="255" width="21.625" style="218" customWidth="1"/>
    <col min="256" max="256" width="16.125" style="218" bestFit="1" customWidth="1"/>
    <col min="257" max="257" width="13.875" style="218" bestFit="1" customWidth="1"/>
    <col min="258" max="258" width="17.25" style="218" bestFit="1" customWidth="1"/>
    <col min="259" max="260" width="20.5" style="218" bestFit="1" customWidth="1"/>
    <col min="261" max="261" width="0" style="218" hidden="1" customWidth="1"/>
    <col min="262" max="262" width="18.375" style="218" bestFit="1" customWidth="1"/>
    <col min="263" max="264" width="0" style="218" hidden="1" customWidth="1"/>
    <col min="265" max="508" width="9" style="218"/>
    <col min="509" max="509" width="6.625" style="218" customWidth="1"/>
    <col min="510" max="511" width="21.625" style="218" customWidth="1"/>
    <col min="512" max="512" width="16.125" style="218" bestFit="1" customWidth="1"/>
    <col min="513" max="513" width="13.875" style="218" bestFit="1" customWidth="1"/>
    <col min="514" max="514" width="17.25" style="218" bestFit="1" customWidth="1"/>
    <col min="515" max="516" width="20.5" style="218" bestFit="1" customWidth="1"/>
    <col min="517" max="517" width="0" style="218" hidden="1" customWidth="1"/>
    <col min="518" max="518" width="18.375" style="218" bestFit="1" customWidth="1"/>
    <col min="519" max="520" width="0" style="218" hidden="1" customWidth="1"/>
    <col min="521" max="764" width="9" style="218"/>
    <col min="765" max="765" width="6.625" style="218" customWidth="1"/>
    <col min="766" max="767" width="21.625" style="218" customWidth="1"/>
    <col min="768" max="768" width="16.125" style="218" bestFit="1" customWidth="1"/>
    <col min="769" max="769" width="13.875" style="218" bestFit="1" customWidth="1"/>
    <col min="770" max="770" width="17.25" style="218" bestFit="1" customWidth="1"/>
    <col min="771" max="772" width="20.5" style="218" bestFit="1" customWidth="1"/>
    <col min="773" max="773" width="0" style="218" hidden="1" customWidth="1"/>
    <col min="774" max="774" width="18.375" style="218" bestFit="1" customWidth="1"/>
    <col min="775" max="776" width="0" style="218" hidden="1" customWidth="1"/>
    <col min="777" max="1020" width="9" style="218"/>
    <col min="1021" max="1021" width="6.625" style="218" customWidth="1"/>
    <col min="1022" max="1023" width="21.625" style="218" customWidth="1"/>
    <col min="1024" max="1024" width="16.125" style="218" bestFit="1" customWidth="1"/>
    <col min="1025" max="1025" width="13.875" style="218" bestFit="1" customWidth="1"/>
    <col min="1026" max="1026" width="17.25" style="218" bestFit="1" customWidth="1"/>
    <col min="1027" max="1028" width="20.5" style="218" bestFit="1" customWidth="1"/>
    <col min="1029" max="1029" width="0" style="218" hidden="1" customWidth="1"/>
    <col min="1030" max="1030" width="18.375" style="218" bestFit="1" customWidth="1"/>
    <col min="1031" max="1032" width="0" style="218" hidden="1" customWidth="1"/>
    <col min="1033" max="1276" width="9" style="218"/>
    <col min="1277" max="1277" width="6.625" style="218" customWidth="1"/>
    <col min="1278" max="1279" width="21.625" style="218" customWidth="1"/>
    <col min="1280" max="1280" width="16.125" style="218" bestFit="1" customWidth="1"/>
    <col min="1281" max="1281" width="13.875" style="218" bestFit="1" customWidth="1"/>
    <col min="1282" max="1282" width="17.25" style="218" bestFit="1" customWidth="1"/>
    <col min="1283" max="1284" width="20.5" style="218" bestFit="1" customWidth="1"/>
    <col min="1285" max="1285" width="0" style="218" hidden="1" customWidth="1"/>
    <col min="1286" max="1286" width="18.375" style="218" bestFit="1" customWidth="1"/>
    <col min="1287" max="1288" width="0" style="218" hidden="1" customWidth="1"/>
    <col min="1289" max="1532" width="9" style="218"/>
    <col min="1533" max="1533" width="6.625" style="218" customWidth="1"/>
    <col min="1534" max="1535" width="21.625" style="218" customWidth="1"/>
    <col min="1536" max="1536" width="16.125" style="218" bestFit="1" customWidth="1"/>
    <col min="1537" max="1537" width="13.875" style="218" bestFit="1" customWidth="1"/>
    <col min="1538" max="1538" width="17.25" style="218" bestFit="1" customWidth="1"/>
    <col min="1539" max="1540" width="20.5" style="218" bestFit="1" customWidth="1"/>
    <col min="1541" max="1541" width="0" style="218" hidden="1" customWidth="1"/>
    <col min="1542" max="1542" width="18.375" style="218" bestFit="1" customWidth="1"/>
    <col min="1543" max="1544" width="0" style="218" hidden="1" customWidth="1"/>
    <col min="1545" max="1788" width="9" style="218"/>
    <col min="1789" max="1789" width="6.625" style="218" customWidth="1"/>
    <col min="1790" max="1791" width="21.625" style="218" customWidth="1"/>
    <col min="1792" max="1792" width="16.125" style="218" bestFit="1" customWidth="1"/>
    <col min="1793" max="1793" width="13.875" style="218" bestFit="1" customWidth="1"/>
    <col min="1794" max="1794" width="17.25" style="218" bestFit="1" customWidth="1"/>
    <col min="1795" max="1796" width="20.5" style="218" bestFit="1" customWidth="1"/>
    <col min="1797" max="1797" width="0" style="218" hidden="1" customWidth="1"/>
    <col min="1798" max="1798" width="18.375" style="218" bestFit="1" customWidth="1"/>
    <col min="1799" max="1800" width="0" style="218" hidden="1" customWidth="1"/>
    <col min="1801" max="2044" width="9" style="218"/>
    <col min="2045" max="2045" width="6.625" style="218" customWidth="1"/>
    <col min="2046" max="2047" width="21.625" style="218" customWidth="1"/>
    <col min="2048" max="2048" width="16.125" style="218" bestFit="1" customWidth="1"/>
    <col min="2049" max="2049" width="13.875" style="218" bestFit="1" customWidth="1"/>
    <col min="2050" max="2050" width="17.25" style="218" bestFit="1" customWidth="1"/>
    <col min="2051" max="2052" width="20.5" style="218" bestFit="1" customWidth="1"/>
    <col min="2053" max="2053" width="0" style="218" hidden="1" customWidth="1"/>
    <col min="2054" max="2054" width="18.375" style="218" bestFit="1" customWidth="1"/>
    <col min="2055" max="2056" width="0" style="218" hidden="1" customWidth="1"/>
    <col min="2057" max="2300" width="9" style="218"/>
    <col min="2301" max="2301" width="6.625" style="218" customWidth="1"/>
    <col min="2302" max="2303" width="21.625" style="218" customWidth="1"/>
    <col min="2304" max="2304" width="16.125" style="218" bestFit="1" customWidth="1"/>
    <col min="2305" max="2305" width="13.875" style="218" bestFit="1" customWidth="1"/>
    <col min="2306" max="2306" width="17.25" style="218" bestFit="1" customWidth="1"/>
    <col min="2307" max="2308" width="20.5" style="218" bestFit="1" customWidth="1"/>
    <col min="2309" max="2309" width="0" style="218" hidden="1" customWidth="1"/>
    <col min="2310" max="2310" width="18.375" style="218" bestFit="1" customWidth="1"/>
    <col min="2311" max="2312" width="0" style="218" hidden="1" customWidth="1"/>
    <col min="2313" max="2556" width="9" style="218"/>
    <col min="2557" max="2557" width="6.625" style="218" customWidth="1"/>
    <col min="2558" max="2559" width="21.625" style="218" customWidth="1"/>
    <col min="2560" max="2560" width="16.125" style="218" bestFit="1" customWidth="1"/>
    <col min="2561" max="2561" width="13.875" style="218" bestFit="1" customWidth="1"/>
    <col min="2562" max="2562" width="17.25" style="218" bestFit="1" customWidth="1"/>
    <col min="2563" max="2564" width="20.5" style="218" bestFit="1" customWidth="1"/>
    <col min="2565" max="2565" width="0" style="218" hidden="1" customWidth="1"/>
    <col min="2566" max="2566" width="18.375" style="218" bestFit="1" customWidth="1"/>
    <col min="2567" max="2568" width="0" style="218" hidden="1" customWidth="1"/>
    <col min="2569" max="2812" width="9" style="218"/>
    <col min="2813" max="2813" width="6.625" style="218" customWidth="1"/>
    <col min="2814" max="2815" width="21.625" style="218" customWidth="1"/>
    <col min="2816" max="2816" width="16.125" style="218" bestFit="1" customWidth="1"/>
    <col min="2817" max="2817" width="13.875" style="218" bestFit="1" customWidth="1"/>
    <col min="2818" max="2818" width="17.25" style="218" bestFit="1" customWidth="1"/>
    <col min="2819" max="2820" width="20.5" style="218" bestFit="1" customWidth="1"/>
    <col min="2821" max="2821" width="0" style="218" hidden="1" customWidth="1"/>
    <col min="2822" max="2822" width="18.375" style="218" bestFit="1" customWidth="1"/>
    <col min="2823" max="2824" width="0" style="218" hidden="1" customWidth="1"/>
    <col min="2825" max="3068" width="9" style="218"/>
    <col min="3069" max="3069" width="6.625" style="218" customWidth="1"/>
    <col min="3070" max="3071" width="21.625" style="218" customWidth="1"/>
    <col min="3072" max="3072" width="16.125" style="218" bestFit="1" customWidth="1"/>
    <col min="3073" max="3073" width="13.875" style="218" bestFit="1" customWidth="1"/>
    <col min="3074" max="3074" width="17.25" style="218" bestFit="1" customWidth="1"/>
    <col min="3075" max="3076" width="20.5" style="218" bestFit="1" customWidth="1"/>
    <col min="3077" max="3077" width="0" style="218" hidden="1" customWidth="1"/>
    <col min="3078" max="3078" width="18.375" style="218" bestFit="1" customWidth="1"/>
    <col min="3079" max="3080" width="0" style="218" hidden="1" customWidth="1"/>
    <col min="3081" max="3324" width="9" style="218"/>
    <col min="3325" max="3325" width="6.625" style="218" customWidth="1"/>
    <col min="3326" max="3327" width="21.625" style="218" customWidth="1"/>
    <col min="3328" max="3328" width="16.125" style="218" bestFit="1" customWidth="1"/>
    <col min="3329" max="3329" width="13.875" style="218" bestFit="1" customWidth="1"/>
    <col min="3330" max="3330" width="17.25" style="218" bestFit="1" customWidth="1"/>
    <col min="3331" max="3332" width="20.5" style="218" bestFit="1" customWidth="1"/>
    <col min="3333" max="3333" width="0" style="218" hidden="1" customWidth="1"/>
    <col min="3334" max="3334" width="18.375" style="218" bestFit="1" customWidth="1"/>
    <col min="3335" max="3336" width="0" style="218" hidden="1" customWidth="1"/>
    <col min="3337" max="3580" width="9" style="218"/>
    <col min="3581" max="3581" width="6.625" style="218" customWidth="1"/>
    <col min="3582" max="3583" width="21.625" style="218" customWidth="1"/>
    <col min="3584" max="3584" width="16.125" style="218" bestFit="1" customWidth="1"/>
    <col min="3585" max="3585" width="13.875" style="218" bestFit="1" customWidth="1"/>
    <col min="3586" max="3586" width="17.25" style="218" bestFit="1" customWidth="1"/>
    <col min="3587" max="3588" width="20.5" style="218" bestFit="1" customWidth="1"/>
    <col min="3589" max="3589" width="0" style="218" hidden="1" customWidth="1"/>
    <col min="3590" max="3590" width="18.375" style="218" bestFit="1" customWidth="1"/>
    <col min="3591" max="3592" width="0" style="218" hidden="1" customWidth="1"/>
    <col min="3593" max="3836" width="9" style="218"/>
    <col min="3837" max="3837" width="6.625" style="218" customWidth="1"/>
    <col min="3838" max="3839" width="21.625" style="218" customWidth="1"/>
    <col min="3840" max="3840" width="16.125" style="218" bestFit="1" customWidth="1"/>
    <col min="3841" max="3841" width="13.875" style="218" bestFit="1" customWidth="1"/>
    <col min="3842" max="3842" width="17.25" style="218" bestFit="1" customWidth="1"/>
    <col min="3843" max="3844" width="20.5" style="218" bestFit="1" customWidth="1"/>
    <col min="3845" max="3845" width="0" style="218" hidden="1" customWidth="1"/>
    <col min="3846" max="3846" width="18.375" style="218" bestFit="1" customWidth="1"/>
    <col min="3847" max="3848" width="0" style="218" hidden="1" customWidth="1"/>
    <col min="3849" max="4092" width="9" style="218"/>
    <col min="4093" max="4093" width="6.625" style="218" customWidth="1"/>
    <col min="4094" max="4095" width="21.625" style="218" customWidth="1"/>
    <col min="4096" max="4096" width="16.125" style="218" bestFit="1" customWidth="1"/>
    <col min="4097" max="4097" width="13.875" style="218" bestFit="1" customWidth="1"/>
    <col min="4098" max="4098" width="17.25" style="218" bestFit="1" customWidth="1"/>
    <col min="4099" max="4100" width="20.5" style="218" bestFit="1" customWidth="1"/>
    <col min="4101" max="4101" width="0" style="218" hidden="1" customWidth="1"/>
    <col min="4102" max="4102" width="18.375" style="218" bestFit="1" customWidth="1"/>
    <col min="4103" max="4104" width="0" style="218" hidden="1" customWidth="1"/>
    <col min="4105" max="4348" width="9" style="218"/>
    <col min="4349" max="4349" width="6.625" style="218" customWidth="1"/>
    <col min="4350" max="4351" width="21.625" style="218" customWidth="1"/>
    <col min="4352" max="4352" width="16.125" style="218" bestFit="1" customWidth="1"/>
    <col min="4353" max="4353" width="13.875" style="218" bestFit="1" customWidth="1"/>
    <col min="4354" max="4354" width="17.25" style="218" bestFit="1" customWidth="1"/>
    <col min="4355" max="4356" width="20.5" style="218" bestFit="1" customWidth="1"/>
    <col min="4357" max="4357" width="0" style="218" hidden="1" customWidth="1"/>
    <col min="4358" max="4358" width="18.375" style="218" bestFit="1" customWidth="1"/>
    <col min="4359" max="4360" width="0" style="218" hidden="1" customWidth="1"/>
    <col min="4361" max="4604" width="9" style="218"/>
    <col min="4605" max="4605" width="6.625" style="218" customWidth="1"/>
    <col min="4606" max="4607" width="21.625" style="218" customWidth="1"/>
    <col min="4608" max="4608" width="16.125" style="218" bestFit="1" customWidth="1"/>
    <col min="4609" max="4609" width="13.875" style="218" bestFit="1" customWidth="1"/>
    <col min="4610" max="4610" width="17.25" style="218" bestFit="1" customWidth="1"/>
    <col min="4611" max="4612" width="20.5" style="218" bestFit="1" customWidth="1"/>
    <col min="4613" max="4613" width="0" style="218" hidden="1" customWidth="1"/>
    <col min="4614" max="4614" width="18.375" style="218" bestFit="1" customWidth="1"/>
    <col min="4615" max="4616" width="0" style="218" hidden="1" customWidth="1"/>
    <col min="4617" max="4860" width="9" style="218"/>
    <col min="4861" max="4861" width="6.625" style="218" customWidth="1"/>
    <col min="4862" max="4863" width="21.625" style="218" customWidth="1"/>
    <col min="4864" max="4864" width="16.125" style="218" bestFit="1" customWidth="1"/>
    <col min="4865" max="4865" width="13.875" style="218" bestFit="1" customWidth="1"/>
    <col min="4866" max="4866" width="17.25" style="218" bestFit="1" customWidth="1"/>
    <col min="4867" max="4868" width="20.5" style="218" bestFit="1" customWidth="1"/>
    <col min="4869" max="4869" width="0" style="218" hidden="1" customWidth="1"/>
    <col min="4870" max="4870" width="18.375" style="218" bestFit="1" customWidth="1"/>
    <col min="4871" max="4872" width="0" style="218" hidden="1" customWidth="1"/>
    <col min="4873" max="5116" width="9" style="218"/>
    <col min="5117" max="5117" width="6.625" style="218" customWidth="1"/>
    <col min="5118" max="5119" width="21.625" style="218" customWidth="1"/>
    <col min="5120" max="5120" width="16.125" style="218" bestFit="1" customWidth="1"/>
    <col min="5121" max="5121" width="13.875" style="218" bestFit="1" customWidth="1"/>
    <col min="5122" max="5122" width="17.25" style="218" bestFit="1" customWidth="1"/>
    <col min="5123" max="5124" width="20.5" style="218" bestFit="1" customWidth="1"/>
    <col min="5125" max="5125" width="0" style="218" hidden="1" customWidth="1"/>
    <col min="5126" max="5126" width="18.375" style="218" bestFit="1" customWidth="1"/>
    <col min="5127" max="5128" width="0" style="218" hidden="1" customWidth="1"/>
    <col min="5129" max="5372" width="9" style="218"/>
    <col min="5373" max="5373" width="6.625" style="218" customWidth="1"/>
    <col min="5374" max="5375" width="21.625" style="218" customWidth="1"/>
    <col min="5376" max="5376" width="16.125" style="218" bestFit="1" customWidth="1"/>
    <col min="5377" max="5377" width="13.875" style="218" bestFit="1" customWidth="1"/>
    <col min="5378" max="5378" width="17.25" style="218" bestFit="1" customWidth="1"/>
    <col min="5379" max="5380" width="20.5" style="218" bestFit="1" customWidth="1"/>
    <col min="5381" max="5381" width="0" style="218" hidden="1" customWidth="1"/>
    <col min="5382" max="5382" width="18.375" style="218" bestFit="1" customWidth="1"/>
    <col min="5383" max="5384" width="0" style="218" hidden="1" customWidth="1"/>
    <col min="5385" max="5628" width="9" style="218"/>
    <col min="5629" max="5629" width="6.625" style="218" customWidth="1"/>
    <col min="5630" max="5631" width="21.625" style="218" customWidth="1"/>
    <col min="5632" max="5632" width="16.125" style="218" bestFit="1" customWidth="1"/>
    <col min="5633" max="5633" width="13.875" style="218" bestFit="1" customWidth="1"/>
    <col min="5634" max="5634" width="17.25" style="218" bestFit="1" customWidth="1"/>
    <col min="5635" max="5636" width="20.5" style="218" bestFit="1" customWidth="1"/>
    <col min="5637" max="5637" width="0" style="218" hidden="1" customWidth="1"/>
    <col min="5638" max="5638" width="18.375" style="218" bestFit="1" customWidth="1"/>
    <col min="5639" max="5640" width="0" style="218" hidden="1" customWidth="1"/>
    <col min="5641" max="5884" width="9" style="218"/>
    <col min="5885" max="5885" width="6.625" style="218" customWidth="1"/>
    <col min="5886" max="5887" width="21.625" style="218" customWidth="1"/>
    <col min="5888" max="5888" width="16.125" style="218" bestFit="1" customWidth="1"/>
    <col min="5889" max="5889" width="13.875" style="218" bestFit="1" customWidth="1"/>
    <col min="5890" max="5890" width="17.25" style="218" bestFit="1" customWidth="1"/>
    <col min="5891" max="5892" width="20.5" style="218" bestFit="1" customWidth="1"/>
    <col min="5893" max="5893" width="0" style="218" hidden="1" customWidth="1"/>
    <col min="5894" max="5894" width="18.375" style="218" bestFit="1" customWidth="1"/>
    <col min="5895" max="5896" width="0" style="218" hidden="1" customWidth="1"/>
    <col min="5897" max="6140" width="9" style="218"/>
    <col min="6141" max="6141" width="6.625" style="218" customWidth="1"/>
    <col min="6142" max="6143" width="21.625" style="218" customWidth="1"/>
    <col min="6144" max="6144" width="16.125" style="218" bestFit="1" customWidth="1"/>
    <col min="6145" max="6145" width="13.875" style="218" bestFit="1" customWidth="1"/>
    <col min="6146" max="6146" width="17.25" style="218" bestFit="1" customWidth="1"/>
    <col min="6147" max="6148" width="20.5" style="218" bestFit="1" customWidth="1"/>
    <col min="6149" max="6149" width="0" style="218" hidden="1" customWidth="1"/>
    <col min="6150" max="6150" width="18.375" style="218" bestFit="1" customWidth="1"/>
    <col min="6151" max="6152" width="0" style="218" hidden="1" customWidth="1"/>
    <col min="6153" max="6396" width="9" style="218"/>
    <col min="6397" max="6397" width="6.625" style="218" customWidth="1"/>
    <col min="6398" max="6399" width="21.625" style="218" customWidth="1"/>
    <col min="6400" max="6400" width="16.125" style="218" bestFit="1" customWidth="1"/>
    <col min="6401" max="6401" width="13.875" style="218" bestFit="1" customWidth="1"/>
    <col min="6402" max="6402" width="17.25" style="218" bestFit="1" customWidth="1"/>
    <col min="6403" max="6404" width="20.5" style="218" bestFit="1" customWidth="1"/>
    <col min="6405" max="6405" width="0" style="218" hidden="1" customWidth="1"/>
    <col min="6406" max="6406" width="18.375" style="218" bestFit="1" customWidth="1"/>
    <col min="6407" max="6408" width="0" style="218" hidden="1" customWidth="1"/>
    <col min="6409" max="6652" width="9" style="218"/>
    <col min="6653" max="6653" width="6.625" style="218" customWidth="1"/>
    <col min="6654" max="6655" width="21.625" style="218" customWidth="1"/>
    <col min="6656" max="6656" width="16.125" style="218" bestFit="1" customWidth="1"/>
    <col min="6657" max="6657" width="13.875" style="218" bestFit="1" customWidth="1"/>
    <col min="6658" max="6658" width="17.25" style="218" bestFit="1" customWidth="1"/>
    <col min="6659" max="6660" width="20.5" style="218" bestFit="1" customWidth="1"/>
    <col min="6661" max="6661" width="0" style="218" hidden="1" customWidth="1"/>
    <col min="6662" max="6662" width="18.375" style="218" bestFit="1" customWidth="1"/>
    <col min="6663" max="6664" width="0" style="218" hidden="1" customWidth="1"/>
    <col min="6665" max="6908" width="9" style="218"/>
    <col min="6909" max="6909" width="6.625" style="218" customWidth="1"/>
    <col min="6910" max="6911" width="21.625" style="218" customWidth="1"/>
    <col min="6912" max="6912" width="16.125" style="218" bestFit="1" customWidth="1"/>
    <col min="6913" max="6913" width="13.875" style="218" bestFit="1" customWidth="1"/>
    <col min="6914" max="6914" width="17.25" style="218" bestFit="1" customWidth="1"/>
    <col min="6915" max="6916" width="20.5" style="218" bestFit="1" customWidth="1"/>
    <col min="6917" max="6917" width="0" style="218" hidden="1" customWidth="1"/>
    <col min="6918" max="6918" width="18.375" style="218" bestFit="1" customWidth="1"/>
    <col min="6919" max="6920" width="0" style="218" hidden="1" customWidth="1"/>
    <col min="6921" max="7164" width="9" style="218"/>
    <col min="7165" max="7165" width="6.625" style="218" customWidth="1"/>
    <col min="7166" max="7167" width="21.625" style="218" customWidth="1"/>
    <col min="7168" max="7168" width="16.125" style="218" bestFit="1" customWidth="1"/>
    <col min="7169" max="7169" width="13.875" style="218" bestFit="1" customWidth="1"/>
    <col min="7170" max="7170" width="17.25" style="218" bestFit="1" customWidth="1"/>
    <col min="7171" max="7172" width="20.5" style="218" bestFit="1" customWidth="1"/>
    <col min="7173" max="7173" width="0" style="218" hidden="1" customWidth="1"/>
    <col min="7174" max="7174" width="18.375" style="218" bestFit="1" customWidth="1"/>
    <col min="7175" max="7176" width="0" style="218" hidden="1" customWidth="1"/>
    <col min="7177" max="7420" width="9" style="218"/>
    <col min="7421" max="7421" width="6.625" style="218" customWidth="1"/>
    <col min="7422" max="7423" width="21.625" style="218" customWidth="1"/>
    <col min="7424" max="7424" width="16.125" style="218" bestFit="1" customWidth="1"/>
    <col min="7425" max="7425" width="13.875" style="218" bestFit="1" customWidth="1"/>
    <col min="7426" max="7426" width="17.25" style="218" bestFit="1" customWidth="1"/>
    <col min="7427" max="7428" width="20.5" style="218" bestFit="1" customWidth="1"/>
    <col min="7429" max="7429" width="0" style="218" hidden="1" customWidth="1"/>
    <col min="7430" max="7430" width="18.375" style="218" bestFit="1" customWidth="1"/>
    <col min="7431" max="7432" width="0" style="218" hidden="1" customWidth="1"/>
    <col min="7433" max="7676" width="9" style="218"/>
    <col min="7677" max="7677" width="6.625" style="218" customWidth="1"/>
    <col min="7678" max="7679" width="21.625" style="218" customWidth="1"/>
    <col min="7680" max="7680" width="16.125" style="218" bestFit="1" customWidth="1"/>
    <col min="7681" max="7681" width="13.875" style="218" bestFit="1" customWidth="1"/>
    <col min="7682" max="7682" width="17.25" style="218" bestFit="1" customWidth="1"/>
    <col min="7683" max="7684" width="20.5" style="218" bestFit="1" customWidth="1"/>
    <col min="7685" max="7685" width="0" style="218" hidden="1" customWidth="1"/>
    <col min="7686" max="7686" width="18.375" style="218" bestFit="1" customWidth="1"/>
    <col min="7687" max="7688" width="0" style="218" hidden="1" customWidth="1"/>
    <col min="7689" max="7932" width="9" style="218"/>
    <col min="7933" max="7933" width="6.625" style="218" customWidth="1"/>
    <col min="7934" max="7935" width="21.625" style="218" customWidth="1"/>
    <col min="7936" max="7936" width="16.125" style="218" bestFit="1" customWidth="1"/>
    <col min="7937" max="7937" width="13.875" style="218" bestFit="1" customWidth="1"/>
    <col min="7938" max="7938" width="17.25" style="218" bestFit="1" customWidth="1"/>
    <col min="7939" max="7940" width="20.5" style="218" bestFit="1" customWidth="1"/>
    <col min="7941" max="7941" width="0" style="218" hidden="1" customWidth="1"/>
    <col min="7942" max="7942" width="18.375" style="218" bestFit="1" customWidth="1"/>
    <col min="7943" max="7944" width="0" style="218" hidden="1" customWidth="1"/>
    <col min="7945" max="8188" width="9" style="218"/>
    <col min="8189" max="8189" width="6.625" style="218" customWidth="1"/>
    <col min="8190" max="8191" width="21.625" style="218" customWidth="1"/>
    <col min="8192" max="8192" width="16.125" style="218" bestFit="1" customWidth="1"/>
    <col min="8193" max="8193" width="13.875" style="218" bestFit="1" customWidth="1"/>
    <col min="8194" max="8194" width="17.25" style="218" bestFit="1" customWidth="1"/>
    <col min="8195" max="8196" width="20.5" style="218" bestFit="1" customWidth="1"/>
    <col min="8197" max="8197" width="0" style="218" hidden="1" customWidth="1"/>
    <col min="8198" max="8198" width="18.375" style="218" bestFit="1" customWidth="1"/>
    <col min="8199" max="8200" width="0" style="218" hidden="1" customWidth="1"/>
    <col min="8201" max="8444" width="9" style="218"/>
    <col min="8445" max="8445" width="6.625" style="218" customWidth="1"/>
    <col min="8446" max="8447" width="21.625" style="218" customWidth="1"/>
    <col min="8448" max="8448" width="16.125" style="218" bestFit="1" customWidth="1"/>
    <col min="8449" max="8449" width="13.875" style="218" bestFit="1" customWidth="1"/>
    <col min="8450" max="8450" width="17.25" style="218" bestFit="1" customWidth="1"/>
    <col min="8451" max="8452" width="20.5" style="218" bestFit="1" customWidth="1"/>
    <col min="8453" max="8453" width="0" style="218" hidden="1" customWidth="1"/>
    <col min="8454" max="8454" width="18.375" style="218" bestFit="1" customWidth="1"/>
    <col min="8455" max="8456" width="0" style="218" hidden="1" customWidth="1"/>
    <col min="8457" max="8700" width="9" style="218"/>
    <col min="8701" max="8701" width="6.625" style="218" customWidth="1"/>
    <col min="8702" max="8703" width="21.625" style="218" customWidth="1"/>
    <col min="8704" max="8704" width="16.125" style="218" bestFit="1" customWidth="1"/>
    <col min="8705" max="8705" width="13.875" style="218" bestFit="1" customWidth="1"/>
    <col min="8706" max="8706" width="17.25" style="218" bestFit="1" customWidth="1"/>
    <col min="8707" max="8708" width="20.5" style="218" bestFit="1" customWidth="1"/>
    <col min="8709" max="8709" width="0" style="218" hidden="1" customWidth="1"/>
    <col min="8710" max="8710" width="18.375" style="218" bestFit="1" customWidth="1"/>
    <col min="8711" max="8712" width="0" style="218" hidden="1" customWidth="1"/>
    <col min="8713" max="8956" width="9" style="218"/>
    <col min="8957" max="8957" width="6.625" style="218" customWidth="1"/>
    <col min="8958" max="8959" width="21.625" style="218" customWidth="1"/>
    <col min="8960" max="8960" width="16.125" style="218" bestFit="1" customWidth="1"/>
    <col min="8961" max="8961" width="13.875" style="218" bestFit="1" customWidth="1"/>
    <col min="8962" max="8962" width="17.25" style="218" bestFit="1" customWidth="1"/>
    <col min="8963" max="8964" width="20.5" style="218" bestFit="1" customWidth="1"/>
    <col min="8965" max="8965" width="0" style="218" hidden="1" customWidth="1"/>
    <col min="8966" max="8966" width="18.375" style="218" bestFit="1" customWidth="1"/>
    <col min="8967" max="8968" width="0" style="218" hidden="1" customWidth="1"/>
    <col min="8969" max="9212" width="9" style="218"/>
    <col min="9213" max="9213" width="6.625" style="218" customWidth="1"/>
    <col min="9214" max="9215" width="21.625" style="218" customWidth="1"/>
    <col min="9216" max="9216" width="16.125" style="218" bestFit="1" customWidth="1"/>
    <col min="9217" max="9217" width="13.875" style="218" bestFit="1" customWidth="1"/>
    <col min="9218" max="9218" width="17.25" style="218" bestFit="1" customWidth="1"/>
    <col min="9219" max="9220" width="20.5" style="218" bestFit="1" customWidth="1"/>
    <col min="9221" max="9221" width="0" style="218" hidden="1" customWidth="1"/>
    <col min="9222" max="9222" width="18.375" style="218" bestFit="1" customWidth="1"/>
    <col min="9223" max="9224" width="0" style="218" hidden="1" customWidth="1"/>
    <col min="9225" max="9468" width="9" style="218"/>
    <col min="9469" max="9469" width="6.625" style="218" customWidth="1"/>
    <col min="9470" max="9471" width="21.625" style="218" customWidth="1"/>
    <col min="9472" max="9472" width="16.125" style="218" bestFit="1" customWidth="1"/>
    <col min="9473" max="9473" width="13.875" style="218" bestFit="1" customWidth="1"/>
    <col min="9474" max="9474" width="17.25" style="218" bestFit="1" customWidth="1"/>
    <col min="9475" max="9476" width="20.5" style="218" bestFit="1" customWidth="1"/>
    <col min="9477" max="9477" width="0" style="218" hidden="1" customWidth="1"/>
    <col min="9478" max="9478" width="18.375" style="218" bestFit="1" customWidth="1"/>
    <col min="9479" max="9480" width="0" style="218" hidden="1" customWidth="1"/>
    <col min="9481" max="9724" width="9" style="218"/>
    <col min="9725" max="9725" width="6.625" style="218" customWidth="1"/>
    <col min="9726" max="9727" width="21.625" style="218" customWidth="1"/>
    <col min="9728" max="9728" width="16.125" style="218" bestFit="1" customWidth="1"/>
    <col min="9729" max="9729" width="13.875" style="218" bestFit="1" customWidth="1"/>
    <col min="9730" max="9730" width="17.25" style="218" bestFit="1" customWidth="1"/>
    <col min="9731" max="9732" width="20.5" style="218" bestFit="1" customWidth="1"/>
    <col min="9733" max="9733" width="0" style="218" hidden="1" customWidth="1"/>
    <col min="9734" max="9734" width="18.375" style="218" bestFit="1" customWidth="1"/>
    <col min="9735" max="9736" width="0" style="218" hidden="1" customWidth="1"/>
    <col min="9737" max="9980" width="9" style="218"/>
    <col min="9981" max="9981" width="6.625" style="218" customWidth="1"/>
    <col min="9982" max="9983" width="21.625" style="218" customWidth="1"/>
    <col min="9984" max="9984" width="16.125" style="218" bestFit="1" customWidth="1"/>
    <col min="9985" max="9985" width="13.875" style="218" bestFit="1" customWidth="1"/>
    <col min="9986" max="9986" width="17.25" style="218" bestFit="1" customWidth="1"/>
    <col min="9987" max="9988" width="20.5" style="218" bestFit="1" customWidth="1"/>
    <col min="9989" max="9989" width="0" style="218" hidden="1" customWidth="1"/>
    <col min="9990" max="9990" width="18.375" style="218" bestFit="1" customWidth="1"/>
    <col min="9991" max="9992" width="0" style="218" hidden="1" customWidth="1"/>
    <col min="9993" max="10236" width="9" style="218"/>
    <col min="10237" max="10237" width="6.625" style="218" customWidth="1"/>
    <col min="10238" max="10239" width="21.625" style="218" customWidth="1"/>
    <col min="10240" max="10240" width="16.125" style="218" bestFit="1" customWidth="1"/>
    <col min="10241" max="10241" width="13.875" style="218" bestFit="1" customWidth="1"/>
    <col min="10242" max="10242" width="17.25" style="218" bestFit="1" customWidth="1"/>
    <col min="10243" max="10244" width="20.5" style="218" bestFit="1" customWidth="1"/>
    <col min="10245" max="10245" width="0" style="218" hidden="1" customWidth="1"/>
    <col min="10246" max="10246" width="18.375" style="218" bestFit="1" customWidth="1"/>
    <col min="10247" max="10248" width="0" style="218" hidden="1" customWidth="1"/>
    <col min="10249" max="10492" width="9" style="218"/>
    <col min="10493" max="10493" width="6.625" style="218" customWidth="1"/>
    <col min="10494" max="10495" width="21.625" style="218" customWidth="1"/>
    <col min="10496" max="10496" width="16.125" style="218" bestFit="1" customWidth="1"/>
    <col min="10497" max="10497" width="13.875" style="218" bestFit="1" customWidth="1"/>
    <col min="10498" max="10498" width="17.25" style="218" bestFit="1" customWidth="1"/>
    <col min="10499" max="10500" width="20.5" style="218" bestFit="1" customWidth="1"/>
    <col min="10501" max="10501" width="0" style="218" hidden="1" customWidth="1"/>
    <col min="10502" max="10502" width="18.375" style="218" bestFit="1" customWidth="1"/>
    <col min="10503" max="10504" width="0" style="218" hidden="1" customWidth="1"/>
    <col min="10505" max="10748" width="9" style="218"/>
    <col min="10749" max="10749" width="6.625" style="218" customWidth="1"/>
    <col min="10750" max="10751" width="21.625" style="218" customWidth="1"/>
    <col min="10752" max="10752" width="16.125" style="218" bestFit="1" customWidth="1"/>
    <col min="10753" max="10753" width="13.875" style="218" bestFit="1" customWidth="1"/>
    <col min="10754" max="10754" width="17.25" style="218" bestFit="1" customWidth="1"/>
    <col min="10755" max="10756" width="20.5" style="218" bestFit="1" customWidth="1"/>
    <col min="10757" max="10757" width="0" style="218" hidden="1" customWidth="1"/>
    <col min="10758" max="10758" width="18.375" style="218" bestFit="1" customWidth="1"/>
    <col min="10759" max="10760" width="0" style="218" hidden="1" customWidth="1"/>
    <col min="10761" max="11004" width="9" style="218"/>
    <col min="11005" max="11005" width="6.625" style="218" customWidth="1"/>
    <col min="11006" max="11007" width="21.625" style="218" customWidth="1"/>
    <col min="11008" max="11008" width="16.125" style="218" bestFit="1" customWidth="1"/>
    <col min="11009" max="11009" width="13.875" style="218" bestFit="1" customWidth="1"/>
    <col min="11010" max="11010" width="17.25" style="218" bestFit="1" customWidth="1"/>
    <col min="11011" max="11012" width="20.5" style="218" bestFit="1" customWidth="1"/>
    <col min="11013" max="11013" width="0" style="218" hidden="1" customWidth="1"/>
    <col min="11014" max="11014" width="18.375" style="218" bestFit="1" customWidth="1"/>
    <col min="11015" max="11016" width="0" style="218" hidden="1" customWidth="1"/>
    <col min="11017" max="11260" width="9" style="218"/>
    <col min="11261" max="11261" width="6.625" style="218" customWidth="1"/>
    <col min="11262" max="11263" width="21.625" style="218" customWidth="1"/>
    <col min="11264" max="11264" width="16.125" style="218" bestFit="1" customWidth="1"/>
    <col min="11265" max="11265" width="13.875" style="218" bestFit="1" customWidth="1"/>
    <col min="11266" max="11266" width="17.25" style="218" bestFit="1" customWidth="1"/>
    <col min="11267" max="11268" width="20.5" style="218" bestFit="1" customWidth="1"/>
    <col min="11269" max="11269" width="0" style="218" hidden="1" customWidth="1"/>
    <col min="11270" max="11270" width="18.375" style="218" bestFit="1" customWidth="1"/>
    <col min="11271" max="11272" width="0" style="218" hidden="1" customWidth="1"/>
    <col min="11273" max="11516" width="9" style="218"/>
    <col min="11517" max="11517" width="6.625" style="218" customWidth="1"/>
    <col min="11518" max="11519" width="21.625" style="218" customWidth="1"/>
    <col min="11520" max="11520" width="16.125" style="218" bestFit="1" customWidth="1"/>
    <col min="11521" max="11521" width="13.875" style="218" bestFit="1" customWidth="1"/>
    <col min="11522" max="11522" width="17.25" style="218" bestFit="1" customWidth="1"/>
    <col min="11523" max="11524" width="20.5" style="218" bestFit="1" customWidth="1"/>
    <col min="11525" max="11525" width="0" style="218" hidden="1" customWidth="1"/>
    <col min="11526" max="11526" width="18.375" style="218" bestFit="1" customWidth="1"/>
    <col min="11527" max="11528" width="0" style="218" hidden="1" customWidth="1"/>
    <col min="11529" max="11772" width="9" style="218"/>
    <col min="11773" max="11773" width="6.625" style="218" customWidth="1"/>
    <col min="11774" max="11775" width="21.625" style="218" customWidth="1"/>
    <col min="11776" max="11776" width="16.125" style="218" bestFit="1" customWidth="1"/>
    <col min="11777" max="11777" width="13.875" style="218" bestFit="1" customWidth="1"/>
    <col min="11778" max="11778" width="17.25" style="218" bestFit="1" customWidth="1"/>
    <col min="11779" max="11780" width="20.5" style="218" bestFit="1" customWidth="1"/>
    <col min="11781" max="11781" width="0" style="218" hidden="1" customWidth="1"/>
    <col min="11782" max="11782" width="18.375" style="218" bestFit="1" customWidth="1"/>
    <col min="11783" max="11784" width="0" style="218" hidden="1" customWidth="1"/>
    <col min="11785" max="12028" width="9" style="218"/>
    <col min="12029" max="12029" width="6.625" style="218" customWidth="1"/>
    <col min="12030" max="12031" width="21.625" style="218" customWidth="1"/>
    <col min="12032" max="12032" width="16.125" style="218" bestFit="1" customWidth="1"/>
    <col min="12033" max="12033" width="13.875" style="218" bestFit="1" customWidth="1"/>
    <col min="12034" max="12034" width="17.25" style="218" bestFit="1" customWidth="1"/>
    <col min="12035" max="12036" width="20.5" style="218" bestFit="1" customWidth="1"/>
    <col min="12037" max="12037" width="0" style="218" hidden="1" customWidth="1"/>
    <col min="12038" max="12038" width="18.375" style="218" bestFit="1" customWidth="1"/>
    <col min="12039" max="12040" width="0" style="218" hidden="1" customWidth="1"/>
    <col min="12041" max="12284" width="9" style="218"/>
    <col min="12285" max="12285" width="6.625" style="218" customWidth="1"/>
    <col min="12286" max="12287" width="21.625" style="218" customWidth="1"/>
    <col min="12288" max="12288" width="16.125" style="218" bestFit="1" customWidth="1"/>
    <col min="12289" max="12289" width="13.875" style="218" bestFit="1" customWidth="1"/>
    <col min="12290" max="12290" width="17.25" style="218" bestFit="1" customWidth="1"/>
    <col min="12291" max="12292" width="20.5" style="218" bestFit="1" customWidth="1"/>
    <col min="12293" max="12293" width="0" style="218" hidden="1" customWidth="1"/>
    <col min="12294" max="12294" width="18.375" style="218" bestFit="1" customWidth="1"/>
    <col min="12295" max="12296" width="0" style="218" hidden="1" customWidth="1"/>
    <col min="12297" max="12540" width="9" style="218"/>
    <col min="12541" max="12541" width="6.625" style="218" customWidth="1"/>
    <col min="12542" max="12543" width="21.625" style="218" customWidth="1"/>
    <col min="12544" max="12544" width="16.125" style="218" bestFit="1" customWidth="1"/>
    <col min="12545" max="12545" width="13.875" style="218" bestFit="1" customWidth="1"/>
    <col min="12546" max="12546" width="17.25" style="218" bestFit="1" customWidth="1"/>
    <col min="12547" max="12548" width="20.5" style="218" bestFit="1" customWidth="1"/>
    <col min="12549" max="12549" width="0" style="218" hidden="1" customWidth="1"/>
    <col min="12550" max="12550" width="18.375" style="218" bestFit="1" customWidth="1"/>
    <col min="12551" max="12552" width="0" style="218" hidden="1" customWidth="1"/>
    <col min="12553" max="12796" width="9" style="218"/>
    <col min="12797" max="12797" width="6.625" style="218" customWidth="1"/>
    <col min="12798" max="12799" width="21.625" style="218" customWidth="1"/>
    <col min="12800" max="12800" width="16.125" style="218" bestFit="1" customWidth="1"/>
    <col min="12801" max="12801" width="13.875" style="218" bestFit="1" customWidth="1"/>
    <col min="12802" max="12802" width="17.25" style="218" bestFit="1" customWidth="1"/>
    <col min="12803" max="12804" width="20.5" style="218" bestFit="1" customWidth="1"/>
    <col min="12805" max="12805" width="0" style="218" hidden="1" customWidth="1"/>
    <col min="12806" max="12806" width="18.375" style="218" bestFit="1" customWidth="1"/>
    <col min="12807" max="12808" width="0" style="218" hidden="1" customWidth="1"/>
    <col min="12809" max="13052" width="9" style="218"/>
    <col min="13053" max="13053" width="6.625" style="218" customWidth="1"/>
    <col min="13054" max="13055" width="21.625" style="218" customWidth="1"/>
    <col min="13056" max="13056" width="16.125" style="218" bestFit="1" customWidth="1"/>
    <col min="13057" max="13057" width="13.875" style="218" bestFit="1" customWidth="1"/>
    <col min="13058" max="13058" width="17.25" style="218" bestFit="1" customWidth="1"/>
    <col min="13059" max="13060" width="20.5" style="218" bestFit="1" customWidth="1"/>
    <col min="13061" max="13061" width="0" style="218" hidden="1" customWidth="1"/>
    <col min="13062" max="13062" width="18.375" style="218" bestFit="1" customWidth="1"/>
    <col min="13063" max="13064" width="0" style="218" hidden="1" customWidth="1"/>
    <col min="13065" max="13308" width="9" style="218"/>
    <col min="13309" max="13309" width="6.625" style="218" customWidth="1"/>
    <col min="13310" max="13311" width="21.625" style="218" customWidth="1"/>
    <col min="13312" max="13312" width="16.125" style="218" bestFit="1" customWidth="1"/>
    <col min="13313" max="13313" width="13.875" style="218" bestFit="1" customWidth="1"/>
    <col min="13314" max="13314" width="17.25" style="218" bestFit="1" customWidth="1"/>
    <col min="13315" max="13316" width="20.5" style="218" bestFit="1" customWidth="1"/>
    <col min="13317" max="13317" width="0" style="218" hidden="1" customWidth="1"/>
    <col min="13318" max="13318" width="18.375" style="218" bestFit="1" customWidth="1"/>
    <col min="13319" max="13320" width="0" style="218" hidden="1" customWidth="1"/>
    <col min="13321" max="13564" width="9" style="218"/>
    <col min="13565" max="13565" width="6.625" style="218" customWidth="1"/>
    <col min="13566" max="13567" width="21.625" style="218" customWidth="1"/>
    <col min="13568" max="13568" width="16.125" style="218" bestFit="1" customWidth="1"/>
    <col min="13569" max="13569" width="13.875" style="218" bestFit="1" customWidth="1"/>
    <col min="13570" max="13570" width="17.25" style="218" bestFit="1" customWidth="1"/>
    <col min="13571" max="13572" width="20.5" style="218" bestFit="1" customWidth="1"/>
    <col min="13573" max="13573" width="0" style="218" hidden="1" customWidth="1"/>
    <col min="13574" max="13574" width="18.375" style="218" bestFit="1" customWidth="1"/>
    <col min="13575" max="13576" width="0" style="218" hidden="1" customWidth="1"/>
    <col min="13577" max="13820" width="9" style="218"/>
    <col min="13821" max="13821" width="6.625" style="218" customWidth="1"/>
    <col min="13822" max="13823" width="21.625" style="218" customWidth="1"/>
    <col min="13824" max="13824" width="16.125" style="218" bestFit="1" customWidth="1"/>
    <col min="13825" max="13825" width="13.875" style="218" bestFit="1" customWidth="1"/>
    <col min="13826" max="13826" width="17.25" style="218" bestFit="1" customWidth="1"/>
    <col min="13827" max="13828" width="20.5" style="218" bestFit="1" customWidth="1"/>
    <col min="13829" max="13829" width="0" style="218" hidden="1" customWidth="1"/>
    <col min="13830" max="13830" width="18.375" style="218" bestFit="1" customWidth="1"/>
    <col min="13831" max="13832" width="0" style="218" hidden="1" customWidth="1"/>
    <col min="13833" max="14076" width="9" style="218"/>
    <col min="14077" max="14077" width="6.625" style="218" customWidth="1"/>
    <col min="14078" max="14079" width="21.625" style="218" customWidth="1"/>
    <col min="14080" max="14080" width="16.125" style="218" bestFit="1" customWidth="1"/>
    <col min="14081" max="14081" width="13.875" style="218" bestFit="1" customWidth="1"/>
    <col min="14082" max="14082" width="17.25" style="218" bestFit="1" customWidth="1"/>
    <col min="14083" max="14084" width="20.5" style="218" bestFit="1" customWidth="1"/>
    <col min="14085" max="14085" width="0" style="218" hidden="1" customWidth="1"/>
    <col min="14086" max="14086" width="18.375" style="218" bestFit="1" customWidth="1"/>
    <col min="14087" max="14088" width="0" style="218" hidden="1" customWidth="1"/>
    <col min="14089" max="14332" width="9" style="218"/>
    <col min="14333" max="14333" width="6.625" style="218" customWidth="1"/>
    <col min="14334" max="14335" width="21.625" style="218" customWidth="1"/>
    <col min="14336" max="14336" width="16.125" style="218" bestFit="1" customWidth="1"/>
    <col min="14337" max="14337" width="13.875" style="218" bestFit="1" customWidth="1"/>
    <col min="14338" max="14338" width="17.25" style="218" bestFit="1" customWidth="1"/>
    <col min="14339" max="14340" width="20.5" style="218" bestFit="1" customWidth="1"/>
    <col min="14341" max="14341" width="0" style="218" hidden="1" customWidth="1"/>
    <col min="14342" max="14342" width="18.375" style="218" bestFit="1" customWidth="1"/>
    <col min="14343" max="14344" width="0" style="218" hidden="1" customWidth="1"/>
    <col min="14345" max="14588" width="9" style="218"/>
    <col min="14589" max="14589" width="6.625" style="218" customWidth="1"/>
    <col min="14590" max="14591" width="21.625" style="218" customWidth="1"/>
    <col min="14592" max="14592" width="16.125" style="218" bestFit="1" customWidth="1"/>
    <col min="14593" max="14593" width="13.875" style="218" bestFit="1" customWidth="1"/>
    <col min="14594" max="14594" width="17.25" style="218" bestFit="1" customWidth="1"/>
    <col min="14595" max="14596" width="20.5" style="218" bestFit="1" customWidth="1"/>
    <col min="14597" max="14597" width="0" style="218" hidden="1" customWidth="1"/>
    <col min="14598" max="14598" width="18.375" style="218" bestFit="1" customWidth="1"/>
    <col min="14599" max="14600" width="0" style="218" hidden="1" customWidth="1"/>
    <col min="14601" max="14844" width="9" style="218"/>
    <col min="14845" max="14845" width="6.625" style="218" customWidth="1"/>
    <col min="14846" max="14847" width="21.625" style="218" customWidth="1"/>
    <col min="14848" max="14848" width="16.125" style="218" bestFit="1" customWidth="1"/>
    <col min="14849" max="14849" width="13.875" style="218" bestFit="1" customWidth="1"/>
    <col min="14850" max="14850" width="17.25" style="218" bestFit="1" customWidth="1"/>
    <col min="14851" max="14852" width="20.5" style="218" bestFit="1" customWidth="1"/>
    <col min="14853" max="14853" width="0" style="218" hidden="1" customWidth="1"/>
    <col min="14854" max="14854" width="18.375" style="218" bestFit="1" customWidth="1"/>
    <col min="14855" max="14856" width="0" style="218" hidden="1" customWidth="1"/>
    <col min="14857" max="15100" width="9" style="218"/>
    <col min="15101" max="15101" width="6.625" style="218" customWidth="1"/>
    <col min="15102" max="15103" width="21.625" style="218" customWidth="1"/>
    <col min="15104" max="15104" width="16.125" style="218" bestFit="1" customWidth="1"/>
    <col min="15105" max="15105" width="13.875" style="218" bestFit="1" customWidth="1"/>
    <col min="15106" max="15106" width="17.25" style="218" bestFit="1" customWidth="1"/>
    <col min="15107" max="15108" width="20.5" style="218" bestFit="1" customWidth="1"/>
    <col min="15109" max="15109" width="0" style="218" hidden="1" customWidth="1"/>
    <col min="15110" max="15110" width="18.375" style="218" bestFit="1" customWidth="1"/>
    <col min="15111" max="15112" width="0" style="218" hidden="1" customWidth="1"/>
    <col min="15113" max="15356" width="9" style="218"/>
    <col min="15357" max="15357" width="6.625" style="218" customWidth="1"/>
    <col min="15358" max="15359" width="21.625" style="218" customWidth="1"/>
    <col min="15360" max="15360" width="16.125" style="218" bestFit="1" customWidth="1"/>
    <col min="15361" max="15361" width="13.875" style="218" bestFit="1" customWidth="1"/>
    <col min="15362" max="15362" width="17.25" style="218" bestFit="1" customWidth="1"/>
    <col min="15363" max="15364" width="20.5" style="218" bestFit="1" customWidth="1"/>
    <col min="15365" max="15365" width="0" style="218" hidden="1" customWidth="1"/>
    <col min="15366" max="15366" width="18.375" style="218" bestFit="1" customWidth="1"/>
    <col min="15367" max="15368" width="0" style="218" hidden="1" customWidth="1"/>
    <col min="15369" max="15612" width="9" style="218"/>
    <col min="15613" max="15613" width="6.625" style="218" customWidth="1"/>
    <col min="15614" max="15615" width="21.625" style="218" customWidth="1"/>
    <col min="15616" max="15616" width="16.125" style="218" bestFit="1" customWidth="1"/>
    <col min="15617" max="15617" width="13.875" style="218" bestFit="1" customWidth="1"/>
    <col min="15618" max="15618" width="17.25" style="218" bestFit="1" customWidth="1"/>
    <col min="15619" max="15620" width="20.5" style="218" bestFit="1" customWidth="1"/>
    <col min="15621" max="15621" width="0" style="218" hidden="1" customWidth="1"/>
    <col min="15622" max="15622" width="18.375" style="218" bestFit="1" customWidth="1"/>
    <col min="15623" max="15624" width="0" style="218" hidden="1" customWidth="1"/>
    <col min="15625" max="15868" width="9" style="218"/>
    <col min="15869" max="15869" width="6.625" style="218" customWidth="1"/>
    <col min="15870" max="15871" width="21.625" style="218" customWidth="1"/>
    <col min="15872" max="15872" width="16.125" style="218" bestFit="1" customWidth="1"/>
    <col min="15873" max="15873" width="13.875" style="218" bestFit="1" customWidth="1"/>
    <col min="15874" max="15874" width="17.25" style="218" bestFit="1" customWidth="1"/>
    <col min="15875" max="15876" width="20.5" style="218" bestFit="1" customWidth="1"/>
    <col min="15877" max="15877" width="0" style="218" hidden="1" customWidth="1"/>
    <col min="15878" max="15878" width="18.375" style="218" bestFit="1" customWidth="1"/>
    <col min="15879" max="15880" width="0" style="218" hidden="1" customWidth="1"/>
    <col min="15881" max="16124" width="9" style="218"/>
    <col min="16125" max="16125" width="6.625" style="218" customWidth="1"/>
    <col min="16126" max="16127" width="21.625" style="218" customWidth="1"/>
    <col min="16128" max="16128" width="16.125" style="218" bestFit="1" customWidth="1"/>
    <col min="16129" max="16129" width="13.875" style="218" bestFit="1" customWidth="1"/>
    <col min="16130" max="16130" width="17.25" style="218" bestFit="1" customWidth="1"/>
    <col min="16131" max="16132" width="20.5" style="218" bestFit="1" customWidth="1"/>
    <col min="16133" max="16133" width="0" style="218" hidden="1" customWidth="1"/>
    <col min="16134" max="16134" width="18.375" style="218" bestFit="1" customWidth="1"/>
    <col min="16135" max="16136" width="0" style="218" hidden="1" customWidth="1"/>
    <col min="16137" max="16384" width="9" style="218"/>
  </cols>
  <sheetData>
    <row r="1" spans="1:3" ht="20.25">
      <c r="A1" s="346" t="s">
        <v>885</v>
      </c>
      <c r="B1" s="347"/>
      <c r="C1" s="347"/>
    </row>
    <row r="2" spans="1:3" ht="35.1" customHeight="1">
      <c r="A2" s="348" t="s">
        <v>888</v>
      </c>
      <c r="B2" s="349"/>
      <c r="C2" s="314" t="s">
        <v>887</v>
      </c>
    </row>
    <row r="3" spans="1:3" ht="30" customHeight="1">
      <c r="A3" s="309" t="s">
        <v>778</v>
      </c>
      <c r="B3" s="309" t="s">
        <v>875</v>
      </c>
      <c r="C3" s="310" t="s">
        <v>886</v>
      </c>
    </row>
    <row r="4" spans="1:3" ht="30" customHeight="1">
      <c r="A4" s="309">
        <v>1</v>
      </c>
      <c r="B4" s="309" t="s">
        <v>877</v>
      </c>
      <c r="C4" s="311">
        <f>设备购置与更新!K8</f>
        <v>4650960</v>
      </c>
    </row>
    <row r="5" spans="1:3" ht="30" customHeight="1">
      <c r="A5" s="309">
        <v>2</v>
      </c>
      <c r="B5" s="309" t="s">
        <v>878</v>
      </c>
      <c r="C5" s="311">
        <f>吴泾维修2023!J51+'2022年校舍维修尾款'!J4</f>
        <v>1720964.37</v>
      </c>
    </row>
    <row r="6" spans="1:3" ht="30" customHeight="1">
      <c r="A6" s="309">
        <v>3</v>
      </c>
      <c r="B6" s="309" t="s">
        <v>879</v>
      </c>
      <c r="C6" s="311">
        <f>学前科!I5</f>
        <v>140000</v>
      </c>
    </row>
    <row r="7" spans="1:3" ht="30" customHeight="1">
      <c r="A7" s="309">
        <v>4</v>
      </c>
      <c r="B7" s="309" t="s">
        <v>880</v>
      </c>
      <c r="C7" s="311">
        <f>普教一科!G9</f>
        <v>473930</v>
      </c>
    </row>
    <row r="8" spans="1:3" ht="30" customHeight="1">
      <c r="A8" s="309">
        <v>5</v>
      </c>
      <c r="B8" s="309" t="s">
        <v>881</v>
      </c>
      <c r="C8" s="311">
        <f>普教二科!H8</f>
        <v>1100000</v>
      </c>
    </row>
    <row r="9" spans="1:3" ht="30" customHeight="1">
      <c r="A9" s="309">
        <v>6</v>
      </c>
      <c r="B9" s="309" t="s">
        <v>882</v>
      </c>
      <c r="C9" s="311">
        <f>考试中心!I4</f>
        <v>5000</v>
      </c>
    </row>
    <row r="10" spans="1:3" ht="30" customHeight="1">
      <c r="A10" s="309">
        <v>7</v>
      </c>
      <c r="B10" s="309" t="s">
        <v>883</v>
      </c>
      <c r="C10" s="311">
        <f>教育学院!G4</f>
        <v>20000</v>
      </c>
    </row>
    <row r="11" spans="1:3" ht="30" customHeight="1">
      <c r="A11" s="309">
        <v>8</v>
      </c>
      <c r="B11" s="309" t="s">
        <v>884</v>
      </c>
      <c r="C11" s="311">
        <f>抚恤金!AJ4</f>
        <v>210826</v>
      </c>
    </row>
    <row r="12" spans="1:3" ht="30" customHeight="1">
      <c r="A12" s="309"/>
      <c r="B12" s="309" t="s">
        <v>876</v>
      </c>
      <c r="C12" s="312">
        <f>SUM(C4:C11)</f>
        <v>8321680.3700000001</v>
      </c>
    </row>
    <row r="13" spans="1:3" ht="30" customHeight="1"/>
    <row r="14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10"/>
  <sheetViews>
    <sheetView workbookViewId="0">
      <selection activeCell="A9" sqref="A9:XFD79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50" t="s">
        <v>741</v>
      </c>
      <c r="B1" s="350"/>
      <c r="C1" s="350"/>
      <c r="D1" s="350"/>
      <c r="E1" s="350"/>
      <c r="F1" s="350"/>
      <c r="G1" s="350"/>
      <c r="H1" s="350"/>
      <c r="I1" s="350"/>
      <c r="J1" s="350"/>
      <c r="K1" s="350"/>
      <c r="L1" s="350"/>
    </row>
    <row r="2" spans="1:12" ht="24.75" customHeight="1">
      <c r="A2" s="227" t="s">
        <v>742</v>
      </c>
      <c r="B2" s="228" t="s">
        <v>743</v>
      </c>
      <c r="C2" s="229" t="s">
        <v>744</v>
      </c>
      <c r="D2" s="228" t="s">
        <v>745</v>
      </c>
      <c r="E2" s="230" t="s">
        <v>746</v>
      </c>
      <c r="F2" s="230" t="s">
        <v>747</v>
      </c>
      <c r="G2" s="230" t="s">
        <v>748</v>
      </c>
      <c r="H2" s="231" t="s">
        <v>749</v>
      </c>
      <c r="I2" s="232" t="s">
        <v>750</v>
      </c>
      <c r="J2" s="229" t="s">
        <v>751</v>
      </c>
      <c r="K2" s="232" t="s">
        <v>752</v>
      </c>
      <c r="L2" s="233" t="s">
        <v>753</v>
      </c>
    </row>
    <row r="3" spans="1:12" ht="18" customHeight="1" outlineLevel="2">
      <c r="A3" s="234">
        <v>1</v>
      </c>
      <c r="B3" s="235" t="s">
        <v>754</v>
      </c>
      <c r="C3" s="234" t="s">
        <v>755</v>
      </c>
      <c r="D3" s="236" t="s">
        <v>756</v>
      </c>
      <c r="E3" s="236" t="s">
        <v>757</v>
      </c>
      <c r="F3" s="236" t="s">
        <v>758</v>
      </c>
      <c r="G3" s="236" t="s">
        <v>758</v>
      </c>
      <c r="H3" s="236"/>
      <c r="I3" s="237">
        <v>480</v>
      </c>
      <c r="J3" s="234">
        <v>252</v>
      </c>
      <c r="K3" s="238">
        <f>I3*J3</f>
        <v>120960</v>
      </c>
      <c r="L3" s="236"/>
    </row>
    <row r="4" spans="1:12" s="241" customFormat="1" ht="18" customHeight="1" outlineLevel="2">
      <c r="A4" s="239">
        <v>2</v>
      </c>
      <c r="B4" s="235" t="s">
        <v>759</v>
      </c>
      <c r="C4" s="239" t="s">
        <v>760</v>
      </c>
      <c r="D4" s="240" t="s">
        <v>761</v>
      </c>
      <c r="E4" s="236" t="s">
        <v>762</v>
      </c>
      <c r="F4" s="236" t="s">
        <v>763</v>
      </c>
      <c r="G4" s="236" t="s">
        <v>764</v>
      </c>
      <c r="H4" s="236"/>
      <c r="I4" s="237">
        <v>9000</v>
      </c>
      <c r="J4" s="234">
        <v>10</v>
      </c>
      <c r="K4" s="238">
        <f t="shared" ref="K4:K7" si="0">I4*J4</f>
        <v>90000</v>
      </c>
      <c r="L4" s="236"/>
    </row>
    <row r="5" spans="1:12" s="241" customFormat="1" ht="18" customHeight="1" outlineLevel="2">
      <c r="A5" s="239">
        <v>3</v>
      </c>
      <c r="B5" s="235" t="s">
        <v>759</v>
      </c>
      <c r="C5" s="239" t="s">
        <v>760</v>
      </c>
      <c r="D5" s="240" t="s">
        <v>765</v>
      </c>
      <c r="E5" s="236" t="s">
        <v>762</v>
      </c>
      <c r="F5" s="236" t="s">
        <v>766</v>
      </c>
      <c r="G5" s="236" t="s">
        <v>767</v>
      </c>
      <c r="H5" s="242" t="s">
        <v>768</v>
      </c>
      <c r="I5" s="237">
        <v>90000</v>
      </c>
      <c r="J5" s="234">
        <v>1</v>
      </c>
      <c r="K5" s="238">
        <f t="shared" si="0"/>
        <v>90000</v>
      </c>
      <c r="L5" s="236"/>
    </row>
    <row r="6" spans="1:12" s="241" customFormat="1" ht="18" customHeight="1" outlineLevel="2">
      <c r="A6" s="239">
        <v>3</v>
      </c>
      <c r="B6" s="235" t="s">
        <v>759</v>
      </c>
      <c r="C6" s="239" t="s">
        <v>760</v>
      </c>
      <c r="D6" s="240" t="s">
        <v>765</v>
      </c>
      <c r="E6" s="236" t="s">
        <v>762</v>
      </c>
      <c r="F6" s="236" t="s">
        <v>769</v>
      </c>
      <c r="G6" s="236" t="s">
        <v>770</v>
      </c>
      <c r="H6" s="235" t="s">
        <v>771</v>
      </c>
      <c r="I6" s="237">
        <v>150000</v>
      </c>
      <c r="J6" s="234">
        <v>1</v>
      </c>
      <c r="K6" s="238">
        <f t="shared" si="0"/>
        <v>150000</v>
      </c>
      <c r="L6" s="236"/>
    </row>
    <row r="7" spans="1:12" s="241" customFormat="1" ht="18" customHeight="1" outlineLevel="2">
      <c r="A7" s="239">
        <v>4</v>
      </c>
      <c r="B7" s="235" t="s">
        <v>759</v>
      </c>
      <c r="C7" s="243" t="s">
        <v>772</v>
      </c>
      <c r="D7" s="244" t="s">
        <v>773</v>
      </c>
      <c r="E7" s="245" t="s">
        <v>774</v>
      </c>
      <c r="F7" s="245" t="s">
        <v>774</v>
      </c>
      <c r="G7" s="245" t="s">
        <v>774</v>
      </c>
      <c r="H7" s="242" t="s">
        <v>768</v>
      </c>
      <c r="I7" s="237">
        <v>4200000</v>
      </c>
      <c r="J7" s="234">
        <v>1</v>
      </c>
      <c r="K7" s="238">
        <f t="shared" si="0"/>
        <v>4200000</v>
      </c>
      <c r="L7" s="245" t="s">
        <v>874</v>
      </c>
    </row>
    <row r="8" spans="1:12" s="241" customFormat="1" ht="18" customHeight="1" outlineLevel="1">
      <c r="A8" s="239"/>
      <c r="B8" s="246" t="s">
        <v>775</v>
      </c>
      <c r="C8" s="243"/>
      <c r="D8" s="244"/>
      <c r="E8" s="245"/>
      <c r="F8" s="245"/>
      <c r="G8" s="245"/>
      <c r="H8" s="242"/>
      <c r="I8" s="237"/>
      <c r="J8" s="234">
        <f>SUBTOTAL(9,J3:J7)</f>
        <v>265</v>
      </c>
      <c r="K8" s="238">
        <f>SUBTOTAL(9,K3:K7)</f>
        <v>4650960</v>
      </c>
      <c r="L8" s="245"/>
    </row>
    <row r="10" spans="1:12">
      <c r="K10" s="218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290" customWidth="1"/>
    <col min="2" max="2" width="9.5" style="291" customWidth="1"/>
    <col min="3" max="3" width="10.75" style="291" customWidth="1"/>
    <col min="4" max="4" width="13.125" style="291" customWidth="1"/>
    <col min="5" max="5" width="25.75" style="290" customWidth="1"/>
    <col min="6" max="6" width="6.25" style="290" customWidth="1"/>
    <col min="7" max="7" width="9.5" style="290" customWidth="1"/>
    <col min="8" max="8" width="12.25" style="290" customWidth="1"/>
    <col min="9" max="9" width="15" style="292" customWidth="1"/>
    <col min="10" max="10" width="11.125" style="266" customWidth="1"/>
    <col min="11" max="11" width="8.875" style="266" customWidth="1"/>
    <col min="12" max="16384" width="9" style="266"/>
  </cols>
  <sheetData>
    <row r="1" spans="1:10" ht="22.5">
      <c r="A1" s="367" t="s">
        <v>803</v>
      </c>
      <c r="B1" s="367"/>
      <c r="C1" s="367"/>
      <c r="D1" s="367"/>
      <c r="E1" s="367"/>
      <c r="F1" s="367"/>
      <c r="G1" s="367"/>
      <c r="H1" s="367"/>
      <c r="I1" s="367"/>
      <c r="J1" s="368"/>
    </row>
    <row r="2" spans="1:10" ht="24">
      <c r="A2" s="267" t="s">
        <v>1</v>
      </c>
      <c r="B2" s="267" t="s">
        <v>804</v>
      </c>
      <c r="C2" s="267" t="s">
        <v>805</v>
      </c>
      <c r="D2" s="267" t="s">
        <v>806</v>
      </c>
      <c r="E2" s="267" t="s">
        <v>807</v>
      </c>
      <c r="F2" s="267" t="s">
        <v>533</v>
      </c>
      <c r="G2" s="267" t="s">
        <v>808</v>
      </c>
      <c r="H2" s="267" t="s">
        <v>690</v>
      </c>
      <c r="I2" s="268" t="s">
        <v>809</v>
      </c>
      <c r="J2" s="305" t="s">
        <v>873</v>
      </c>
    </row>
    <row r="3" spans="1:10" ht="18" customHeight="1">
      <c r="A3" s="351">
        <v>1</v>
      </c>
      <c r="B3" s="356" t="s">
        <v>810</v>
      </c>
      <c r="C3" s="356" t="s">
        <v>811</v>
      </c>
      <c r="D3" s="356" t="s">
        <v>812</v>
      </c>
      <c r="E3" s="270" t="s">
        <v>813</v>
      </c>
      <c r="F3" s="271" t="s">
        <v>814</v>
      </c>
      <c r="G3" s="272">
        <v>545</v>
      </c>
      <c r="H3" s="272">
        <v>200</v>
      </c>
      <c r="I3" s="306">
        <f>G3*H3</f>
        <v>109000</v>
      </c>
      <c r="J3" s="365">
        <f>ROUND(I50*0.8,0)</f>
        <v>1831887</v>
      </c>
    </row>
    <row r="4" spans="1:10" ht="18" customHeight="1">
      <c r="A4" s="351"/>
      <c r="B4" s="356"/>
      <c r="C4" s="356"/>
      <c r="D4" s="356"/>
      <c r="E4" s="270" t="s">
        <v>815</v>
      </c>
      <c r="F4" s="271" t="s">
        <v>814</v>
      </c>
      <c r="G4" s="272">
        <v>545</v>
      </c>
      <c r="H4" s="272">
        <v>280</v>
      </c>
      <c r="I4" s="306">
        <f>G4*H4</f>
        <v>152600</v>
      </c>
      <c r="J4" s="366"/>
    </row>
    <row r="5" spans="1:10" ht="18" customHeight="1">
      <c r="A5" s="351"/>
      <c r="B5" s="356"/>
      <c r="C5" s="356"/>
      <c r="D5" s="356"/>
      <c r="E5" s="270" t="s">
        <v>816</v>
      </c>
      <c r="F5" s="271" t="s">
        <v>814</v>
      </c>
      <c r="G5" s="272">
        <v>1540</v>
      </c>
      <c r="H5" s="272">
        <v>300</v>
      </c>
      <c r="I5" s="306">
        <f>G5*H5</f>
        <v>462000</v>
      </c>
      <c r="J5" s="366"/>
    </row>
    <row r="6" spans="1:10" ht="18" customHeight="1">
      <c r="A6" s="351"/>
      <c r="B6" s="356"/>
      <c r="C6" s="356"/>
      <c r="D6" s="356"/>
      <c r="E6" s="358" t="s">
        <v>817</v>
      </c>
      <c r="F6" s="351" t="s">
        <v>818</v>
      </c>
      <c r="G6" s="272">
        <v>12</v>
      </c>
      <c r="H6" s="272">
        <v>280</v>
      </c>
      <c r="I6" s="352">
        <f>SUMPRODUCT(G6:G11,H6:H11)</f>
        <v>43420</v>
      </c>
      <c r="J6" s="366"/>
    </row>
    <row r="7" spans="1:10" ht="18" customHeight="1">
      <c r="A7" s="351"/>
      <c r="B7" s="356"/>
      <c r="C7" s="356"/>
      <c r="D7" s="356"/>
      <c r="E7" s="358"/>
      <c r="F7" s="351"/>
      <c r="G7" s="272">
        <v>16</v>
      </c>
      <c r="H7" s="272">
        <v>360</v>
      </c>
      <c r="I7" s="352"/>
      <c r="J7" s="366"/>
    </row>
    <row r="8" spans="1:10" ht="18" customHeight="1">
      <c r="A8" s="351"/>
      <c r="B8" s="356"/>
      <c r="C8" s="356"/>
      <c r="D8" s="356"/>
      <c r="E8" s="358"/>
      <c r="F8" s="351"/>
      <c r="G8" s="272">
        <v>26</v>
      </c>
      <c r="H8" s="272">
        <v>150</v>
      </c>
      <c r="I8" s="352"/>
      <c r="J8" s="366"/>
    </row>
    <row r="9" spans="1:10" ht="18" customHeight="1">
      <c r="A9" s="351"/>
      <c r="B9" s="356"/>
      <c r="C9" s="356"/>
      <c r="D9" s="356"/>
      <c r="E9" s="358"/>
      <c r="F9" s="351"/>
      <c r="G9" s="272">
        <v>90</v>
      </c>
      <c r="H9" s="272">
        <v>160</v>
      </c>
      <c r="I9" s="352"/>
      <c r="J9" s="366"/>
    </row>
    <row r="10" spans="1:10" ht="18" customHeight="1">
      <c r="A10" s="351"/>
      <c r="B10" s="356"/>
      <c r="C10" s="356"/>
      <c r="D10" s="356"/>
      <c r="E10" s="358"/>
      <c r="F10" s="351"/>
      <c r="G10" s="272">
        <v>90</v>
      </c>
      <c r="H10" s="272">
        <v>130</v>
      </c>
      <c r="I10" s="352"/>
      <c r="J10" s="366"/>
    </row>
    <row r="11" spans="1:10" ht="18" customHeight="1">
      <c r="A11" s="351"/>
      <c r="B11" s="356"/>
      <c r="C11" s="356"/>
      <c r="D11" s="356"/>
      <c r="E11" s="358"/>
      <c r="F11" s="351"/>
      <c r="G11" s="272">
        <v>86</v>
      </c>
      <c r="H11" s="272">
        <v>50</v>
      </c>
      <c r="I11" s="352"/>
      <c r="J11" s="366"/>
    </row>
    <row r="12" spans="1:10" ht="18" customHeight="1">
      <c r="A12" s="351"/>
      <c r="B12" s="356"/>
      <c r="C12" s="356"/>
      <c r="D12" s="356"/>
      <c r="E12" s="270" t="s">
        <v>819</v>
      </c>
      <c r="F12" s="271" t="s">
        <v>814</v>
      </c>
      <c r="G12" s="272">
        <v>320</v>
      </c>
      <c r="H12" s="272">
        <v>220</v>
      </c>
      <c r="I12" s="307">
        <f>H12*G12</f>
        <v>70400</v>
      </c>
      <c r="J12" s="366"/>
    </row>
    <row r="13" spans="1:10" ht="18" customHeight="1">
      <c r="A13" s="351"/>
      <c r="B13" s="356"/>
      <c r="C13" s="356"/>
      <c r="D13" s="353" t="s">
        <v>820</v>
      </c>
      <c r="E13" s="270" t="s">
        <v>821</v>
      </c>
      <c r="F13" s="272" t="s">
        <v>822</v>
      </c>
      <c r="G13" s="272">
        <v>280</v>
      </c>
      <c r="H13" s="272">
        <v>850</v>
      </c>
      <c r="I13" s="306">
        <f t="shared" ref="I13:I19" si="0">G13*H13</f>
        <v>238000</v>
      </c>
      <c r="J13" s="366"/>
    </row>
    <row r="14" spans="1:10" ht="18" customHeight="1">
      <c r="A14" s="351"/>
      <c r="B14" s="356"/>
      <c r="C14" s="356"/>
      <c r="D14" s="353"/>
      <c r="E14" s="270" t="s">
        <v>816</v>
      </c>
      <c r="F14" s="271" t="s">
        <v>814</v>
      </c>
      <c r="G14" s="272">
        <v>1480</v>
      </c>
      <c r="H14" s="272">
        <v>45</v>
      </c>
      <c r="I14" s="306">
        <f t="shared" si="0"/>
        <v>66600</v>
      </c>
      <c r="J14" s="366"/>
    </row>
    <row r="15" spans="1:10" ht="18" customHeight="1">
      <c r="A15" s="351"/>
      <c r="B15" s="356"/>
      <c r="C15" s="356"/>
      <c r="D15" s="273" t="s">
        <v>823</v>
      </c>
      <c r="E15" s="270" t="s">
        <v>823</v>
      </c>
      <c r="F15" s="274" t="s">
        <v>824</v>
      </c>
      <c r="G15" s="272">
        <v>18</v>
      </c>
      <c r="H15" s="272" t="s">
        <v>825</v>
      </c>
      <c r="I15" s="306">
        <v>34400</v>
      </c>
      <c r="J15" s="366"/>
    </row>
    <row r="16" spans="1:10" ht="18" customHeight="1">
      <c r="A16" s="351"/>
      <c r="B16" s="356"/>
      <c r="C16" s="356"/>
      <c r="D16" s="273" t="s">
        <v>826</v>
      </c>
      <c r="E16" s="270" t="s">
        <v>827</v>
      </c>
      <c r="F16" s="274" t="s">
        <v>771</v>
      </c>
      <c r="G16" s="275">
        <v>57</v>
      </c>
      <c r="H16" s="272">
        <v>300</v>
      </c>
      <c r="I16" s="306">
        <f t="shared" si="0"/>
        <v>17100</v>
      </c>
      <c r="J16" s="366"/>
    </row>
    <row r="17" spans="1:66" ht="18" customHeight="1">
      <c r="A17" s="351"/>
      <c r="B17" s="356"/>
      <c r="C17" s="356"/>
      <c r="D17" s="354" t="s">
        <v>828</v>
      </c>
      <c r="E17" s="270" t="s">
        <v>829</v>
      </c>
      <c r="F17" s="272" t="s">
        <v>830</v>
      </c>
      <c r="G17" s="275">
        <v>237.6</v>
      </c>
      <c r="H17" s="272">
        <v>250</v>
      </c>
      <c r="I17" s="306">
        <f t="shared" si="0"/>
        <v>59400</v>
      </c>
      <c r="J17" s="366"/>
    </row>
    <row r="18" spans="1:66" ht="18" customHeight="1">
      <c r="A18" s="351"/>
      <c r="B18" s="356"/>
      <c r="C18" s="356"/>
      <c r="D18" s="354"/>
      <c r="E18" s="270" t="s">
        <v>831</v>
      </c>
      <c r="F18" s="271" t="s">
        <v>814</v>
      </c>
      <c r="G18" s="272">
        <v>22</v>
      </c>
      <c r="H18" s="272">
        <v>312.5</v>
      </c>
      <c r="I18" s="306">
        <f t="shared" si="0"/>
        <v>6875</v>
      </c>
      <c r="J18" s="366"/>
    </row>
    <row r="19" spans="1:66" ht="18" customHeight="1">
      <c r="A19" s="351"/>
      <c r="B19" s="356"/>
      <c r="C19" s="356"/>
      <c r="D19" s="354"/>
      <c r="E19" s="270" t="s">
        <v>832</v>
      </c>
      <c r="F19" s="271" t="s">
        <v>814</v>
      </c>
      <c r="G19" s="272">
        <v>4.32</v>
      </c>
      <c r="H19" s="272">
        <v>250</v>
      </c>
      <c r="I19" s="306">
        <f t="shared" si="0"/>
        <v>1080</v>
      </c>
      <c r="J19" s="366"/>
    </row>
    <row r="20" spans="1:66" ht="18" customHeight="1">
      <c r="A20" s="351"/>
      <c r="B20" s="356"/>
      <c r="C20" s="356"/>
      <c r="D20" s="354" t="s">
        <v>833</v>
      </c>
      <c r="E20" s="270" t="s">
        <v>834</v>
      </c>
      <c r="F20" s="274" t="s">
        <v>818</v>
      </c>
      <c r="G20" s="351">
        <v>1</v>
      </c>
      <c r="H20" s="351">
        <v>10000</v>
      </c>
      <c r="I20" s="352">
        <f t="shared" ref="I20:I26" si="1">H20*G20</f>
        <v>10000</v>
      </c>
      <c r="J20" s="366"/>
    </row>
    <row r="21" spans="1:66" ht="18" customHeight="1">
      <c r="A21" s="351"/>
      <c r="B21" s="356"/>
      <c r="C21" s="356"/>
      <c r="D21" s="354"/>
      <c r="E21" s="270" t="s">
        <v>835</v>
      </c>
      <c r="F21" s="271" t="s">
        <v>814</v>
      </c>
      <c r="G21" s="351"/>
      <c r="H21" s="351"/>
      <c r="I21" s="352"/>
      <c r="J21" s="366"/>
    </row>
    <row r="22" spans="1:66" ht="18" customHeight="1">
      <c r="A22" s="351"/>
      <c r="B22" s="356"/>
      <c r="C22" s="356"/>
      <c r="D22" s="354" t="s">
        <v>836</v>
      </c>
      <c r="E22" s="359" t="s">
        <v>837</v>
      </c>
      <c r="F22" s="362" t="s">
        <v>814</v>
      </c>
      <c r="G22" s="275">
        <v>4002.77</v>
      </c>
      <c r="H22" s="272">
        <v>60</v>
      </c>
      <c r="I22" s="307">
        <f t="shared" si="1"/>
        <v>240166.2</v>
      </c>
      <c r="J22" s="366"/>
      <c r="K22" s="269"/>
      <c r="L22" s="269"/>
      <c r="M22" s="269"/>
      <c r="N22" s="269"/>
      <c r="O22" s="269"/>
      <c r="P22" s="269"/>
      <c r="Q22" s="269"/>
      <c r="R22" s="269"/>
      <c r="S22" s="269"/>
      <c r="T22" s="269"/>
      <c r="U22" s="269"/>
      <c r="V22" s="269"/>
      <c r="W22" s="269"/>
      <c r="X22" s="269"/>
      <c r="Y22" s="269"/>
      <c r="Z22" s="269"/>
      <c r="AA22" s="269"/>
      <c r="AB22" s="269"/>
      <c r="AC22" s="269"/>
      <c r="AD22" s="269"/>
      <c r="AE22" s="269"/>
      <c r="AF22" s="269"/>
      <c r="AG22" s="269"/>
      <c r="AH22" s="269"/>
      <c r="AI22" s="269"/>
      <c r="AJ22" s="269"/>
      <c r="AK22" s="269"/>
      <c r="AL22" s="269"/>
      <c r="AM22" s="269"/>
      <c r="AN22" s="269"/>
      <c r="AO22" s="269"/>
      <c r="AP22" s="269"/>
      <c r="AQ22" s="269"/>
      <c r="AR22" s="269"/>
      <c r="AS22" s="269"/>
      <c r="AT22" s="269"/>
      <c r="AU22" s="269"/>
      <c r="AV22" s="269"/>
      <c r="AW22" s="269"/>
      <c r="AX22" s="269"/>
      <c r="AY22" s="269"/>
      <c r="AZ22" s="269"/>
      <c r="BA22" s="269"/>
      <c r="BB22" s="269"/>
      <c r="BC22" s="269"/>
      <c r="BD22" s="269"/>
      <c r="BE22" s="269"/>
      <c r="BF22" s="269"/>
      <c r="BG22" s="269"/>
      <c r="BH22" s="269"/>
      <c r="BI22" s="269"/>
      <c r="BJ22" s="269"/>
      <c r="BK22" s="269"/>
      <c r="BL22" s="269"/>
      <c r="BM22" s="269"/>
      <c r="BN22" s="269"/>
    </row>
    <row r="23" spans="1:66" s="155" customFormat="1" ht="18" customHeight="1">
      <c r="A23" s="351"/>
      <c r="B23" s="356"/>
      <c r="C23" s="356"/>
      <c r="D23" s="354"/>
      <c r="E23" s="360"/>
      <c r="F23" s="363"/>
      <c r="G23" s="275">
        <v>2</v>
      </c>
      <c r="H23" s="272">
        <v>5000</v>
      </c>
      <c r="I23" s="307">
        <f t="shared" si="1"/>
        <v>10000</v>
      </c>
      <c r="J23" s="366"/>
      <c r="K23" s="269"/>
      <c r="L23" s="269"/>
      <c r="M23" s="269"/>
      <c r="N23" s="269"/>
      <c r="O23" s="269"/>
      <c r="P23" s="269"/>
      <c r="Q23" s="269"/>
      <c r="R23" s="269"/>
      <c r="S23" s="269"/>
      <c r="T23" s="269"/>
      <c r="U23" s="269"/>
      <c r="V23" s="269"/>
      <c r="W23" s="269"/>
      <c r="X23" s="269"/>
      <c r="Y23" s="269"/>
      <c r="Z23" s="269"/>
      <c r="AA23" s="269"/>
      <c r="AB23" s="269"/>
      <c r="AC23" s="269"/>
      <c r="AD23" s="269"/>
      <c r="AE23" s="269"/>
      <c r="AF23" s="269"/>
      <c r="AG23" s="269"/>
      <c r="AH23" s="269"/>
      <c r="AI23" s="269"/>
      <c r="AJ23" s="269"/>
      <c r="AK23" s="269"/>
      <c r="AL23" s="269"/>
      <c r="AM23" s="269"/>
      <c r="AN23" s="269"/>
      <c r="AO23" s="269"/>
      <c r="AP23" s="269"/>
      <c r="AQ23" s="269"/>
      <c r="AR23" s="269"/>
      <c r="AS23" s="269"/>
      <c r="AT23" s="269"/>
      <c r="AU23" s="269"/>
      <c r="AV23" s="269"/>
      <c r="AW23" s="269"/>
      <c r="AX23" s="269"/>
      <c r="AY23" s="269"/>
      <c r="AZ23" s="269"/>
      <c r="BA23" s="269"/>
      <c r="BB23" s="269"/>
      <c r="BC23" s="269"/>
      <c r="BD23" s="269"/>
      <c r="BE23" s="269"/>
      <c r="BF23" s="269"/>
      <c r="BG23" s="269"/>
      <c r="BH23" s="269"/>
      <c r="BI23" s="269"/>
      <c r="BJ23" s="269"/>
      <c r="BK23" s="269"/>
      <c r="BL23" s="269"/>
      <c r="BM23" s="269"/>
      <c r="BN23" s="269"/>
    </row>
    <row r="24" spans="1:66" s="155" customFormat="1" ht="18" customHeight="1">
      <c r="A24" s="351"/>
      <c r="B24" s="356"/>
      <c r="C24" s="356"/>
      <c r="D24" s="354"/>
      <c r="E24" s="361"/>
      <c r="F24" s="364"/>
      <c r="G24" s="275">
        <v>180</v>
      </c>
      <c r="H24" s="272">
        <v>60</v>
      </c>
      <c r="I24" s="307">
        <f t="shared" si="1"/>
        <v>10800</v>
      </c>
      <c r="J24" s="366"/>
      <c r="K24" s="269"/>
      <c r="L24" s="269"/>
      <c r="M24" s="269"/>
      <c r="N24" s="269"/>
      <c r="O24" s="269"/>
      <c r="P24" s="269"/>
      <c r="Q24" s="269"/>
      <c r="R24" s="269"/>
      <c r="S24" s="269"/>
      <c r="T24" s="269"/>
      <c r="U24" s="269"/>
      <c r="V24" s="269"/>
      <c r="W24" s="269"/>
      <c r="X24" s="269"/>
      <c r="Y24" s="269"/>
      <c r="Z24" s="269"/>
      <c r="AA24" s="269"/>
      <c r="AB24" s="269"/>
      <c r="AC24" s="269"/>
      <c r="AD24" s="269"/>
      <c r="AE24" s="269"/>
      <c r="AF24" s="269"/>
      <c r="AG24" s="269"/>
      <c r="AH24" s="269"/>
      <c r="AI24" s="269"/>
      <c r="AJ24" s="269"/>
      <c r="AK24" s="269"/>
      <c r="AL24" s="269"/>
      <c r="AM24" s="269"/>
      <c r="AN24" s="269"/>
      <c r="AO24" s="269"/>
      <c r="AP24" s="269"/>
      <c r="AQ24" s="269"/>
      <c r="AR24" s="269"/>
      <c r="AS24" s="269"/>
      <c r="AT24" s="269"/>
      <c r="AU24" s="269"/>
      <c r="AV24" s="269"/>
      <c r="AW24" s="269"/>
      <c r="AX24" s="269"/>
      <c r="AY24" s="269"/>
      <c r="AZ24" s="269"/>
      <c r="BA24" s="269"/>
      <c r="BB24" s="269"/>
      <c r="BC24" s="269"/>
      <c r="BD24" s="269"/>
      <c r="BE24" s="269"/>
      <c r="BF24" s="269"/>
      <c r="BG24" s="269"/>
      <c r="BH24" s="269"/>
      <c r="BI24" s="269"/>
      <c r="BJ24" s="269"/>
      <c r="BK24" s="269"/>
      <c r="BL24" s="269"/>
      <c r="BM24" s="269"/>
      <c r="BN24" s="269"/>
    </row>
    <row r="25" spans="1:66" s="276" customFormat="1" ht="18" customHeight="1">
      <c r="A25" s="351"/>
      <c r="B25" s="356"/>
      <c r="C25" s="356"/>
      <c r="D25" s="354"/>
      <c r="E25" s="270" t="s">
        <v>838</v>
      </c>
      <c r="F25" s="274" t="s">
        <v>818</v>
      </c>
      <c r="G25" s="275">
        <v>104</v>
      </c>
      <c r="H25" s="272">
        <v>270</v>
      </c>
      <c r="I25" s="307">
        <f t="shared" si="1"/>
        <v>28080</v>
      </c>
      <c r="J25" s="366"/>
      <c r="K25" s="269"/>
      <c r="L25" s="269"/>
      <c r="M25" s="269"/>
      <c r="N25" s="269"/>
      <c r="O25" s="269"/>
      <c r="P25" s="269"/>
      <c r="Q25" s="269"/>
      <c r="R25" s="269"/>
      <c r="S25" s="269"/>
      <c r="T25" s="269"/>
      <c r="U25" s="269"/>
      <c r="V25" s="269"/>
      <c r="W25" s="269"/>
      <c r="X25" s="269"/>
      <c r="Y25" s="269"/>
      <c r="Z25" s="269"/>
      <c r="AA25" s="269"/>
      <c r="AB25" s="269"/>
      <c r="AC25" s="269"/>
      <c r="AD25" s="269"/>
      <c r="AE25" s="269"/>
      <c r="AF25" s="269"/>
      <c r="AG25" s="269"/>
      <c r="AH25" s="269"/>
      <c r="AI25" s="269"/>
      <c r="AJ25" s="269"/>
      <c r="AK25" s="269"/>
      <c r="AL25" s="269"/>
      <c r="AM25" s="269"/>
      <c r="AN25" s="269"/>
      <c r="AO25" s="269"/>
      <c r="AP25" s="269"/>
      <c r="AQ25" s="269"/>
      <c r="AR25" s="269"/>
      <c r="AS25" s="269"/>
      <c r="AT25" s="269"/>
      <c r="AU25" s="269"/>
      <c r="AV25" s="269"/>
      <c r="AW25" s="269"/>
      <c r="AX25" s="269"/>
      <c r="AY25" s="269"/>
      <c r="AZ25" s="269"/>
      <c r="BA25" s="269"/>
      <c r="BB25" s="269"/>
      <c r="BC25" s="269"/>
      <c r="BD25" s="269"/>
      <c r="BE25" s="269"/>
      <c r="BF25" s="269"/>
      <c r="BG25" s="269"/>
      <c r="BH25" s="269"/>
      <c r="BI25" s="269"/>
      <c r="BJ25" s="269"/>
      <c r="BK25" s="269"/>
      <c r="BL25" s="269"/>
      <c r="BM25" s="269"/>
      <c r="BN25" s="269"/>
    </row>
    <row r="26" spans="1:66" ht="18" customHeight="1">
      <c r="A26" s="351"/>
      <c r="B26" s="356"/>
      <c r="C26" s="356"/>
      <c r="D26" s="354"/>
      <c r="E26" s="270" t="s">
        <v>839</v>
      </c>
      <c r="F26" s="272" t="s">
        <v>822</v>
      </c>
      <c r="G26" s="275">
        <v>5</v>
      </c>
      <c r="H26" s="272">
        <v>600</v>
      </c>
      <c r="I26" s="306">
        <f t="shared" si="1"/>
        <v>3000</v>
      </c>
      <c r="J26" s="366"/>
      <c r="K26" s="269"/>
      <c r="L26" s="269"/>
      <c r="M26" s="269"/>
      <c r="N26" s="269"/>
      <c r="O26" s="269"/>
      <c r="P26" s="269"/>
      <c r="Q26" s="269"/>
      <c r="R26" s="269"/>
      <c r="S26" s="269"/>
      <c r="T26" s="269"/>
      <c r="U26" s="269"/>
      <c r="V26" s="269"/>
      <c r="W26" s="269"/>
      <c r="X26" s="269"/>
      <c r="Y26" s="269"/>
      <c r="Z26" s="269"/>
      <c r="AA26" s="269"/>
      <c r="AB26" s="269"/>
      <c r="AC26" s="269"/>
      <c r="AD26" s="269"/>
      <c r="AE26" s="269"/>
      <c r="AF26" s="269"/>
      <c r="AG26" s="269"/>
      <c r="AH26" s="269"/>
      <c r="AI26" s="269"/>
      <c r="AJ26" s="269"/>
      <c r="AK26" s="269"/>
      <c r="AL26" s="269"/>
      <c r="AM26" s="269"/>
      <c r="AN26" s="269"/>
      <c r="AO26" s="269"/>
      <c r="AP26" s="269"/>
      <c r="AQ26" s="269"/>
      <c r="AR26" s="269"/>
      <c r="AS26" s="269"/>
      <c r="AT26" s="269"/>
      <c r="AU26" s="269"/>
      <c r="AV26" s="269"/>
      <c r="AW26" s="269"/>
      <c r="AX26" s="269"/>
      <c r="AY26" s="269"/>
      <c r="AZ26" s="269"/>
      <c r="BA26" s="269"/>
      <c r="BB26" s="269"/>
      <c r="BC26" s="269"/>
      <c r="BD26" s="269"/>
      <c r="BE26" s="269"/>
      <c r="BF26" s="269"/>
      <c r="BG26" s="269"/>
      <c r="BH26" s="269"/>
      <c r="BI26" s="269"/>
      <c r="BJ26" s="269"/>
      <c r="BK26" s="269"/>
      <c r="BL26" s="269"/>
      <c r="BM26" s="269"/>
      <c r="BN26" s="269"/>
    </row>
    <row r="27" spans="1:66" ht="18" customHeight="1">
      <c r="A27" s="351"/>
      <c r="B27" s="356"/>
      <c r="C27" s="356"/>
      <c r="D27" s="354"/>
      <c r="E27" s="270" t="s">
        <v>840</v>
      </c>
      <c r="F27" s="277" t="s">
        <v>818</v>
      </c>
      <c r="G27" s="275">
        <v>1</v>
      </c>
      <c r="H27" s="272">
        <v>5000</v>
      </c>
      <c r="I27" s="306">
        <f>G27*H27</f>
        <v>5000</v>
      </c>
      <c r="J27" s="366"/>
    </row>
    <row r="28" spans="1:66" ht="18" customHeight="1">
      <c r="A28" s="351"/>
      <c r="B28" s="356"/>
      <c r="C28" s="356"/>
      <c r="D28" s="278" t="s">
        <v>841</v>
      </c>
      <c r="E28" s="279" t="s">
        <v>841</v>
      </c>
      <c r="F28" s="271" t="s">
        <v>814</v>
      </c>
      <c r="G28" s="275">
        <v>4002.77</v>
      </c>
      <c r="H28" s="272">
        <v>20</v>
      </c>
      <c r="I28" s="306">
        <f>G28*H28</f>
        <v>80055.399999999994</v>
      </c>
      <c r="J28" s="366"/>
    </row>
    <row r="29" spans="1:66" ht="18" customHeight="1">
      <c r="A29" s="351"/>
      <c r="B29" s="356"/>
      <c r="C29" s="356"/>
      <c r="D29" s="354" t="s">
        <v>842</v>
      </c>
      <c r="E29" s="354" t="s">
        <v>842</v>
      </c>
      <c r="F29" s="353" t="s">
        <v>814</v>
      </c>
      <c r="G29" s="275">
        <v>4002.77</v>
      </c>
      <c r="H29" s="272">
        <v>50</v>
      </c>
      <c r="I29" s="306">
        <f t="shared" ref="I29:I36" si="2">H29*G29</f>
        <v>200138.5</v>
      </c>
      <c r="J29" s="366"/>
    </row>
    <row r="30" spans="1:66" ht="18" customHeight="1">
      <c r="A30" s="351"/>
      <c r="B30" s="356"/>
      <c r="C30" s="356"/>
      <c r="D30" s="354"/>
      <c r="E30" s="354"/>
      <c r="F30" s="353"/>
      <c r="G30" s="275">
        <v>114</v>
      </c>
      <c r="H30" s="280">
        <v>80</v>
      </c>
      <c r="I30" s="306">
        <f t="shared" si="2"/>
        <v>9120</v>
      </c>
      <c r="J30" s="366"/>
    </row>
    <row r="31" spans="1:66" ht="18" customHeight="1">
      <c r="A31" s="351"/>
      <c r="B31" s="356"/>
      <c r="C31" s="356"/>
      <c r="D31" s="354"/>
      <c r="E31" s="354"/>
      <c r="F31" s="353"/>
      <c r="G31" s="275">
        <v>171</v>
      </c>
      <c r="H31" s="280">
        <v>120</v>
      </c>
      <c r="I31" s="306">
        <f t="shared" si="2"/>
        <v>20520</v>
      </c>
      <c r="J31" s="366"/>
    </row>
    <row r="32" spans="1:66" ht="18" customHeight="1">
      <c r="A32" s="351"/>
      <c r="B32" s="356"/>
      <c r="C32" s="356"/>
      <c r="D32" s="354"/>
      <c r="E32" s="354"/>
      <c r="F32" s="353"/>
      <c r="G32" s="275">
        <v>72</v>
      </c>
      <c r="H32" s="280">
        <v>130</v>
      </c>
      <c r="I32" s="306">
        <f t="shared" si="2"/>
        <v>9360</v>
      </c>
      <c r="J32" s="366"/>
    </row>
    <row r="33" spans="1:10" ht="18" customHeight="1">
      <c r="A33" s="351"/>
      <c r="B33" s="356"/>
      <c r="C33" s="356"/>
      <c r="D33" s="354"/>
      <c r="E33" s="354"/>
      <c r="F33" s="353"/>
      <c r="G33" s="275">
        <v>4</v>
      </c>
      <c r="H33" s="280">
        <v>130</v>
      </c>
      <c r="I33" s="306">
        <f t="shared" si="2"/>
        <v>520</v>
      </c>
      <c r="J33" s="366"/>
    </row>
    <row r="34" spans="1:10" ht="18" customHeight="1">
      <c r="A34" s="351"/>
      <c r="B34" s="356"/>
      <c r="C34" s="356"/>
      <c r="D34" s="354"/>
      <c r="E34" s="354"/>
      <c r="F34" s="353"/>
      <c r="G34" s="275">
        <v>1</v>
      </c>
      <c r="H34" s="280">
        <v>6600</v>
      </c>
      <c r="I34" s="306">
        <f t="shared" si="2"/>
        <v>6600</v>
      </c>
      <c r="J34" s="366"/>
    </row>
    <row r="35" spans="1:10" ht="18" customHeight="1">
      <c r="A35" s="351"/>
      <c r="B35" s="356"/>
      <c r="C35" s="356"/>
      <c r="D35" s="354"/>
      <c r="E35" s="354"/>
      <c r="F35" s="353"/>
      <c r="G35" s="275">
        <v>70</v>
      </c>
      <c r="H35" s="280">
        <v>180</v>
      </c>
      <c r="I35" s="306">
        <f t="shared" si="2"/>
        <v>12600</v>
      </c>
      <c r="J35" s="366"/>
    </row>
    <row r="36" spans="1:10" ht="18" customHeight="1">
      <c r="A36" s="351"/>
      <c r="B36" s="356"/>
      <c r="C36" s="356"/>
      <c r="D36" s="354"/>
      <c r="E36" s="354"/>
      <c r="F36" s="353"/>
      <c r="G36" s="275">
        <v>1</v>
      </c>
      <c r="H36" s="280">
        <v>4800</v>
      </c>
      <c r="I36" s="306">
        <f t="shared" si="2"/>
        <v>4800</v>
      </c>
      <c r="J36" s="366"/>
    </row>
    <row r="37" spans="1:10" ht="18" customHeight="1">
      <c r="A37" s="351"/>
      <c r="B37" s="356"/>
      <c r="C37" s="356"/>
      <c r="D37" s="281" t="s">
        <v>843</v>
      </c>
      <c r="E37" s="282" t="s">
        <v>844</v>
      </c>
      <c r="F37" s="274"/>
      <c r="G37" s="275">
        <v>0</v>
      </c>
      <c r="H37" s="280">
        <v>49300</v>
      </c>
      <c r="I37" s="306">
        <f>H37</f>
        <v>49300</v>
      </c>
      <c r="J37" s="366"/>
    </row>
    <row r="38" spans="1:10" ht="18" customHeight="1">
      <c r="A38" s="351"/>
      <c r="B38" s="356"/>
      <c r="C38" s="356"/>
      <c r="D38" s="354" t="s">
        <v>845</v>
      </c>
      <c r="E38" s="354"/>
      <c r="F38" s="274" t="s">
        <v>818</v>
      </c>
      <c r="G38" s="275">
        <v>0</v>
      </c>
      <c r="H38" s="272">
        <v>0</v>
      </c>
      <c r="I38" s="306">
        <v>0</v>
      </c>
      <c r="J38" s="366"/>
    </row>
    <row r="39" spans="1:10" ht="18" customHeight="1">
      <c r="A39" s="351"/>
      <c r="B39" s="356"/>
      <c r="C39" s="356"/>
      <c r="D39" s="354" t="s">
        <v>846</v>
      </c>
      <c r="E39" s="354"/>
      <c r="F39" s="283" t="s">
        <v>847</v>
      </c>
      <c r="G39" s="272">
        <v>0</v>
      </c>
      <c r="H39" s="272">
        <v>0</v>
      </c>
      <c r="I39" s="306">
        <v>0</v>
      </c>
      <c r="J39" s="366"/>
    </row>
    <row r="40" spans="1:10" s="286" customFormat="1" ht="18" customHeight="1">
      <c r="A40" s="355"/>
      <c r="B40" s="357"/>
      <c r="C40" s="357" t="s">
        <v>848</v>
      </c>
      <c r="D40" s="357"/>
      <c r="E40" s="357"/>
      <c r="F40" s="284"/>
      <c r="G40" s="285"/>
      <c r="H40" s="285"/>
      <c r="I40" s="308">
        <f>SUM(I3:I39)</f>
        <v>1960935.0999999999</v>
      </c>
      <c r="J40" s="366"/>
    </row>
    <row r="41" spans="1:10" ht="18" customHeight="1">
      <c r="A41" s="351"/>
      <c r="B41" s="356"/>
      <c r="C41" s="369" t="s">
        <v>849</v>
      </c>
      <c r="D41" s="369"/>
      <c r="E41" s="369"/>
      <c r="F41" s="287"/>
      <c r="G41" s="272">
        <v>0</v>
      </c>
      <c r="H41" s="370">
        <v>0.1</v>
      </c>
      <c r="I41" s="373">
        <f>H41*I40</f>
        <v>196093.51</v>
      </c>
      <c r="J41" s="366"/>
    </row>
    <row r="42" spans="1:10" ht="18" customHeight="1">
      <c r="A42" s="351"/>
      <c r="B42" s="356"/>
      <c r="C42" s="369" t="s">
        <v>850</v>
      </c>
      <c r="D42" s="369"/>
      <c r="E42" s="369"/>
      <c r="F42" s="287"/>
      <c r="G42" s="272">
        <v>0</v>
      </c>
      <c r="H42" s="371"/>
      <c r="I42" s="374">
        <v>12829.8</v>
      </c>
      <c r="J42" s="366"/>
    </row>
    <row r="43" spans="1:10" ht="18" customHeight="1">
      <c r="A43" s="351"/>
      <c r="B43" s="356"/>
      <c r="C43" s="369" t="s">
        <v>851</v>
      </c>
      <c r="D43" s="369"/>
      <c r="E43" s="369"/>
      <c r="F43" s="287"/>
      <c r="G43" s="272"/>
      <c r="H43" s="371"/>
      <c r="I43" s="374">
        <f>H43</f>
        <v>0</v>
      </c>
      <c r="J43" s="366"/>
    </row>
    <row r="44" spans="1:10" ht="18" customHeight="1">
      <c r="A44" s="351"/>
      <c r="B44" s="356"/>
      <c r="C44" s="369" t="s">
        <v>852</v>
      </c>
      <c r="D44" s="369"/>
      <c r="E44" s="369"/>
      <c r="F44" s="288" t="s">
        <v>853</v>
      </c>
      <c r="G44" s="272"/>
      <c r="H44" s="371"/>
      <c r="I44" s="374">
        <f>H44</f>
        <v>0</v>
      </c>
      <c r="J44" s="366"/>
    </row>
    <row r="45" spans="1:10" s="269" customFormat="1" ht="18" customHeight="1">
      <c r="A45" s="351"/>
      <c r="B45" s="356"/>
      <c r="C45" s="369" t="s">
        <v>854</v>
      </c>
      <c r="D45" s="369"/>
      <c r="E45" s="369"/>
      <c r="F45" s="273" t="s">
        <v>855</v>
      </c>
      <c r="G45" s="275"/>
      <c r="H45" s="371"/>
      <c r="I45" s="374">
        <f>H45</f>
        <v>0</v>
      </c>
      <c r="J45" s="366"/>
    </row>
    <row r="46" spans="1:10" s="269" customFormat="1" ht="18" customHeight="1">
      <c r="A46" s="351"/>
      <c r="B46" s="356"/>
      <c r="C46" s="369" t="s">
        <v>856</v>
      </c>
      <c r="D46" s="369"/>
      <c r="E46" s="369"/>
      <c r="F46" s="287"/>
      <c r="G46" s="272">
        <v>0</v>
      </c>
      <c r="H46" s="372"/>
      <c r="I46" s="375">
        <v>0</v>
      </c>
      <c r="J46" s="366"/>
    </row>
    <row r="47" spans="1:10" s="269" customFormat="1" ht="18" customHeight="1">
      <c r="A47" s="351"/>
      <c r="B47" s="356"/>
      <c r="C47" s="369" t="s">
        <v>857</v>
      </c>
      <c r="D47" s="369"/>
      <c r="E47" s="369"/>
      <c r="F47" s="272" t="s">
        <v>858</v>
      </c>
      <c r="G47" s="272"/>
      <c r="H47" s="272"/>
      <c r="I47" s="306">
        <v>30000</v>
      </c>
      <c r="J47" s="366"/>
    </row>
    <row r="48" spans="1:10" s="289" customFormat="1" ht="18" customHeight="1">
      <c r="A48" s="351"/>
      <c r="B48" s="356"/>
      <c r="C48" s="369" t="s">
        <v>859</v>
      </c>
      <c r="D48" s="369"/>
      <c r="E48" s="369"/>
      <c r="F48" s="283"/>
      <c r="G48" s="275"/>
      <c r="H48" s="272">
        <v>90000</v>
      </c>
      <c r="I48" s="306">
        <f>H48</f>
        <v>90000</v>
      </c>
      <c r="J48" s="366"/>
    </row>
    <row r="49" spans="1:10" ht="18" customHeight="1">
      <c r="A49" s="351"/>
      <c r="B49" s="356"/>
      <c r="C49" s="376" t="s">
        <v>860</v>
      </c>
      <c r="D49" s="376"/>
      <c r="E49" s="376"/>
      <c r="F49" s="272"/>
      <c r="G49" s="272"/>
      <c r="H49" s="272"/>
      <c r="I49" s="306">
        <f>SUM(I41:I48)</f>
        <v>328923.31</v>
      </c>
      <c r="J49" s="366"/>
    </row>
    <row r="50" spans="1:10" s="286" customFormat="1" ht="18" customHeight="1">
      <c r="A50" s="355"/>
      <c r="B50" s="357"/>
      <c r="C50" s="376" t="s">
        <v>24</v>
      </c>
      <c r="D50" s="376"/>
      <c r="E50" s="376"/>
      <c r="F50" s="285"/>
      <c r="G50" s="285"/>
      <c r="H50" s="285"/>
      <c r="I50" s="308">
        <f>I49+I40</f>
        <v>2289858.4099999997</v>
      </c>
      <c r="J50" s="366"/>
    </row>
    <row r="51" spans="1:10" ht="18" customHeight="1">
      <c r="A51" s="272"/>
      <c r="B51" s="288"/>
      <c r="C51" s="355" t="s">
        <v>861</v>
      </c>
      <c r="D51" s="355"/>
      <c r="E51" s="355"/>
      <c r="F51" s="272"/>
      <c r="G51" s="272"/>
      <c r="H51" s="272"/>
      <c r="I51" s="306"/>
      <c r="J51" s="295">
        <f>SUM(J3)</f>
        <v>1831887</v>
      </c>
    </row>
    <row r="52" spans="1:10">
      <c r="C52" s="290"/>
      <c r="D52" s="290"/>
    </row>
    <row r="53" spans="1:10">
      <c r="C53" s="290"/>
      <c r="D53" s="290"/>
    </row>
    <row r="54" spans="1:10">
      <c r="C54" s="290"/>
      <c r="D54" s="290"/>
    </row>
    <row r="55" spans="1:10">
      <c r="C55" s="290"/>
      <c r="D55" s="290"/>
    </row>
    <row r="56" spans="1:10" ht="13.5">
      <c r="A56" s="293"/>
      <c r="B56" s="293"/>
      <c r="C56" s="293"/>
      <c r="D56" s="293"/>
      <c r="E56" s="293"/>
      <c r="F56" s="293"/>
      <c r="G56" s="293"/>
      <c r="H56" s="293"/>
      <c r="I56" s="293"/>
    </row>
    <row r="57" spans="1:10" ht="13.5">
      <c r="A57" s="293"/>
      <c r="B57" s="293"/>
      <c r="C57" s="293"/>
      <c r="D57" s="293"/>
      <c r="E57" s="293"/>
      <c r="F57" s="293"/>
      <c r="G57" s="293"/>
      <c r="H57" s="293"/>
      <c r="I57" s="293"/>
    </row>
    <row r="58" spans="1:10" ht="13.5">
      <c r="A58" s="293"/>
      <c r="B58" s="293"/>
      <c r="C58" s="293"/>
      <c r="D58" s="293"/>
      <c r="E58" s="293"/>
      <c r="F58" s="293"/>
      <c r="G58" s="293"/>
      <c r="H58" s="293"/>
      <c r="I58" s="293"/>
    </row>
    <row r="59" spans="1:10" ht="13.5">
      <c r="A59" s="293"/>
      <c r="B59" s="293"/>
      <c r="C59" s="293"/>
      <c r="D59" s="293"/>
      <c r="E59" s="293"/>
      <c r="F59" s="293"/>
      <c r="G59" s="293"/>
      <c r="H59" s="293"/>
      <c r="I59" s="293"/>
    </row>
    <row r="60" spans="1:10" ht="13.5">
      <c r="A60" s="293"/>
      <c r="B60" s="293"/>
      <c r="C60" s="293"/>
      <c r="D60" s="293"/>
      <c r="E60" s="293"/>
      <c r="F60" s="293"/>
      <c r="G60" s="293"/>
      <c r="H60" s="293"/>
      <c r="I60" s="293"/>
    </row>
    <row r="61" spans="1:10" ht="13.5">
      <c r="A61" s="293"/>
      <c r="B61" s="293"/>
      <c r="C61" s="293"/>
      <c r="D61" s="293"/>
      <c r="E61" s="293"/>
      <c r="F61" s="293"/>
      <c r="G61" s="293"/>
      <c r="H61" s="293"/>
      <c r="I61" s="293"/>
    </row>
    <row r="62" spans="1:10" ht="13.5">
      <c r="A62" s="293"/>
      <c r="B62" s="293"/>
      <c r="C62" s="293"/>
      <c r="D62" s="293"/>
      <c r="E62" s="293"/>
      <c r="F62" s="293"/>
      <c r="G62" s="293"/>
      <c r="H62" s="293"/>
      <c r="I62" s="293"/>
    </row>
    <row r="63" spans="1:10" ht="13.5">
      <c r="A63" s="293"/>
      <c r="B63" s="293"/>
      <c r="C63" s="293"/>
      <c r="D63" s="293"/>
      <c r="E63" s="293"/>
      <c r="F63" s="293"/>
      <c r="G63" s="293"/>
      <c r="H63" s="293"/>
      <c r="I63" s="293"/>
    </row>
    <row r="64" spans="1:10" ht="13.5">
      <c r="A64" s="293"/>
      <c r="B64" s="293"/>
      <c r="C64" s="293"/>
      <c r="D64" s="293"/>
      <c r="E64" s="293"/>
      <c r="F64" s="293"/>
      <c r="G64" s="293"/>
      <c r="H64" s="293"/>
      <c r="I64" s="293"/>
    </row>
    <row r="65" spans="1:9" ht="13.5">
      <c r="A65" s="293"/>
      <c r="B65" s="293"/>
      <c r="C65" s="293"/>
      <c r="D65" s="293"/>
      <c r="E65" s="293"/>
      <c r="F65" s="293"/>
      <c r="G65" s="293"/>
      <c r="H65" s="293"/>
      <c r="I65" s="293"/>
    </row>
    <row r="66" spans="1:9" ht="13.5">
      <c r="A66" s="293"/>
      <c r="B66" s="293"/>
      <c r="C66" s="293"/>
      <c r="D66" s="293"/>
      <c r="E66" s="293"/>
      <c r="F66" s="293"/>
      <c r="G66" s="293"/>
      <c r="H66" s="293"/>
      <c r="I66" s="293"/>
    </row>
    <row r="67" spans="1:9" ht="13.5">
      <c r="A67" s="293"/>
      <c r="B67" s="293"/>
      <c r="C67" s="293"/>
      <c r="D67" s="293"/>
      <c r="E67" s="293"/>
      <c r="F67" s="293"/>
      <c r="G67" s="293"/>
      <c r="H67" s="293"/>
      <c r="I67" s="293"/>
    </row>
    <row r="68" spans="1:9" ht="13.5">
      <c r="A68" s="293"/>
      <c r="B68" s="293"/>
      <c r="C68" s="293"/>
      <c r="D68" s="293"/>
      <c r="E68" s="293"/>
      <c r="F68" s="293"/>
      <c r="G68" s="293"/>
      <c r="H68" s="293"/>
      <c r="I68" s="293"/>
    </row>
    <row r="69" spans="1:9" ht="13.5">
      <c r="A69" s="293"/>
      <c r="B69" s="293"/>
      <c r="C69" s="293"/>
      <c r="D69" s="293"/>
      <c r="E69" s="293"/>
      <c r="F69" s="293"/>
      <c r="G69" s="293"/>
      <c r="H69" s="293"/>
      <c r="I69" s="293"/>
    </row>
    <row r="70" spans="1:9" ht="13.5">
      <c r="A70" s="293"/>
      <c r="B70" s="293"/>
      <c r="C70" s="293"/>
      <c r="D70" s="293"/>
      <c r="E70" s="293"/>
      <c r="F70" s="293"/>
      <c r="G70" s="293"/>
      <c r="H70" s="293"/>
      <c r="I70" s="293"/>
    </row>
    <row r="71" spans="1:9" ht="13.5">
      <c r="A71" s="293"/>
      <c r="B71" s="293"/>
      <c r="C71" s="293"/>
      <c r="D71" s="293"/>
      <c r="E71" s="293"/>
      <c r="F71" s="293"/>
      <c r="G71" s="293"/>
      <c r="H71" s="293"/>
      <c r="I71" s="293"/>
    </row>
    <row r="72" spans="1:9" ht="13.5">
      <c r="A72" s="293"/>
      <c r="B72" s="293"/>
      <c r="C72" s="293"/>
      <c r="D72" s="293"/>
      <c r="E72" s="293"/>
      <c r="F72" s="293"/>
      <c r="G72" s="293"/>
      <c r="H72" s="293"/>
      <c r="I72" s="293"/>
    </row>
    <row r="73" spans="1:9" ht="13.5">
      <c r="A73" s="293"/>
      <c r="B73" s="293"/>
      <c r="C73" s="293"/>
      <c r="D73" s="293"/>
      <c r="E73" s="293"/>
      <c r="F73" s="293"/>
      <c r="G73" s="293"/>
      <c r="H73" s="293"/>
      <c r="I73" s="294"/>
    </row>
    <row r="74" spans="1:9" ht="13.5">
      <c r="A74" s="293"/>
      <c r="B74" s="293"/>
      <c r="C74" s="293"/>
      <c r="D74" s="293"/>
      <c r="E74" s="293"/>
      <c r="F74" s="293"/>
      <c r="G74" s="293"/>
      <c r="H74" s="293"/>
      <c r="I74" s="293"/>
    </row>
    <row r="75" spans="1:9" ht="13.5">
      <c r="A75" s="293"/>
      <c r="B75" s="293"/>
      <c r="C75" s="293"/>
      <c r="D75" s="293"/>
      <c r="E75" s="293"/>
      <c r="F75" s="293"/>
      <c r="G75" s="293"/>
      <c r="H75" s="293"/>
      <c r="I75" s="293"/>
    </row>
    <row r="76" spans="1:9" ht="13.5">
      <c r="A76" s="293"/>
      <c r="B76" s="293"/>
      <c r="C76" s="293"/>
      <c r="D76" s="293"/>
      <c r="E76" s="293"/>
      <c r="F76" s="293"/>
      <c r="G76" s="293"/>
      <c r="H76" s="293"/>
      <c r="I76" s="293"/>
    </row>
    <row r="77" spans="1:9" ht="13.5">
      <c r="A77" s="293"/>
      <c r="B77" s="293"/>
      <c r="C77" s="293"/>
      <c r="D77" s="293"/>
      <c r="E77" s="293"/>
      <c r="F77" s="293"/>
      <c r="G77" s="293"/>
      <c r="H77" s="293"/>
      <c r="I77" s="293"/>
    </row>
    <row r="78" spans="1:9" ht="13.5">
      <c r="A78" s="293"/>
      <c r="B78" s="293"/>
      <c r="C78" s="293"/>
      <c r="D78" s="293"/>
      <c r="E78" s="293"/>
      <c r="F78" s="293"/>
      <c r="G78" s="293"/>
      <c r="H78" s="293"/>
      <c r="I78" s="293"/>
    </row>
    <row r="79" spans="1:9" ht="13.5">
      <c r="A79" s="293"/>
      <c r="B79" s="293"/>
      <c r="C79" s="293"/>
      <c r="D79" s="293"/>
      <c r="E79" s="293"/>
      <c r="F79" s="293"/>
      <c r="G79" s="293"/>
      <c r="H79" s="293"/>
      <c r="I79" s="293"/>
    </row>
    <row r="80" spans="1:9" ht="13.5">
      <c r="A80" s="293"/>
      <c r="B80" s="293"/>
      <c r="C80" s="293"/>
      <c r="D80" s="293"/>
      <c r="E80" s="293"/>
      <c r="F80" s="293"/>
      <c r="G80" s="293"/>
      <c r="H80" s="293"/>
      <c r="I80" s="293"/>
    </row>
    <row r="81" spans="1:9" ht="13.5">
      <c r="A81" s="293"/>
      <c r="B81" s="293"/>
      <c r="C81" s="293"/>
      <c r="D81" s="293"/>
      <c r="E81" s="293"/>
      <c r="F81" s="293"/>
      <c r="G81" s="293"/>
      <c r="H81" s="293"/>
      <c r="I81" s="293"/>
    </row>
    <row r="82" spans="1:9" ht="13.5">
      <c r="A82" s="293"/>
      <c r="B82" s="293"/>
      <c r="C82" s="293"/>
      <c r="D82" s="293"/>
      <c r="E82" s="293"/>
      <c r="F82" s="293"/>
      <c r="G82" s="293"/>
      <c r="H82" s="293"/>
      <c r="I82" s="293"/>
    </row>
    <row r="83" spans="1:9" ht="13.5">
      <c r="A83" s="293"/>
      <c r="B83" s="293"/>
      <c r="C83" s="293"/>
      <c r="D83" s="293"/>
      <c r="E83" s="293"/>
      <c r="F83" s="293"/>
      <c r="G83" s="293"/>
      <c r="H83" s="293"/>
      <c r="I83" s="293"/>
    </row>
    <row r="84" spans="1:9" ht="13.5">
      <c r="A84" s="293"/>
      <c r="B84" s="293"/>
      <c r="C84" s="293"/>
      <c r="D84" s="293"/>
      <c r="E84" s="293"/>
      <c r="F84" s="293"/>
      <c r="G84" s="293"/>
      <c r="H84" s="293"/>
      <c r="I84" s="293"/>
    </row>
    <row r="85" spans="1:9" ht="13.5">
      <c r="A85" s="293"/>
      <c r="B85" s="293"/>
      <c r="C85" s="293"/>
      <c r="D85" s="293"/>
      <c r="E85" s="293"/>
      <c r="F85" s="293"/>
      <c r="G85" s="293"/>
      <c r="H85" s="293"/>
      <c r="I85" s="293"/>
    </row>
    <row r="86" spans="1:9" ht="13.5">
      <c r="A86" s="293"/>
      <c r="B86" s="293"/>
      <c r="C86" s="293"/>
      <c r="D86" s="293"/>
      <c r="E86" s="293"/>
      <c r="F86" s="293"/>
      <c r="G86" s="293"/>
      <c r="H86" s="293"/>
      <c r="I86" s="293"/>
    </row>
    <row r="87" spans="1:9" ht="13.5">
      <c r="A87" s="293"/>
      <c r="B87" s="293"/>
      <c r="C87" s="293"/>
      <c r="D87" s="293"/>
      <c r="E87" s="293"/>
      <c r="F87" s="293"/>
      <c r="G87" s="293"/>
      <c r="H87" s="293"/>
      <c r="I87" s="293"/>
    </row>
    <row r="88" spans="1:9" ht="13.5">
      <c r="A88" s="293"/>
      <c r="B88" s="293"/>
      <c r="C88" s="293"/>
      <c r="D88" s="293"/>
      <c r="E88" s="293"/>
      <c r="F88" s="293"/>
      <c r="G88" s="293"/>
      <c r="H88" s="293"/>
      <c r="I88" s="293"/>
    </row>
    <row r="89" spans="1:9" ht="13.5">
      <c r="A89" s="293"/>
      <c r="B89" s="293"/>
      <c r="C89" s="293"/>
      <c r="D89" s="293"/>
      <c r="E89" s="293"/>
      <c r="F89" s="293"/>
      <c r="G89" s="293"/>
      <c r="H89" s="293"/>
      <c r="I89" s="293"/>
    </row>
    <row r="90" spans="1:9" ht="13.5">
      <c r="A90" s="293"/>
      <c r="B90" s="293"/>
      <c r="C90" s="293"/>
      <c r="D90" s="293"/>
      <c r="E90" s="293"/>
      <c r="F90" s="293"/>
      <c r="G90" s="293"/>
      <c r="H90" s="293"/>
      <c r="I90" s="293"/>
    </row>
    <row r="91" spans="1:9" ht="13.5">
      <c r="A91" s="293"/>
      <c r="B91" s="293"/>
      <c r="C91" s="293"/>
      <c r="D91" s="293"/>
      <c r="E91" s="293"/>
      <c r="F91" s="293"/>
      <c r="G91" s="293"/>
      <c r="H91" s="293"/>
      <c r="I91" s="293"/>
    </row>
    <row r="92" spans="1:9" ht="13.5">
      <c r="A92" s="293"/>
      <c r="B92" s="293"/>
      <c r="C92" s="293"/>
      <c r="D92" s="293"/>
      <c r="E92" s="293"/>
      <c r="F92" s="293"/>
      <c r="G92" s="293"/>
      <c r="H92" s="293"/>
      <c r="I92" s="293"/>
    </row>
    <row r="93" spans="1:9" ht="13.5">
      <c r="A93" s="293"/>
      <c r="B93" s="293"/>
      <c r="C93" s="293"/>
      <c r="D93" s="293"/>
      <c r="E93" s="293"/>
      <c r="F93" s="293"/>
      <c r="G93" s="293"/>
      <c r="H93" s="293"/>
      <c r="I93" s="293"/>
    </row>
    <row r="94" spans="1:9" ht="13.5">
      <c r="A94" s="293"/>
      <c r="B94" s="293"/>
      <c r="C94" s="293"/>
      <c r="D94" s="293"/>
      <c r="E94" s="293"/>
      <c r="F94" s="293"/>
      <c r="G94" s="293"/>
      <c r="H94" s="293"/>
      <c r="I94" s="293"/>
    </row>
    <row r="95" spans="1:9" ht="13.5">
      <c r="A95" s="293"/>
      <c r="B95" s="293"/>
      <c r="C95" s="293"/>
      <c r="D95" s="293"/>
      <c r="E95" s="293"/>
      <c r="F95" s="293"/>
      <c r="G95" s="293"/>
      <c r="H95" s="293"/>
      <c r="I95" s="293"/>
    </row>
    <row r="96" spans="1:9" ht="13.5">
      <c r="A96" s="293"/>
      <c r="B96" s="293"/>
      <c r="C96" s="293"/>
      <c r="D96" s="293"/>
      <c r="E96" s="293"/>
      <c r="F96" s="293"/>
      <c r="G96" s="293"/>
      <c r="H96" s="293"/>
      <c r="I96" s="293"/>
    </row>
    <row r="97" spans="1:9" ht="13.5">
      <c r="A97" s="293"/>
      <c r="B97" s="293"/>
      <c r="C97" s="293"/>
      <c r="D97" s="293"/>
      <c r="E97" s="293"/>
      <c r="F97" s="293"/>
      <c r="G97" s="293"/>
      <c r="H97" s="293"/>
      <c r="I97" s="293"/>
    </row>
    <row r="98" spans="1:9" ht="13.5">
      <c r="A98" s="293"/>
      <c r="B98" s="293"/>
      <c r="C98" s="293"/>
      <c r="D98" s="293"/>
      <c r="E98" s="293"/>
      <c r="F98" s="293"/>
      <c r="G98" s="293"/>
      <c r="H98" s="293"/>
      <c r="I98" s="293"/>
    </row>
    <row r="99" spans="1:9" ht="13.5">
      <c r="A99" s="293"/>
      <c r="B99" s="293"/>
      <c r="C99" s="293"/>
      <c r="D99" s="293"/>
      <c r="E99" s="293"/>
      <c r="F99" s="293"/>
      <c r="G99" s="293"/>
      <c r="H99" s="293"/>
      <c r="I99" s="293"/>
    </row>
    <row r="100" spans="1:9" ht="13.5">
      <c r="A100" s="293"/>
      <c r="B100" s="293"/>
      <c r="C100" s="293"/>
      <c r="D100" s="293"/>
      <c r="E100" s="293"/>
      <c r="F100" s="293"/>
      <c r="G100" s="293"/>
      <c r="H100" s="293"/>
      <c r="I100" s="293"/>
    </row>
    <row r="101" spans="1:9" ht="13.5">
      <c r="A101" s="293"/>
      <c r="B101" s="293"/>
      <c r="C101" s="293"/>
      <c r="D101" s="293"/>
      <c r="E101" s="293"/>
      <c r="F101" s="293"/>
      <c r="G101" s="293"/>
      <c r="H101" s="293"/>
      <c r="I101" s="293"/>
    </row>
    <row r="102" spans="1:9" ht="13.5">
      <c r="A102" s="293"/>
      <c r="B102" s="293"/>
      <c r="C102" s="293"/>
      <c r="D102" s="293"/>
      <c r="E102" s="293"/>
      <c r="F102" s="293"/>
      <c r="G102" s="293"/>
      <c r="H102" s="293"/>
      <c r="I102" s="293"/>
    </row>
    <row r="103" spans="1:9" ht="13.5">
      <c r="A103" s="293"/>
      <c r="B103" s="293"/>
      <c r="C103" s="293"/>
      <c r="D103" s="293"/>
      <c r="E103" s="293"/>
      <c r="F103" s="293"/>
      <c r="G103" s="293"/>
      <c r="H103" s="293"/>
      <c r="I103" s="293"/>
    </row>
    <row r="104" spans="1:9" ht="13.5">
      <c r="A104" s="293"/>
      <c r="B104" s="293"/>
      <c r="C104" s="293"/>
      <c r="D104" s="293"/>
      <c r="E104" s="293"/>
      <c r="F104" s="293"/>
      <c r="G104" s="293"/>
      <c r="H104" s="293"/>
      <c r="I104" s="293"/>
    </row>
    <row r="105" spans="1:9" ht="13.5">
      <c r="A105" s="293"/>
      <c r="B105" s="293"/>
      <c r="C105" s="293"/>
      <c r="D105" s="293"/>
      <c r="E105" s="293"/>
      <c r="F105" s="293"/>
      <c r="G105" s="293"/>
      <c r="H105" s="293"/>
      <c r="I105" s="293"/>
    </row>
    <row r="106" spans="1:9" ht="13.5">
      <c r="A106" s="293"/>
      <c r="B106" s="293"/>
      <c r="C106" s="293"/>
      <c r="D106" s="293"/>
      <c r="E106" s="293"/>
      <c r="F106" s="293"/>
      <c r="G106" s="293"/>
      <c r="H106" s="293"/>
      <c r="I106" s="293"/>
    </row>
    <row r="107" spans="1:9" ht="13.5">
      <c r="A107" s="293"/>
      <c r="B107" s="293"/>
      <c r="C107" s="293"/>
      <c r="D107" s="293"/>
      <c r="E107" s="293"/>
      <c r="F107" s="293"/>
      <c r="G107" s="293"/>
      <c r="H107" s="293"/>
      <c r="I107" s="293"/>
    </row>
    <row r="108" spans="1:9" ht="13.5">
      <c r="A108" s="293"/>
      <c r="B108" s="293"/>
      <c r="C108" s="293"/>
      <c r="D108" s="293"/>
      <c r="E108" s="293"/>
      <c r="F108" s="293"/>
      <c r="G108" s="293"/>
      <c r="H108" s="293"/>
      <c r="I108" s="293"/>
    </row>
    <row r="109" spans="1:9" ht="13.5">
      <c r="A109" s="293"/>
      <c r="B109" s="293"/>
      <c r="C109" s="293"/>
      <c r="D109" s="293"/>
      <c r="E109" s="293"/>
      <c r="F109" s="293"/>
      <c r="G109" s="293"/>
      <c r="H109" s="293"/>
      <c r="I109" s="293"/>
    </row>
    <row r="110" spans="1:9" ht="13.5">
      <c r="A110" s="293"/>
      <c r="B110" s="293"/>
      <c r="C110" s="293"/>
      <c r="D110" s="293"/>
      <c r="E110" s="293"/>
      <c r="F110" s="293"/>
      <c r="G110" s="293"/>
      <c r="H110" s="293"/>
      <c r="I110" s="293"/>
    </row>
    <row r="111" spans="1:9" ht="13.5">
      <c r="A111" s="293"/>
      <c r="B111" s="293"/>
      <c r="C111" s="293"/>
      <c r="D111" s="293"/>
      <c r="E111" s="293"/>
      <c r="F111" s="293"/>
      <c r="G111" s="293"/>
      <c r="H111" s="293"/>
      <c r="I111" s="293"/>
    </row>
    <row r="112" spans="1:9" ht="13.5">
      <c r="A112" s="293"/>
      <c r="B112" s="293"/>
      <c r="C112" s="293"/>
      <c r="D112" s="293"/>
      <c r="E112" s="293"/>
      <c r="F112" s="293"/>
      <c r="G112" s="293"/>
      <c r="H112" s="293"/>
      <c r="I112" s="293"/>
    </row>
    <row r="113" spans="1:9" ht="13.5">
      <c r="A113" s="293"/>
      <c r="B113" s="293"/>
      <c r="C113" s="293"/>
      <c r="D113" s="293"/>
      <c r="E113" s="293"/>
      <c r="F113" s="293"/>
      <c r="G113" s="293"/>
      <c r="H113" s="293"/>
      <c r="I113" s="293"/>
    </row>
    <row r="114" spans="1:9" ht="13.5">
      <c r="A114" s="293"/>
      <c r="B114" s="293"/>
      <c r="C114" s="293"/>
      <c r="D114" s="293"/>
      <c r="E114" s="293"/>
      <c r="F114" s="293"/>
      <c r="G114" s="293"/>
      <c r="H114" s="293"/>
      <c r="I114" s="293"/>
    </row>
    <row r="115" spans="1:9" ht="13.5">
      <c r="A115" s="293"/>
      <c r="B115" s="293"/>
      <c r="C115" s="293"/>
      <c r="D115" s="293"/>
      <c r="E115" s="293"/>
      <c r="F115" s="293"/>
      <c r="G115" s="293"/>
      <c r="H115" s="293"/>
      <c r="I115" s="293"/>
    </row>
    <row r="116" spans="1:9" ht="13.5">
      <c r="A116" s="293"/>
      <c r="B116" s="293"/>
      <c r="C116" s="293"/>
      <c r="D116" s="293"/>
      <c r="E116" s="293"/>
      <c r="F116" s="293"/>
      <c r="G116" s="293"/>
      <c r="H116" s="293"/>
      <c r="I116" s="293"/>
    </row>
    <row r="117" spans="1:9" ht="13.5">
      <c r="A117" s="293"/>
      <c r="B117" s="293"/>
      <c r="C117" s="293"/>
      <c r="D117" s="293"/>
      <c r="E117" s="293"/>
      <c r="F117" s="293"/>
      <c r="G117" s="293"/>
      <c r="H117" s="293"/>
      <c r="I117" s="293"/>
    </row>
    <row r="118" spans="1:9" ht="13.5">
      <c r="A118" s="293"/>
      <c r="B118" s="293"/>
      <c r="C118" s="293"/>
      <c r="D118" s="293"/>
      <c r="E118" s="293"/>
      <c r="F118" s="293"/>
      <c r="G118" s="293"/>
      <c r="H118" s="293"/>
      <c r="I118" s="293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activeCell="A5" sqref="A5:XFD29"/>
    </sheetView>
  </sheetViews>
  <sheetFormatPr defaultColWidth="9" defaultRowHeight="45" customHeight="1"/>
  <cols>
    <col min="1" max="1" width="5.5" style="296" customWidth="1"/>
    <col min="2" max="2" width="36.125" style="297" customWidth="1"/>
    <col min="3" max="3" width="44.875" style="296" customWidth="1"/>
    <col min="4" max="9" width="12.625" style="298" customWidth="1"/>
    <col min="10" max="10" width="12.625" style="299" customWidth="1"/>
    <col min="11" max="11" width="13.875" style="296" bestFit="1" customWidth="1"/>
    <col min="12" max="16384" width="9" style="296"/>
  </cols>
  <sheetData>
    <row r="1" spans="1:10" ht="45" customHeight="1">
      <c r="A1" s="377" t="s">
        <v>872</v>
      </c>
      <c r="B1" s="378"/>
      <c r="C1" s="378"/>
      <c r="D1" s="378"/>
      <c r="E1" s="378"/>
      <c r="F1" s="378"/>
      <c r="G1" s="378"/>
      <c r="H1" s="378"/>
      <c r="I1" s="378"/>
      <c r="J1" s="378"/>
    </row>
    <row r="2" spans="1:10" s="303" customFormat="1" ht="20.100000000000001" customHeight="1">
      <c r="A2" s="300" t="s">
        <v>1</v>
      </c>
      <c r="B2" s="170" t="s">
        <v>594</v>
      </c>
      <c r="C2" s="300" t="s">
        <v>2</v>
      </c>
      <c r="D2" s="301" t="s">
        <v>865</v>
      </c>
      <c r="E2" s="301" t="s">
        <v>866</v>
      </c>
      <c r="F2" s="301" t="s">
        <v>867</v>
      </c>
      <c r="G2" s="301" t="s">
        <v>868</v>
      </c>
      <c r="H2" s="301" t="s">
        <v>869</v>
      </c>
      <c r="I2" s="301" t="s">
        <v>870</v>
      </c>
      <c r="J2" s="302" t="s">
        <v>871</v>
      </c>
    </row>
    <row r="3" spans="1:10" s="303" customFormat="1" ht="20.100000000000001" customHeight="1">
      <c r="A3" s="300">
        <v>1</v>
      </c>
      <c r="B3" s="170" t="s">
        <v>862</v>
      </c>
      <c r="C3" s="300" t="s">
        <v>863</v>
      </c>
      <c r="D3" s="304">
        <v>1302093.6299999999</v>
      </c>
      <c r="E3" s="304">
        <v>1041722</v>
      </c>
      <c r="F3" s="304">
        <v>1034308</v>
      </c>
      <c r="G3" s="304">
        <v>156863</v>
      </c>
      <c r="H3" s="304">
        <f>F3+G3</f>
        <v>1191171</v>
      </c>
      <c r="I3" s="304">
        <v>1302093.6299999999</v>
      </c>
      <c r="J3" s="304">
        <f>H3-I3</f>
        <v>-110922.62999999989</v>
      </c>
    </row>
    <row r="4" spans="1:10" s="303" customFormat="1" ht="20.100000000000001" customHeight="1">
      <c r="A4" s="300"/>
      <c r="B4" s="170"/>
      <c r="C4" s="300" t="s">
        <v>864</v>
      </c>
      <c r="D4" s="304">
        <f>SUM(D3)</f>
        <v>1302093.6299999999</v>
      </c>
      <c r="E4" s="304">
        <f t="shared" ref="E4:J4" si="0">SUM(E3)</f>
        <v>1041722</v>
      </c>
      <c r="F4" s="304">
        <f t="shared" si="0"/>
        <v>1034308</v>
      </c>
      <c r="G4" s="304">
        <f t="shared" si="0"/>
        <v>156863</v>
      </c>
      <c r="H4" s="304">
        <f t="shared" si="0"/>
        <v>1191171</v>
      </c>
      <c r="I4" s="304">
        <f t="shared" si="0"/>
        <v>1302093.6299999999</v>
      </c>
      <c r="J4" s="304">
        <f t="shared" si="0"/>
        <v>-110922.62999999989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A6" sqref="A6:XFD6"/>
    </sheetView>
  </sheetViews>
  <sheetFormatPr defaultRowHeight="13.5"/>
  <cols>
    <col min="1" max="1" width="10.25" style="171" customWidth="1"/>
    <col min="2" max="2" width="24.125" style="171" customWidth="1"/>
    <col min="3" max="3" width="9.5" style="171" customWidth="1"/>
    <col min="4" max="4" width="18.875" style="174" customWidth="1"/>
    <col min="5" max="5" width="23.375" style="174" customWidth="1"/>
    <col min="6" max="6" width="28.5" style="174" customWidth="1"/>
    <col min="7" max="7" width="8.125" style="174" customWidth="1"/>
    <col min="8" max="8" width="11.375" style="174" customWidth="1"/>
    <col min="9" max="9" width="10.125" style="174" customWidth="1"/>
    <col min="10" max="16384" width="9" style="174"/>
  </cols>
  <sheetData>
    <row r="1" spans="1:9" s="171" customFormat="1" ht="22.5">
      <c r="A1" s="379" t="s">
        <v>692</v>
      </c>
      <c r="B1" s="380"/>
      <c r="C1" s="380"/>
      <c r="D1" s="380"/>
      <c r="E1" s="380"/>
      <c r="F1" s="380"/>
      <c r="G1" s="380"/>
      <c r="H1" s="380"/>
      <c r="I1" s="380"/>
    </row>
    <row r="2" spans="1:9">
      <c r="A2" s="172" t="s">
        <v>556</v>
      </c>
      <c r="B2" s="172" t="s">
        <v>594</v>
      </c>
      <c r="C2" s="172" t="s">
        <v>693</v>
      </c>
      <c r="D2" s="173" t="s">
        <v>2</v>
      </c>
      <c r="E2" s="173" t="s">
        <v>687</v>
      </c>
      <c r="F2" s="173" t="s">
        <v>688</v>
      </c>
      <c r="G2" s="172" t="s">
        <v>689</v>
      </c>
      <c r="H2" s="172" t="s">
        <v>690</v>
      </c>
      <c r="I2" s="172" t="s">
        <v>691</v>
      </c>
    </row>
    <row r="3" spans="1:9">
      <c r="A3" s="178" t="s">
        <v>548</v>
      </c>
      <c r="B3" s="176" t="s">
        <v>701</v>
      </c>
      <c r="C3" s="175" t="s">
        <v>694</v>
      </c>
      <c r="D3" s="177" t="s">
        <v>695</v>
      </c>
      <c r="E3" s="177" t="s">
        <v>696</v>
      </c>
      <c r="F3" s="177" t="s">
        <v>697</v>
      </c>
      <c r="G3" s="178">
        <v>1</v>
      </c>
      <c r="H3" s="179">
        <v>100000</v>
      </c>
      <c r="I3" s="179">
        <f t="shared" ref="I3:I4" si="0">G3*H3</f>
        <v>100000</v>
      </c>
    </row>
    <row r="4" spans="1:9">
      <c r="A4" s="178" t="s">
        <v>548</v>
      </c>
      <c r="B4" s="176" t="s">
        <v>702</v>
      </c>
      <c r="C4" s="175" t="s">
        <v>694</v>
      </c>
      <c r="D4" s="177" t="s">
        <v>698</v>
      </c>
      <c r="E4" s="177" t="s">
        <v>699</v>
      </c>
      <c r="F4" s="177" t="s">
        <v>700</v>
      </c>
      <c r="G4" s="178">
        <v>1</v>
      </c>
      <c r="H4" s="179">
        <v>40000</v>
      </c>
      <c r="I4" s="179">
        <f t="shared" si="0"/>
        <v>40000</v>
      </c>
    </row>
    <row r="5" spans="1:9">
      <c r="A5" s="180" t="s">
        <v>560</v>
      </c>
      <c r="B5" s="176"/>
      <c r="C5" s="175"/>
      <c r="D5" s="177"/>
      <c r="E5" s="177"/>
      <c r="F5" s="177"/>
      <c r="G5" s="178"/>
      <c r="H5" s="179"/>
      <c r="I5" s="179">
        <f>SUBTOTAL(9,I3:I4)</f>
        <v>140000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G9"/>
  <sheetViews>
    <sheetView workbookViewId="0">
      <selection activeCell="A10" sqref="A10:XFD26"/>
    </sheetView>
  </sheetViews>
  <sheetFormatPr defaultRowHeight="13.5"/>
  <cols>
    <col min="1" max="1" width="8" style="190" customWidth="1"/>
    <col min="2" max="2" width="29.5" style="182" customWidth="1"/>
    <col min="3" max="3" width="20.125" style="182" customWidth="1"/>
    <col min="4" max="4" width="34.5" style="182" customWidth="1"/>
    <col min="5" max="5" width="8.125" style="182" customWidth="1"/>
    <col min="6" max="6" width="7.75" style="182" customWidth="1"/>
    <col min="7" max="7" width="10" style="182" customWidth="1"/>
    <col min="8" max="8" width="13.625" style="182" customWidth="1"/>
    <col min="9" max="16384" width="9" style="182"/>
  </cols>
  <sheetData>
    <row r="1" spans="1:7" ht="18.75">
      <c r="A1" s="381" t="s">
        <v>703</v>
      </c>
      <c r="B1" s="381"/>
      <c r="C1" s="381"/>
      <c r="D1" s="381"/>
      <c r="E1" s="381"/>
      <c r="F1" s="381"/>
      <c r="G1" s="381"/>
    </row>
    <row r="2" spans="1:7" s="184" customFormat="1" ht="18" customHeight="1">
      <c r="A2" s="183" t="s">
        <v>556</v>
      </c>
      <c r="B2" s="183" t="s">
        <v>704</v>
      </c>
      <c r="C2" s="183" t="s">
        <v>687</v>
      </c>
      <c r="D2" s="183" t="s">
        <v>688</v>
      </c>
      <c r="E2" s="183" t="s">
        <v>689</v>
      </c>
      <c r="F2" s="183" t="s">
        <v>690</v>
      </c>
      <c r="G2" s="183" t="s">
        <v>691</v>
      </c>
    </row>
    <row r="3" spans="1:7" s="184" customFormat="1" ht="18" customHeight="1">
      <c r="A3" s="185" t="s">
        <v>535</v>
      </c>
      <c r="B3" s="185" t="s">
        <v>330</v>
      </c>
      <c r="C3" s="185" t="s">
        <v>705</v>
      </c>
      <c r="D3" s="185" t="s">
        <v>706</v>
      </c>
      <c r="E3" s="185">
        <v>62</v>
      </c>
      <c r="F3" s="185">
        <v>46</v>
      </c>
      <c r="G3" s="176">
        <f t="shared" ref="G3:G8" si="0">E3*F3</f>
        <v>2852</v>
      </c>
    </row>
    <row r="4" spans="1:7" s="184" customFormat="1" ht="18" customHeight="1">
      <c r="A4" s="185" t="s">
        <v>535</v>
      </c>
      <c r="B4" s="185" t="s">
        <v>711</v>
      </c>
      <c r="C4" s="185" t="s">
        <v>705</v>
      </c>
      <c r="D4" s="185" t="s">
        <v>706</v>
      </c>
      <c r="E4" s="185">
        <v>341</v>
      </c>
      <c r="F4" s="185">
        <v>46</v>
      </c>
      <c r="G4" s="176">
        <f t="shared" si="0"/>
        <v>15686</v>
      </c>
    </row>
    <row r="5" spans="1:7" s="184" customFormat="1" ht="18" customHeight="1">
      <c r="A5" s="185" t="s">
        <v>535</v>
      </c>
      <c r="B5" s="185" t="s">
        <v>467</v>
      </c>
      <c r="C5" s="185" t="s">
        <v>705</v>
      </c>
      <c r="D5" s="185" t="s">
        <v>706</v>
      </c>
      <c r="E5" s="185">
        <v>552</v>
      </c>
      <c r="F5" s="185">
        <v>46</v>
      </c>
      <c r="G5" s="176">
        <f t="shared" si="0"/>
        <v>25392</v>
      </c>
    </row>
    <row r="6" spans="1:7" s="184" customFormat="1" ht="18" customHeight="1">
      <c r="A6" s="188" t="s">
        <v>548</v>
      </c>
      <c r="B6" s="188" t="s">
        <v>467</v>
      </c>
      <c r="C6" s="187" t="s">
        <v>707</v>
      </c>
      <c r="D6" s="187" t="s">
        <v>708</v>
      </c>
      <c r="E6" s="187">
        <v>1</v>
      </c>
      <c r="F6" s="187">
        <v>50000</v>
      </c>
      <c r="G6" s="176">
        <f t="shared" si="0"/>
        <v>50000</v>
      </c>
    </row>
    <row r="7" spans="1:7" s="184" customFormat="1" ht="18" customHeight="1">
      <c r="A7" s="188" t="s">
        <v>548</v>
      </c>
      <c r="B7" s="188" t="s">
        <v>467</v>
      </c>
      <c r="C7" s="185" t="s">
        <v>709</v>
      </c>
      <c r="D7" s="185" t="s">
        <v>709</v>
      </c>
      <c r="E7" s="187">
        <v>1</v>
      </c>
      <c r="F7" s="187">
        <v>300000</v>
      </c>
      <c r="G7" s="176">
        <f t="shared" si="0"/>
        <v>300000</v>
      </c>
    </row>
    <row r="8" spans="1:7" s="184" customFormat="1" ht="18" customHeight="1">
      <c r="A8" s="189" t="s">
        <v>548</v>
      </c>
      <c r="B8" s="189" t="s">
        <v>329</v>
      </c>
      <c r="C8" s="189" t="s">
        <v>712</v>
      </c>
      <c r="D8" s="189" t="s">
        <v>710</v>
      </c>
      <c r="E8" s="189">
        <v>1</v>
      </c>
      <c r="F8" s="189">
        <v>80000</v>
      </c>
      <c r="G8" s="176">
        <f t="shared" si="0"/>
        <v>80000</v>
      </c>
    </row>
    <row r="9" spans="1:7" s="184" customFormat="1" ht="18" customHeight="1">
      <c r="A9" s="186" t="s">
        <v>560</v>
      </c>
      <c r="B9" s="189"/>
      <c r="C9" s="189"/>
      <c r="D9" s="189"/>
      <c r="E9" s="189"/>
      <c r="F9" s="189"/>
      <c r="G9" s="176">
        <f>SUBTOTAL(9,G3:G8)</f>
        <v>473930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J8"/>
  <sheetViews>
    <sheetView workbookViewId="0">
      <selection activeCell="A9" sqref="A9:XFD20"/>
    </sheetView>
  </sheetViews>
  <sheetFormatPr defaultRowHeight="12"/>
  <cols>
    <col min="1" max="1" width="8.75" style="207" customWidth="1"/>
    <col min="2" max="2" width="23.5" style="191" customWidth="1"/>
    <col min="3" max="3" width="28.125" style="191" customWidth="1"/>
    <col min="4" max="4" width="20.25" style="191" customWidth="1"/>
    <col min="5" max="5" width="40.875" style="191" customWidth="1"/>
    <col min="6" max="6" width="7.625" style="191" customWidth="1"/>
    <col min="7" max="7" width="9.375" style="191" customWidth="1"/>
    <col min="8" max="8" width="11.5" style="191" customWidth="1"/>
    <col min="9" max="9" width="15.875" style="194" customWidth="1"/>
    <col min="10" max="10" width="11.625" style="191" customWidth="1"/>
    <col min="11" max="256" width="9" style="191"/>
    <col min="257" max="257" width="13.25" style="191" customWidth="1"/>
    <col min="258" max="258" width="29" style="191" customWidth="1"/>
    <col min="259" max="259" width="26" style="191" customWidth="1"/>
    <col min="260" max="260" width="20.25" style="191" customWidth="1"/>
    <col min="261" max="261" width="40.875" style="191" customWidth="1"/>
    <col min="262" max="263" width="13.125" style="191" customWidth="1"/>
    <col min="264" max="264" width="11.5" style="191" customWidth="1"/>
    <col min="265" max="265" width="15.875" style="191" customWidth="1"/>
    <col min="266" max="266" width="11.625" style="191" customWidth="1"/>
    <col min="267" max="512" width="9" style="191"/>
    <col min="513" max="513" width="13.25" style="191" customWidth="1"/>
    <col min="514" max="514" width="29" style="191" customWidth="1"/>
    <col min="515" max="515" width="26" style="191" customWidth="1"/>
    <col min="516" max="516" width="20.25" style="191" customWidth="1"/>
    <col min="517" max="517" width="40.875" style="191" customWidth="1"/>
    <col min="518" max="519" width="13.125" style="191" customWidth="1"/>
    <col min="520" max="520" width="11.5" style="191" customWidth="1"/>
    <col min="521" max="521" width="15.875" style="191" customWidth="1"/>
    <col min="522" max="522" width="11.625" style="191" customWidth="1"/>
    <col min="523" max="768" width="9" style="191"/>
    <col min="769" max="769" width="13.25" style="191" customWidth="1"/>
    <col min="770" max="770" width="29" style="191" customWidth="1"/>
    <col min="771" max="771" width="26" style="191" customWidth="1"/>
    <col min="772" max="772" width="20.25" style="191" customWidth="1"/>
    <col min="773" max="773" width="40.875" style="191" customWidth="1"/>
    <col min="774" max="775" width="13.125" style="191" customWidth="1"/>
    <col min="776" max="776" width="11.5" style="191" customWidth="1"/>
    <col min="777" max="777" width="15.875" style="191" customWidth="1"/>
    <col min="778" max="778" width="11.625" style="191" customWidth="1"/>
    <col min="779" max="1024" width="9" style="191"/>
    <col min="1025" max="1025" width="13.25" style="191" customWidth="1"/>
    <col min="1026" max="1026" width="29" style="191" customWidth="1"/>
    <col min="1027" max="1027" width="26" style="191" customWidth="1"/>
    <col min="1028" max="1028" width="20.25" style="191" customWidth="1"/>
    <col min="1029" max="1029" width="40.875" style="191" customWidth="1"/>
    <col min="1030" max="1031" width="13.125" style="191" customWidth="1"/>
    <col min="1032" max="1032" width="11.5" style="191" customWidth="1"/>
    <col min="1033" max="1033" width="15.875" style="191" customWidth="1"/>
    <col min="1034" max="1034" width="11.625" style="191" customWidth="1"/>
    <col min="1035" max="1280" width="9" style="191"/>
    <col min="1281" max="1281" width="13.25" style="191" customWidth="1"/>
    <col min="1282" max="1282" width="29" style="191" customWidth="1"/>
    <col min="1283" max="1283" width="26" style="191" customWidth="1"/>
    <col min="1284" max="1284" width="20.25" style="191" customWidth="1"/>
    <col min="1285" max="1285" width="40.875" style="191" customWidth="1"/>
    <col min="1286" max="1287" width="13.125" style="191" customWidth="1"/>
    <col min="1288" max="1288" width="11.5" style="191" customWidth="1"/>
    <col min="1289" max="1289" width="15.875" style="191" customWidth="1"/>
    <col min="1290" max="1290" width="11.625" style="191" customWidth="1"/>
    <col min="1291" max="1536" width="9" style="191"/>
    <col min="1537" max="1537" width="13.25" style="191" customWidth="1"/>
    <col min="1538" max="1538" width="29" style="191" customWidth="1"/>
    <col min="1539" max="1539" width="26" style="191" customWidth="1"/>
    <col min="1540" max="1540" width="20.25" style="191" customWidth="1"/>
    <col min="1541" max="1541" width="40.875" style="191" customWidth="1"/>
    <col min="1542" max="1543" width="13.125" style="191" customWidth="1"/>
    <col min="1544" max="1544" width="11.5" style="191" customWidth="1"/>
    <col min="1545" max="1545" width="15.875" style="191" customWidth="1"/>
    <col min="1546" max="1546" width="11.625" style="191" customWidth="1"/>
    <col min="1547" max="1792" width="9" style="191"/>
    <col min="1793" max="1793" width="13.25" style="191" customWidth="1"/>
    <col min="1794" max="1794" width="29" style="191" customWidth="1"/>
    <col min="1795" max="1795" width="26" style="191" customWidth="1"/>
    <col min="1796" max="1796" width="20.25" style="191" customWidth="1"/>
    <col min="1797" max="1797" width="40.875" style="191" customWidth="1"/>
    <col min="1798" max="1799" width="13.125" style="191" customWidth="1"/>
    <col min="1800" max="1800" width="11.5" style="191" customWidth="1"/>
    <col min="1801" max="1801" width="15.875" style="191" customWidth="1"/>
    <col min="1802" max="1802" width="11.625" style="191" customWidth="1"/>
    <col min="1803" max="2048" width="9" style="191"/>
    <col min="2049" max="2049" width="13.25" style="191" customWidth="1"/>
    <col min="2050" max="2050" width="29" style="191" customWidth="1"/>
    <col min="2051" max="2051" width="26" style="191" customWidth="1"/>
    <col min="2052" max="2052" width="20.25" style="191" customWidth="1"/>
    <col min="2053" max="2053" width="40.875" style="191" customWidth="1"/>
    <col min="2054" max="2055" width="13.125" style="191" customWidth="1"/>
    <col min="2056" max="2056" width="11.5" style="191" customWidth="1"/>
    <col min="2057" max="2057" width="15.875" style="191" customWidth="1"/>
    <col min="2058" max="2058" width="11.625" style="191" customWidth="1"/>
    <col min="2059" max="2304" width="9" style="191"/>
    <col min="2305" max="2305" width="13.25" style="191" customWidth="1"/>
    <col min="2306" max="2306" width="29" style="191" customWidth="1"/>
    <col min="2307" max="2307" width="26" style="191" customWidth="1"/>
    <col min="2308" max="2308" width="20.25" style="191" customWidth="1"/>
    <col min="2309" max="2309" width="40.875" style="191" customWidth="1"/>
    <col min="2310" max="2311" width="13.125" style="191" customWidth="1"/>
    <col min="2312" max="2312" width="11.5" style="191" customWidth="1"/>
    <col min="2313" max="2313" width="15.875" style="191" customWidth="1"/>
    <col min="2314" max="2314" width="11.625" style="191" customWidth="1"/>
    <col min="2315" max="2560" width="9" style="191"/>
    <col min="2561" max="2561" width="13.25" style="191" customWidth="1"/>
    <col min="2562" max="2562" width="29" style="191" customWidth="1"/>
    <col min="2563" max="2563" width="26" style="191" customWidth="1"/>
    <col min="2564" max="2564" width="20.25" style="191" customWidth="1"/>
    <col min="2565" max="2565" width="40.875" style="191" customWidth="1"/>
    <col min="2566" max="2567" width="13.125" style="191" customWidth="1"/>
    <col min="2568" max="2568" width="11.5" style="191" customWidth="1"/>
    <col min="2569" max="2569" width="15.875" style="191" customWidth="1"/>
    <col min="2570" max="2570" width="11.625" style="191" customWidth="1"/>
    <col min="2571" max="2816" width="9" style="191"/>
    <col min="2817" max="2817" width="13.25" style="191" customWidth="1"/>
    <col min="2818" max="2818" width="29" style="191" customWidth="1"/>
    <col min="2819" max="2819" width="26" style="191" customWidth="1"/>
    <col min="2820" max="2820" width="20.25" style="191" customWidth="1"/>
    <col min="2821" max="2821" width="40.875" style="191" customWidth="1"/>
    <col min="2822" max="2823" width="13.125" style="191" customWidth="1"/>
    <col min="2824" max="2824" width="11.5" style="191" customWidth="1"/>
    <col min="2825" max="2825" width="15.875" style="191" customWidth="1"/>
    <col min="2826" max="2826" width="11.625" style="191" customWidth="1"/>
    <col min="2827" max="3072" width="9" style="191"/>
    <col min="3073" max="3073" width="13.25" style="191" customWidth="1"/>
    <col min="3074" max="3074" width="29" style="191" customWidth="1"/>
    <col min="3075" max="3075" width="26" style="191" customWidth="1"/>
    <col min="3076" max="3076" width="20.25" style="191" customWidth="1"/>
    <col min="3077" max="3077" width="40.875" style="191" customWidth="1"/>
    <col min="3078" max="3079" width="13.125" style="191" customWidth="1"/>
    <col min="3080" max="3080" width="11.5" style="191" customWidth="1"/>
    <col min="3081" max="3081" width="15.875" style="191" customWidth="1"/>
    <col min="3082" max="3082" width="11.625" style="191" customWidth="1"/>
    <col min="3083" max="3328" width="9" style="191"/>
    <col min="3329" max="3329" width="13.25" style="191" customWidth="1"/>
    <col min="3330" max="3330" width="29" style="191" customWidth="1"/>
    <col min="3331" max="3331" width="26" style="191" customWidth="1"/>
    <col min="3332" max="3332" width="20.25" style="191" customWidth="1"/>
    <col min="3333" max="3333" width="40.875" style="191" customWidth="1"/>
    <col min="3334" max="3335" width="13.125" style="191" customWidth="1"/>
    <col min="3336" max="3336" width="11.5" style="191" customWidth="1"/>
    <col min="3337" max="3337" width="15.875" style="191" customWidth="1"/>
    <col min="3338" max="3338" width="11.625" style="191" customWidth="1"/>
    <col min="3339" max="3584" width="9" style="191"/>
    <col min="3585" max="3585" width="13.25" style="191" customWidth="1"/>
    <col min="3586" max="3586" width="29" style="191" customWidth="1"/>
    <col min="3587" max="3587" width="26" style="191" customWidth="1"/>
    <col min="3588" max="3588" width="20.25" style="191" customWidth="1"/>
    <col min="3589" max="3589" width="40.875" style="191" customWidth="1"/>
    <col min="3590" max="3591" width="13.125" style="191" customWidth="1"/>
    <col min="3592" max="3592" width="11.5" style="191" customWidth="1"/>
    <col min="3593" max="3593" width="15.875" style="191" customWidth="1"/>
    <col min="3594" max="3594" width="11.625" style="191" customWidth="1"/>
    <col min="3595" max="3840" width="9" style="191"/>
    <col min="3841" max="3841" width="13.25" style="191" customWidth="1"/>
    <col min="3842" max="3842" width="29" style="191" customWidth="1"/>
    <col min="3843" max="3843" width="26" style="191" customWidth="1"/>
    <col min="3844" max="3844" width="20.25" style="191" customWidth="1"/>
    <col min="3845" max="3845" width="40.875" style="191" customWidth="1"/>
    <col min="3846" max="3847" width="13.125" style="191" customWidth="1"/>
    <col min="3848" max="3848" width="11.5" style="191" customWidth="1"/>
    <col min="3849" max="3849" width="15.875" style="191" customWidth="1"/>
    <col min="3850" max="3850" width="11.625" style="191" customWidth="1"/>
    <col min="3851" max="4096" width="9" style="191"/>
    <col min="4097" max="4097" width="13.25" style="191" customWidth="1"/>
    <col min="4098" max="4098" width="29" style="191" customWidth="1"/>
    <col min="4099" max="4099" width="26" style="191" customWidth="1"/>
    <col min="4100" max="4100" width="20.25" style="191" customWidth="1"/>
    <col min="4101" max="4101" width="40.875" style="191" customWidth="1"/>
    <col min="4102" max="4103" width="13.125" style="191" customWidth="1"/>
    <col min="4104" max="4104" width="11.5" style="191" customWidth="1"/>
    <col min="4105" max="4105" width="15.875" style="191" customWidth="1"/>
    <col min="4106" max="4106" width="11.625" style="191" customWidth="1"/>
    <col min="4107" max="4352" width="9" style="191"/>
    <col min="4353" max="4353" width="13.25" style="191" customWidth="1"/>
    <col min="4354" max="4354" width="29" style="191" customWidth="1"/>
    <col min="4355" max="4355" width="26" style="191" customWidth="1"/>
    <col min="4356" max="4356" width="20.25" style="191" customWidth="1"/>
    <col min="4357" max="4357" width="40.875" style="191" customWidth="1"/>
    <col min="4358" max="4359" width="13.125" style="191" customWidth="1"/>
    <col min="4360" max="4360" width="11.5" style="191" customWidth="1"/>
    <col min="4361" max="4361" width="15.875" style="191" customWidth="1"/>
    <col min="4362" max="4362" width="11.625" style="191" customWidth="1"/>
    <col min="4363" max="4608" width="9" style="191"/>
    <col min="4609" max="4609" width="13.25" style="191" customWidth="1"/>
    <col min="4610" max="4610" width="29" style="191" customWidth="1"/>
    <col min="4611" max="4611" width="26" style="191" customWidth="1"/>
    <col min="4612" max="4612" width="20.25" style="191" customWidth="1"/>
    <col min="4613" max="4613" width="40.875" style="191" customWidth="1"/>
    <col min="4614" max="4615" width="13.125" style="191" customWidth="1"/>
    <col min="4616" max="4616" width="11.5" style="191" customWidth="1"/>
    <col min="4617" max="4617" width="15.875" style="191" customWidth="1"/>
    <col min="4618" max="4618" width="11.625" style="191" customWidth="1"/>
    <col min="4619" max="4864" width="9" style="191"/>
    <col min="4865" max="4865" width="13.25" style="191" customWidth="1"/>
    <col min="4866" max="4866" width="29" style="191" customWidth="1"/>
    <col min="4867" max="4867" width="26" style="191" customWidth="1"/>
    <col min="4868" max="4868" width="20.25" style="191" customWidth="1"/>
    <col min="4869" max="4869" width="40.875" style="191" customWidth="1"/>
    <col min="4870" max="4871" width="13.125" style="191" customWidth="1"/>
    <col min="4872" max="4872" width="11.5" style="191" customWidth="1"/>
    <col min="4873" max="4873" width="15.875" style="191" customWidth="1"/>
    <col min="4874" max="4874" width="11.625" style="191" customWidth="1"/>
    <col min="4875" max="5120" width="9" style="191"/>
    <col min="5121" max="5121" width="13.25" style="191" customWidth="1"/>
    <col min="5122" max="5122" width="29" style="191" customWidth="1"/>
    <col min="5123" max="5123" width="26" style="191" customWidth="1"/>
    <col min="5124" max="5124" width="20.25" style="191" customWidth="1"/>
    <col min="5125" max="5125" width="40.875" style="191" customWidth="1"/>
    <col min="5126" max="5127" width="13.125" style="191" customWidth="1"/>
    <col min="5128" max="5128" width="11.5" style="191" customWidth="1"/>
    <col min="5129" max="5129" width="15.875" style="191" customWidth="1"/>
    <col min="5130" max="5130" width="11.625" style="191" customWidth="1"/>
    <col min="5131" max="5376" width="9" style="191"/>
    <col min="5377" max="5377" width="13.25" style="191" customWidth="1"/>
    <col min="5378" max="5378" width="29" style="191" customWidth="1"/>
    <col min="5379" max="5379" width="26" style="191" customWidth="1"/>
    <col min="5380" max="5380" width="20.25" style="191" customWidth="1"/>
    <col min="5381" max="5381" width="40.875" style="191" customWidth="1"/>
    <col min="5382" max="5383" width="13.125" style="191" customWidth="1"/>
    <col min="5384" max="5384" width="11.5" style="191" customWidth="1"/>
    <col min="5385" max="5385" width="15.875" style="191" customWidth="1"/>
    <col min="5386" max="5386" width="11.625" style="191" customWidth="1"/>
    <col min="5387" max="5632" width="9" style="191"/>
    <col min="5633" max="5633" width="13.25" style="191" customWidth="1"/>
    <col min="5634" max="5634" width="29" style="191" customWidth="1"/>
    <col min="5635" max="5635" width="26" style="191" customWidth="1"/>
    <col min="5636" max="5636" width="20.25" style="191" customWidth="1"/>
    <col min="5637" max="5637" width="40.875" style="191" customWidth="1"/>
    <col min="5638" max="5639" width="13.125" style="191" customWidth="1"/>
    <col min="5640" max="5640" width="11.5" style="191" customWidth="1"/>
    <col min="5641" max="5641" width="15.875" style="191" customWidth="1"/>
    <col min="5642" max="5642" width="11.625" style="191" customWidth="1"/>
    <col min="5643" max="5888" width="9" style="191"/>
    <col min="5889" max="5889" width="13.25" style="191" customWidth="1"/>
    <col min="5890" max="5890" width="29" style="191" customWidth="1"/>
    <col min="5891" max="5891" width="26" style="191" customWidth="1"/>
    <col min="5892" max="5892" width="20.25" style="191" customWidth="1"/>
    <col min="5893" max="5893" width="40.875" style="191" customWidth="1"/>
    <col min="5894" max="5895" width="13.125" style="191" customWidth="1"/>
    <col min="5896" max="5896" width="11.5" style="191" customWidth="1"/>
    <col min="5897" max="5897" width="15.875" style="191" customWidth="1"/>
    <col min="5898" max="5898" width="11.625" style="191" customWidth="1"/>
    <col min="5899" max="6144" width="9" style="191"/>
    <col min="6145" max="6145" width="13.25" style="191" customWidth="1"/>
    <col min="6146" max="6146" width="29" style="191" customWidth="1"/>
    <col min="6147" max="6147" width="26" style="191" customWidth="1"/>
    <col min="6148" max="6148" width="20.25" style="191" customWidth="1"/>
    <col min="6149" max="6149" width="40.875" style="191" customWidth="1"/>
    <col min="6150" max="6151" width="13.125" style="191" customWidth="1"/>
    <col min="6152" max="6152" width="11.5" style="191" customWidth="1"/>
    <col min="6153" max="6153" width="15.875" style="191" customWidth="1"/>
    <col min="6154" max="6154" width="11.625" style="191" customWidth="1"/>
    <col min="6155" max="6400" width="9" style="191"/>
    <col min="6401" max="6401" width="13.25" style="191" customWidth="1"/>
    <col min="6402" max="6402" width="29" style="191" customWidth="1"/>
    <col min="6403" max="6403" width="26" style="191" customWidth="1"/>
    <col min="6404" max="6404" width="20.25" style="191" customWidth="1"/>
    <col min="6405" max="6405" width="40.875" style="191" customWidth="1"/>
    <col min="6406" max="6407" width="13.125" style="191" customWidth="1"/>
    <col min="6408" max="6408" width="11.5" style="191" customWidth="1"/>
    <col min="6409" max="6409" width="15.875" style="191" customWidth="1"/>
    <col min="6410" max="6410" width="11.625" style="191" customWidth="1"/>
    <col min="6411" max="6656" width="9" style="191"/>
    <col min="6657" max="6657" width="13.25" style="191" customWidth="1"/>
    <col min="6658" max="6658" width="29" style="191" customWidth="1"/>
    <col min="6659" max="6659" width="26" style="191" customWidth="1"/>
    <col min="6660" max="6660" width="20.25" style="191" customWidth="1"/>
    <col min="6661" max="6661" width="40.875" style="191" customWidth="1"/>
    <col min="6662" max="6663" width="13.125" style="191" customWidth="1"/>
    <col min="6664" max="6664" width="11.5" style="191" customWidth="1"/>
    <col min="6665" max="6665" width="15.875" style="191" customWidth="1"/>
    <col min="6666" max="6666" width="11.625" style="191" customWidth="1"/>
    <col min="6667" max="6912" width="9" style="191"/>
    <col min="6913" max="6913" width="13.25" style="191" customWidth="1"/>
    <col min="6914" max="6914" width="29" style="191" customWidth="1"/>
    <col min="6915" max="6915" width="26" style="191" customWidth="1"/>
    <col min="6916" max="6916" width="20.25" style="191" customWidth="1"/>
    <col min="6917" max="6917" width="40.875" style="191" customWidth="1"/>
    <col min="6918" max="6919" width="13.125" style="191" customWidth="1"/>
    <col min="6920" max="6920" width="11.5" style="191" customWidth="1"/>
    <col min="6921" max="6921" width="15.875" style="191" customWidth="1"/>
    <col min="6922" max="6922" width="11.625" style="191" customWidth="1"/>
    <col min="6923" max="7168" width="9" style="191"/>
    <col min="7169" max="7169" width="13.25" style="191" customWidth="1"/>
    <col min="7170" max="7170" width="29" style="191" customWidth="1"/>
    <col min="7171" max="7171" width="26" style="191" customWidth="1"/>
    <col min="7172" max="7172" width="20.25" style="191" customWidth="1"/>
    <col min="7173" max="7173" width="40.875" style="191" customWidth="1"/>
    <col min="7174" max="7175" width="13.125" style="191" customWidth="1"/>
    <col min="7176" max="7176" width="11.5" style="191" customWidth="1"/>
    <col min="7177" max="7177" width="15.875" style="191" customWidth="1"/>
    <col min="7178" max="7178" width="11.625" style="191" customWidth="1"/>
    <col min="7179" max="7424" width="9" style="191"/>
    <col min="7425" max="7425" width="13.25" style="191" customWidth="1"/>
    <col min="7426" max="7426" width="29" style="191" customWidth="1"/>
    <col min="7427" max="7427" width="26" style="191" customWidth="1"/>
    <col min="7428" max="7428" width="20.25" style="191" customWidth="1"/>
    <col min="7429" max="7429" width="40.875" style="191" customWidth="1"/>
    <col min="7430" max="7431" width="13.125" style="191" customWidth="1"/>
    <col min="7432" max="7432" width="11.5" style="191" customWidth="1"/>
    <col min="7433" max="7433" width="15.875" style="191" customWidth="1"/>
    <col min="7434" max="7434" width="11.625" style="191" customWidth="1"/>
    <col min="7435" max="7680" width="9" style="191"/>
    <col min="7681" max="7681" width="13.25" style="191" customWidth="1"/>
    <col min="7682" max="7682" width="29" style="191" customWidth="1"/>
    <col min="7683" max="7683" width="26" style="191" customWidth="1"/>
    <col min="7684" max="7684" width="20.25" style="191" customWidth="1"/>
    <col min="7685" max="7685" width="40.875" style="191" customWidth="1"/>
    <col min="7686" max="7687" width="13.125" style="191" customWidth="1"/>
    <col min="7688" max="7688" width="11.5" style="191" customWidth="1"/>
    <col min="7689" max="7689" width="15.875" style="191" customWidth="1"/>
    <col min="7690" max="7690" width="11.625" style="191" customWidth="1"/>
    <col min="7691" max="7936" width="9" style="191"/>
    <col min="7937" max="7937" width="13.25" style="191" customWidth="1"/>
    <col min="7938" max="7938" width="29" style="191" customWidth="1"/>
    <col min="7939" max="7939" width="26" style="191" customWidth="1"/>
    <col min="7940" max="7940" width="20.25" style="191" customWidth="1"/>
    <col min="7941" max="7941" width="40.875" style="191" customWidth="1"/>
    <col min="7942" max="7943" width="13.125" style="191" customWidth="1"/>
    <col min="7944" max="7944" width="11.5" style="191" customWidth="1"/>
    <col min="7945" max="7945" width="15.875" style="191" customWidth="1"/>
    <col min="7946" max="7946" width="11.625" style="191" customWidth="1"/>
    <col min="7947" max="8192" width="9" style="191"/>
    <col min="8193" max="8193" width="13.25" style="191" customWidth="1"/>
    <col min="8194" max="8194" width="29" style="191" customWidth="1"/>
    <col min="8195" max="8195" width="26" style="191" customWidth="1"/>
    <col min="8196" max="8196" width="20.25" style="191" customWidth="1"/>
    <col min="8197" max="8197" width="40.875" style="191" customWidth="1"/>
    <col min="8198" max="8199" width="13.125" style="191" customWidth="1"/>
    <col min="8200" max="8200" width="11.5" style="191" customWidth="1"/>
    <col min="8201" max="8201" width="15.875" style="191" customWidth="1"/>
    <col min="8202" max="8202" width="11.625" style="191" customWidth="1"/>
    <col min="8203" max="8448" width="9" style="191"/>
    <col min="8449" max="8449" width="13.25" style="191" customWidth="1"/>
    <col min="8450" max="8450" width="29" style="191" customWidth="1"/>
    <col min="8451" max="8451" width="26" style="191" customWidth="1"/>
    <col min="8452" max="8452" width="20.25" style="191" customWidth="1"/>
    <col min="8453" max="8453" width="40.875" style="191" customWidth="1"/>
    <col min="8454" max="8455" width="13.125" style="191" customWidth="1"/>
    <col min="8456" max="8456" width="11.5" style="191" customWidth="1"/>
    <col min="8457" max="8457" width="15.875" style="191" customWidth="1"/>
    <col min="8458" max="8458" width="11.625" style="191" customWidth="1"/>
    <col min="8459" max="8704" width="9" style="191"/>
    <col min="8705" max="8705" width="13.25" style="191" customWidth="1"/>
    <col min="8706" max="8706" width="29" style="191" customWidth="1"/>
    <col min="8707" max="8707" width="26" style="191" customWidth="1"/>
    <col min="8708" max="8708" width="20.25" style="191" customWidth="1"/>
    <col min="8709" max="8709" width="40.875" style="191" customWidth="1"/>
    <col min="8710" max="8711" width="13.125" style="191" customWidth="1"/>
    <col min="8712" max="8712" width="11.5" style="191" customWidth="1"/>
    <col min="8713" max="8713" width="15.875" style="191" customWidth="1"/>
    <col min="8714" max="8714" width="11.625" style="191" customWidth="1"/>
    <col min="8715" max="8960" width="9" style="191"/>
    <col min="8961" max="8961" width="13.25" style="191" customWidth="1"/>
    <col min="8962" max="8962" width="29" style="191" customWidth="1"/>
    <col min="8963" max="8963" width="26" style="191" customWidth="1"/>
    <col min="8964" max="8964" width="20.25" style="191" customWidth="1"/>
    <col min="8965" max="8965" width="40.875" style="191" customWidth="1"/>
    <col min="8966" max="8967" width="13.125" style="191" customWidth="1"/>
    <col min="8968" max="8968" width="11.5" style="191" customWidth="1"/>
    <col min="8969" max="8969" width="15.875" style="191" customWidth="1"/>
    <col min="8970" max="8970" width="11.625" style="191" customWidth="1"/>
    <col min="8971" max="9216" width="9" style="191"/>
    <col min="9217" max="9217" width="13.25" style="191" customWidth="1"/>
    <col min="9218" max="9218" width="29" style="191" customWidth="1"/>
    <col min="9219" max="9219" width="26" style="191" customWidth="1"/>
    <col min="9220" max="9220" width="20.25" style="191" customWidth="1"/>
    <col min="9221" max="9221" width="40.875" style="191" customWidth="1"/>
    <col min="9222" max="9223" width="13.125" style="191" customWidth="1"/>
    <col min="9224" max="9224" width="11.5" style="191" customWidth="1"/>
    <col min="9225" max="9225" width="15.875" style="191" customWidth="1"/>
    <col min="9226" max="9226" width="11.625" style="191" customWidth="1"/>
    <col min="9227" max="9472" width="9" style="191"/>
    <col min="9473" max="9473" width="13.25" style="191" customWidth="1"/>
    <col min="9474" max="9474" width="29" style="191" customWidth="1"/>
    <col min="9475" max="9475" width="26" style="191" customWidth="1"/>
    <col min="9476" max="9476" width="20.25" style="191" customWidth="1"/>
    <col min="9477" max="9477" width="40.875" style="191" customWidth="1"/>
    <col min="9478" max="9479" width="13.125" style="191" customWidth="1"/>
    <col min="9480" max="9480" width="11.5" style="191" customWidth="1"/>
    <col min="9481" max="9481" width="15.875" style="191" customWidth="1"/>
    <col min="9482" max="9482" width="11.625" style="191" customWidth="1"/>
    <col min="9483" max="9728" width="9" style="191"/>
    <col min="9729" max="9729" width="13.25" style="191" customWidth="1"/>
    <col min="9730" max="9730" width="29" style="191" customWidth="1"/>
    <col min="9731" max="9731" width="26" style="191" customWidth="1"/>
    <col min="9732" max="9732" width="20.25" style="191" customWidth="1"/>
    <col min="9733" max="9733" width="40.875" style="191" customWidth="1"/>
    <col min="9734" max="9735" width="13.125" style="191" customWidth="1"/>
    <col min="9736" max="9736" width="11.5" style="191" customWidth="1"/>
    <col min="9737" max="9737" width="15.875" style="191" customWidth="1"/>
    <col min="9738" max="9738" width="11.625" style="191" customWidth="1"/>
    <col min="9739" max="9984" width="9" style="191"/>
    <col min="9985" max="9985" width="13.25" style="191" customWidth="1"/>
    <col min="9986" max="9986" width="29" style="191" customWidth="1"/>
    <col min="9987" max="9987" width="26" style="191" customWidth="1"/>
    <col min="9988" max="9988" width="20.25" style="191" customWidth="1"/>
    <col min="9989" max="9989" width="40.875" style="191" customWidth="1"/>
    <col min="9990" max="9991" width="13.125" style="191" customWidth="1"/>
    <col min="9992" max="9992" width="11.5" style="191" customWidth="1"/>
    <col min="9993" max="9993" width="15.875" style="191" customWidth="1"/>
    <col min="9994" max="9994" width="11.625" style="191" customWidth="1"/>
    <col min="9995" max="10240" width="9" style="191"/>
    <col min="10241" max="10241" width="13.25" style="191" customWidth="1"/>
    <col min="10242" max="10242" width="29" style="191" customWidth="1"/>
    <col min="10243" max="10243" width="26" style="191" customWidth="1"/>
    <col min="10244" max="10244" width="20.25" style="191" customWidth="1"/>
    <col min="10245" max="10245" width="40.875" style="191" customWidth="1"/>
    <col min="10246" max="10247" width="13.125" style="191" customWidth="1"/>
    <col min="10248" max="10248" width="11.5" style="191" customWidth="1"/>
    <col min="10249" max="10249" width="15.875" style="191" customWidth="1"/>
    <col min="10250" max="10250" width="11.625" style="191" customWidth="1"/>
    <col min="10251" max="10496" width="9" style="191"/>
    <col min="10497" max="10497" width="13.25" style="191" customWidth="1"/>
    <col min="10498" max="10498" width="29" style="191" customWidth="1"/>
    <col min="10499" max="10499" width="26" style="191" customWidth="1"/>
    <col min="10500" max="10500" width="20.25" style="191" customWidth="1"/>
    <col min="10501" max="10501" width="40.875" style="191" customWidth="1"/>
    <col min="10502" max="10503" width="13.125" style="191" customWidth="1"/>
    <col min="10504" max="10504" width="11.5" style="191" customWidth="1"/>
    <col min="10505" max="10505" width="15.875" style="191" customWidth="1"/>
    <col min="10506" max="10506" width="11.625" style="191" customWidth="1"/>
    <col min="10507" max="10752" width="9" style="191"/>
    <col min="10753" max="10753" width="13.25" style="191" customWidth="1"/>
    <col min="10754" max="10754" width="29" style="191" customWidth="1"/>
    <col min="10755" max="10755" width="26" style="191" customWidth="1"/>
    <col min="10756" max="10756" width="20.25" style="191" customWidth="1"/>
    <col min="10757" max="10757" width="40.875" style="191" customWidth="1"/>
    <col min="10758" max="10759" width="13.125" style="191" customWidth="1"/>
    <col min="10760" max="10760" width="11.5" style="191" customWidth="1"/>
    <col min="10761" max="10761" width="15.875" style="191" customWidth="1"/>
    <col min="10762" max="10762" width="11.625" style="191" customWidth="1"/>
    <col min="10763" max="11008" width="9" style="191"/>
    <col min="11009" max="11009" width="13.25" style="191" customWidth="1"/>
    <col min="11010" max="11010" width="29" style="191" customWidth="1"/>
    <col min="11011" max="11011" width="26" style="191" customWidth="1"/>
    <col min="11012" max="11012" width="20.25" style="191" customWidth="1"/>
    <col min="11013" max="11013" width="40.875" style="191" customWidth="1"/>
    <col min="11014" max="11015" width="13.125" style="191" customWidth="1"/>
    <col min="11016" max="11016" width="11.5" style="191" customWidth="1"/>
    <col min="11017" max="11017" width="15.875" style="191" customWidth="1"/>
    <col min="11018" max="11018" width="11.625" style="191" customWidth="1"/>
    <col min="11019" max="11264" width="9" style="191"/>
    <col min="11265" max="11265" width="13.25" style="191" customWidth="1"/>
    <col min="11266" max="11266" width="29" style="191" customWidth="1"/>
    <col min="11267" max="11267" width="26" style="191" customWidth="1"/>
    <col min="11268" max="11268" width="20.25" style="191" customWidth="1"/>
    <col min="11269" max="11269" width="40.875" style="191" customWidth="1"/>
    <col min="11270" max="11271" width="13.125" style="191" customWidth="1"/>
    <col min="11272" max="11272" width="11.5" style="191" customWidth="1"/>
    <col min="11273" max="11273" width="15.875" style="191" customWidth="1"/>
    <col min="11274" max="11274" width="11.625" style="191" customWidth="1"/>
    <col min="11275" max="11520" width="9" style="191"/>
    <col min="11521" max="11521" width="13.25" style="191" customWidth="1"/>
    <col min="11522" max="11522" width="29" style="191" customWidth="1"/>
    <col min="11523" max="11523" width="26" style="191" customWidth="1"/>
    <col min="11524" max="11524" width="20.25" style="191" customWidth="1"/>
    <col min="11525" max="11525" width="40.875" style="191" customWidth="1"/>
    <col min="11526" max="11527" width="13.125" style="191" customWidth="1"/>
    <col min="11528" max="11528" width="11.5" style="191" customWidth="1"/>
    <col min="11529" max="11529" width="15.875" style="191" customWidth="1"/>
    <col min="11530" max="11530" width="11.625" style="191" customWidth="1"/>
    <col min="11531" max="11776" width="9" style="191"/>
    <col min="11777" max="11777" width="13.25" style="191" customWidth="1"/>
    <col min="11778" max="11778" width="29" style="191" customWidth="1"/>
    <col min="11779" max="11779" width="26" style="191" customWidth="1"/>
    <col min="11780" max="11780" width="20.25" style="191" customWidth="1"/>
    <col min="11781" max="11781" width="40.875" style="191" customWidth="1"/>
    <col min="11782" max="11783" width="13.125" style="191" customWidth="1"/>
    <col min="11784" max="11784" width="11.5" style="191" customWidth="1"/>
    <col min="11785" max="11785" width="15.875" style="191" customWidth="1"/>
    <col min="11786" max="11786" width="11.625" style="191" customWidth="1"/>
    <col min="11787" max="12032" width="9" style="191"/>
    <col min="12033" max="12033" width="13.25" style="191" customWidth="1"/>
    <col min="12034" max="12034" width="29" style="191" customWidth="1"/>
    <col min="12035" max="12035" width="26" style="191" customWidth="1"/>
    <col min="12036" max="12036" width="20.25" style="191" customWidth="1"/>
    <col min="12037" max="12037" width="40.875" style="191" customWidth="1"/>
    <col min="12038" max="12039" width="13.125" style="191" customWidth="1"/>
    <col min="12040" max="12040" width="11.5" style="191" customWidth="1"/>
    <col min="12041" max="12041" width="15.875" style="191" customWidth="1"/>
    <col min="12042" max="12042" width="11.625" style="191" customWidth="1"/>
    <col min="12043" max="12288" width="9" style="191"/>
    <col min="12289" max="12289" width="13.25" style="191" customWidth="1"/>
    <col min="12290" max="12290" width="29" style="191" customWidth="1"/>
    <col min="12291" max="12291" width="26" style="191" customWidth="1"/>
    <col min="12292" max="12292" width="20.25" style="191" customWidth="1"/>
    <col min="12293" max="12293" width="40.875" style="191" customWidth="1"/>
    <col min="12294" max="12295" width="13.125" style="191" customWidth="1"/>
    <col min="12296" max="12296" width="11.5" style="191" customWidth="1"/>
    <col min="12297" max="12297" width="15.875" style="191" customWidth="1"/>
    <col min="12298" max="12298" width="11.625" style="191" customWidth="1"/>
    <col min="12299" max="12544" width="9" style="191"/>
    <col min="12545" max="12545" width="13.25" style="191" customWidth="1"/>
    <col min="12546" max="12546" width="29" style="191" customWidth="1"/>
    <col min="12547" max="12547" width="26" style="191" customWidth="1"/>
    <col min="12548" max="12548" width="20.25" style="191" customWidth="1"/>
    <col min="12549" max="12549" width="40.875" style="191" customWidth="1"/>
    <col min="12550" max="12551" width="13.125" style="191" customWidth="1"/>
    <col min="12552" max="12552" width="11.5" style="191" customWidth="1"/>
    <col min="12553" max="12553" width="15.875" style="191" customWidth="1"/>
    <col min="12554" max="12554" width="11.625" style="191" customWidth="1"/>
    <col min="12555" max="12800" width="9" style="191"/>
    <col min="12801" max="12801" width="13.25" style="191" customWidth="1"/>
    <col min="12802" max="12802" width="29" style="191" customWidth="1"/>
    <col min="12803" max="12803" width="26" style="191" customWidth="1"/>
    <col min="12804" max="12804" width="20.25" style="191" customWidth="1"/>
    <col min="12805" max="12805" width="40.875" style="191" customWidth="1"/>
    <col min="12806" max="12807" width="13.125" style="191" customWidth="1"/>
    <col min="12808" max="12808" width="11.5" style="191" customWidth="1"/>
    <col min="12809" max="12809" width="15.875" style="191" customWidth="1"/>
    <col min="12810" max="12810" width="11.625" style="191" customWidth="1"/>
    <col min="12811" max="13056" width="9" style="191"/>
    <col min="13057" max="13057" width="13.25" style="191" customWidth="1"/>
    <col min="13058" max="13058" width="29" style="191" customWidth="1"/>
    <col min="13059" max="13059" width="26" style="191" customWidth="1"/>
    <col min="13060" max="13060" width="20.25" style="191" customWidth="1"/>
    <col min="13061" max="13061" width="40.875" style="191" customWidth="1"/>
    <col min="13062" max="13063" width="13.125" style="191" customWidth="1"/>
    <col min="13064" max="13064" width="11.5" style="191" customWidth="1"/>
    <col min="13065" max="13065" width="15.875" style="191" customWidth="1"/>
    <col min="13066" max="13066" width="11.625" style="191" customWidth="1"/>
    <col min="13067" max="13312" width="9" style="191"/>
    <col min="13313" max="13313" width="13.25" style="191" customWidth="1"/>
    <col min="13314" max="13314" width="29" style="191" customWidth="1"/>
    <col min="13315" max="13315" width="26" style="191" customWidth="1"/>
    <col min="13316" max="13316" width="20.25" style="191" customWidth="1"/>
    <col min="13317" max="13317" width="40.875" style="191" customWidth="1"/>
    <col min="13318" max="13319" width="13.125" style="191" customWidth="1"/>
    <col min="13320" max="13320" width="11.5" style="191" customWidth="1"/>
    <col min="13321" max="13321" width="15.875" style="191" customWidth="1"/>
    <col min="13322" max="13322" width="11.625" style="191" customWidth="1"/>
    <col min="13323" max="13568" width="9" style="191"/>
    <col min="13569" max="13569" width="13.25" style="191" customWidth="1"/>
    <col min="13570" max="13570" width="29" style="191" customWidth="1"/>
    <col min="13571" max="13571" width="26" style="191" customWidth="1"/>
    <col min="13572" max="13572" width="20.25" style="191" customWidth="1"/>
    <col min="13573" max="13573" width="40.875" style="191" customWidth="1"/>
    <col min="13574" max="13575" width="13.125" style="191" customWidth="1"/>
    <col min="13576" max="13576" width="11.5" style="191" customWidth="1"/>
    <col min="13577" max="13577" width="15.875" style="191" customWidth="1"/>
    <col min="13578" max="13578" width="11.625" style="191" customWidth="1"/>
    <col min="13579" max="13824" width="9" style="191"/>
    <col min="13825" max="13825" width="13.25" style="191" customWidth="1"/>
    <col min="13826" max="13826" width="29" style="191" customWidth="1"/>
    <col min="13827" max="13827" width="26" style="191" customWidth="1"/>
    <col min="13828" max="13828" width="20.25" style="191" customWidth="1"/>
    <col min="13829" max="13829" width="40.875" style="191" customWidth="1"/>
    <col min="13830" max="13831" width="13.125" style="191" customWidth="1"/>
    <col min="13832" max="13832" width="11.5" style="191" customWidth="1"/>
    <col min="13833" max="13833" width="15.875" style="191" customWidth="1"/>
    <col min="13834" max="13834" width="11.625" style="191" customWidth="1"/>
    <col min="13835" max="14080" width="9" style="191"/>
    <col min="14081" max="14081" width="13.25" style="191" customWidth="1"/>
    <col min="14082" max="14082" width="29" style="191" customWidth="1"/>
    <col min="14083" max="14083" width="26" style="191" customWidth="1"/>
    <col min="14084" max="14084" width="20.25" style="191" customWidth="1"/>
    <col min="14085" max="14085" width="40.875" style="191" customWidth="1"/>
    <col min="14086" max="14087" width="13.125" style="191" customWidth="1"/>
    <col min="14088" max="14088" width="11.5" style="191" customWidth="1"/>
    <col min="14089" max="14089" width="15.875" style="191" customWidth="1"/>
    <col min="14090" max="14090" width="11.625" style="191" customWidth="1"/>
    <col min="14091" max="14336" width="9" style="191"/>
    <col min="14337" max="14337" width="13.25" style="191" customWidth="1"/>
    <col min="14338" max="14338" width="29" style="191" customWidth="1"/>
    <col min="14339" max="14339" width="26" style="191" customWidth="1"/>
    <col min="14340" max="14340" width="20.25" style="191" customWidth="1"/>
    <col min="14341" max="14341" width="40.875" style="191" customWidth="1"/>
    <col min="14342" max="14343" width="13.125" style="191" customWidth="1"/>
    <col min="14344" max="14344" width="11.5" style="191" customWidth="1"/>
    <col min="14345" max="14345" width="15.875" style="191" customWidth="1"/>
    <col min="14346" max="14346" width="11.625" style="191" customWidth="1"/>
    <col min="14347" max="14592" width="9" style="191"/>
    <col min="14593" max="14593" width="13.25" style="191" customWidth="1"/>
    <col min="14594" max="14594" width="29" style="191" customWidth="1"/>
    <col min="14595" max="14595" width="26" style="191" customWidth="1"/>
    <col min="14596" max="14596" width="20.25" style="191" customWidth="1"/>
    <col min="14597" max="14597" width="40.875" style="191" customWidth="1"/>
    <col min="14598" max="14599" width="13.125" style="191" customWidth="1"/>
    <col min="14600" max="14600" width="11.5" style="191" customWidth="1"/>
    <col min="14601" max="14601" width="15.875" style="191" customWidth="1"/>
    <col min="14602" max="14602" width="11.625" style="191" customWidth="1"/>
    <col min="14603" max="14848" width="9" style="191"/>
    <col min="14849" max="14849" width="13.25" style="191" customWidth="1"/>
    <col min="14850" max="14850" width="29" style="191" customWidth="1"/>
    <col min="14851" max="14851" width="26" style="191" customWidth="1"/>
    <col min="14852" max="14852" width="20.25" style="191" customWidth="1"/>
    <col min="14853" max="14853" width="40.875" style="191" customWidth="1"/>
    <col min="14854" max="14855" width="13.125" style="191" customWidth="1"/>
    <col min="14856" max="14856" width="11.5" style="191" customWidth="1"/>
    <col min="14857" max="14857" width="15.875" style="191" customWidth="1"/>
    <col min="14858" max="14858" width="11.625" style="191" customWidth="1"/>
    <col min="14859" max="15104" width="9" style="191"/>
    <col min="15105" max="15105" width="13.25" style="191" customWidth="1"/>
    <col min="15106" max="15106" width="29" style="191" customWidth="1"/>
    <col min="15107" max="15107" width="26" style="191" customWidth="1"/>
    <col min="15108" max="15108" width="20.25" style="191" customWidth="1"/>
    <col min="15109" max="15109" width="40.875" style="191" customWidth="1"/>
    <col min="15110" max="15111" width="13.125" style="191" customWidth="1"/>
    <col min="15112" max="15112" width="11.5" style="191" customWidth="1"/>
    <col min="15113" max="15113" width="15.875" style="191" customWidth="1"/>
    <col min="15114" max="15114" width="11.625" style="191" customWidth="1"/>
    <col min="15115" max="15360" width="9" style="191"/>
    <col min="15361" max="15361" width="13.25" style="191" customWidth="1"/>
    <col min="15362" max="15362" width="29" style="191" customWidth="1"/>
    <col min="15363" max="15363" width="26" style="191" customWidth="1"/>
    <col min="15364" max="15364" width="20.25" style="191" customWidth="1"/>
    <col min="15365" max="15365" width="40.875" style="191" customWidth="1"/>
    <col min="15366" max="15367" width="13.125" style="191" customWidth="1"/>
    <col min="15368" max="15368" width="11.5" style="191" customWidth="1"/>
    <col min="15369" max="15369" width="15.875" style="191" customWidth="1"/>
    <col min="15370" max="15370" width="11.625" style="191" customWidth="1"/>
    <col min="15371" max="15616" width="9" style="191"/>
    <col min="15617" max="15617" width="13.25" style="191" customWidth="1"/>
    <col min="15618" max="15618" width="29" style="191" customWidth="1"/>
    <col min="15619" max="15619" width="26" style="191" customWidth="1"/>
    <col min="15620" max="15620" width="20.25" style="191" customWidth="1"/>
    <col min="15621" max="15621" width="40.875" style="191" customWidth="1"/>
    <col min="15622" max="15623" width="13.125" style="191" customWidth="1"/>
    <col min="15624" max="15624" width="11.5" style="191" customWidth="1"/>
    <col min="15625" max="15625" width="15.875" style="191" customWidth="1"/>
    <col min="15626" max="15626" width="11.625" style="191" customWidth="1"/>
    <col min="15627" max="15872" width="9" style="191"/>
    <col min="15873" max="15873" width="13.25" style="191" customWidth="1"/>
    <col min="15874" max="15874" width="29" style="191" customWidth="1"/>
    <col min="15875" max="15875" width="26" style="191" customWidth="1"/>
    <col min="15876" max="15876" width="20.25" style="191" customWidth="1"/>
    <col min="15877" max="15877" width="40.875" style="191" customWidth="1"/>
    <col min="15878" max="15879" width="13.125" style="191" customWidth="1"/>
    <col min="15880" max="15880" width="11.5" style="191" customWidth="1"/>
    <col min="15881" max="15881" width="15.875" style="191" customWidth="1"/>
    <col min="15882" max="15882" width="11.625" style="191" customWidth="1"/>
    <col min="15883" max="16128" width="9" style="191"/>
    <col min="16129" max="16129" width="13.25" style="191" customWidth="1"/>
    <col min="16130" max="16130" width="29" style="191" customWidth="1"/>
    <col min="16131" max="16131" width="26" style="191" customWidth="1"/>
    <col min="16132" max="16132" width="20.25" style="191" customWidth="1"/>
    <col min="16133" max="16133" width="40.875" style="191" customWidth="1"/>
    <col min="16134" max="16135" width="13.125" style="191" customWidth="1"/>
    <col min="16136" max="16136" width="11.5" style="191" customWidth="1"/>
    <col min="16137" max="16137" width="15.875" style="191" customWidth="1"/>
    <col min="16138" max="16138" width="11.625" style="191" customWidth="1"/>
    <col min="16139" max="16384" width="9" style="191"/>
  </cols>
  <sheetData>
    <row r="1" spans="1:10" ht="18.75">
      <c r="A1" s="382" t="s">
        <v>713</v>
      </c>
      <c r="B1" s="383"/>
      <c r="C1" s="383"/>
      <c r="D1" s="383"/>
      <c r="E1" s="383"/>
      <c r="F1" s="383"/>
      <c r="G1" s="383"/>
      <c r="H1" s="383"/>
      <c r="I1" s="191"/>
    </row>
    <row r="2" spans="1:10" ht="20.100000000000001" customHeight="1">
      <c r="A2" s="192" t="s">
        <v>714</v>
      </c>
      <c r="B2" s="192" t="s">
        <v>594</v>
      </c>
      <c r="C2" s="192" t="s">
        <v>2</v>
      </c>
      <c r="D2" s="192" t="s">
        <v>687</v>
      </c>
      <c r="E2" s="192" t="s">
        <v>688</v>
      </c>
      <c r="F2" s="192" t="s">
        <v>689</v>
      </c>
      <c r="G2" s="192" t="s">
        <v>690</v>
      </c>
      <c r="H2" s="193" t="s">
        <v>715</v>
      </c>
    </row>
    <row r="3" spans="1:10" s="198" customFormat="1" ht="20.100000000000001" customHeight="1">
      <c r="A3" s="199" t="s">
        <v>719</v>
      </c>
      <c r="B3" s="200" t="s">
        <v>720</v>
      </c>
      <c r="C3" s="200" t="s">
        <v>717</v>
      </c>
      <c r="D3" s="200" t="s">
        <v>721</v>
      </c>
      <c r="E3" s="200" t="s">
        <v>722</v>
      </c>
      <c r="F3" s="199">
        <v>1</v>
      </c>
      <c r="G3" s="199">
        <v>600000</v>
      </c>
      <c r="H3" s="201">
        <v>600000</v>
      </c>
      <c r="I3" s="202" t="s">
        <v>718</v>
      </c>
      <c r="J3" s="204"/>
    </row>
    <row r="4" spans="1:10" s="198" customFormat="1" ht="20.100000000000001" customHeight="1">
      <c r="A4" s="384" t="s">
        <v>719</v>
      </c>
      <c r="B4" s="386" t="s">
        <v>720</v>
      </c>
      <c r="C4" s="386" t="s">
        <v>716</v>
      </c>
      <c r="D4" s="196" t="s">
        <v>723</v>
      </c>
      <c r="E4" s="196" t="s">
        <v>724</v>
      </c>
      <c r="F4" s="195">
        <v>1</v>
      </c>
      <c r="G4" s="195">
        <v>100000</v>
      </c>
      <c r="H4" s="197">
        <v>100000</v>
      </c>
      <c r="I4" s="203"/>
    </row>
    <row r="5" spans="1:10" s="198" customFormat="1" ht="20.100000000000001" customHeight="1">
      <c r="A5" s="385"/>
      <c r="B5" s="387" t="s">
        <v>720</v>
      </c>
      <c r="C5" s="387"/>
      <c r="D5" s="196" t="s">
        <v>725</v>
      </c>
      <c r="E5" s="196" t="s">
        <v>726</v>
      </c>
      <c r="F5" s="195">
        <v>1</v>
      </c>
      <c r="G5" s="195">
        <v>150000</v>
      </c>
      <c r="H5" s="197">
        <v>150000</v>
      </c>
      <c r="I5" s="203"/>
    </row>
    <row r="6" spans="1:10" s="198" customFormat="1" ht="20.100000000000001" customHeight="1">
      <c r="A6" s="385"/>
      <c r="B6" s="387" t="s">
        <v>720</v>
      </c>
      <c r="C6" s="387"/>
      <c r="D6" s="196" t="s">
        <v>727</v>
      </c>
      <c r="E6" s="196" t="s">
        <v>728</v>
      </c>
      <c r="F6" s="195">
        <v>1</v>
      </c>
      <c r="G6" s="195">
        <v>150000</v>
      </c>
      <c r="H6" s="197">
        <v>150000</v>
      </c>
      <c r="I6" s="203"/>
    </row>
    <row r="7" spans="1:10" s="198" customFormat="1" ht="20.100000000000001" customHeight="1">
      <c r="A7" s="323"/>
      <c r="B7" s="388" t="s">
        <v>720</v>
      </c>
      <c r="C7" s="388"/>
      <c r="D7" s="196" t="s">
        <v>729</v>
      </c>
      <c r="E7" s="196" t="s">
        <v>730</v>
      </c>
      <c r="F7" s="195">
        <v>1</v>
      </c>
      <c r="G7" s="195">
        <v>100000</v>
      </c>
      <c r="H7" s="197">
        <v>100000</v>
      </c>
      <c r="I7" s="203"/>
    </row>
    <row r="8" spans="1:10" s="198" customFormat="1" ht="20.100000000000001" customHeight="1">
      <c r="A8" s="205" t="s">
        <v>560</v>
      </c>
      <c r="B8" s="206"/>
      <c r="C8" s="206"/>
      <c r="D8" s="196"/>
      <c r="E8" s="196"/>
      <c r="F8" s="195"/>
      <c r="G8" s="195"/>
      <c r="H8" s="197">
        <f>SUBTOTAL(9,H3:H7)</f>
        <v>1100000</v>
      </c>
      <c r="I8" s="203"/>
    </row>
  </sheetData>
  <mergeCells count="4">
    <mergeCell ref="A1:H1"/>
    <mergeCell ref="A4:A7"/>
    <mergeCell ref="B4:B7"/>
    <mergeCell ref="C4:C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XFD11"/>
    </sheetView>
  </sheetViews>
  <sheetFormatPr defaultRowHeight="13.5" outlineLevelRow="2"/>
  <cols>
    <col min="1" max="1" width="9.75" style="218" customWidth="1"/>
    <col min="2" max="2" width="12.75" style="218" customWidth="1"/>
    <col min="3" max="3" width="6.625" style="218" customWidth="1"/>
    <col min="4" max="4" width="30" style="218" customWidth="1"/>
    <col min="5" max="5" width="30.5" style="218" customWidth="1"/>
    <col min="6" max="6" width="30" style="218" customWidth="1"/>
    <col min="7" max="7" width="8.875" style="218" customWidth="1"/>
    <col min="8" max="8" width="9" style="218" customWidth="1"/>
    <col min="9" max="9" width="12.75" style="218" customWidth="1"/>
    <col min="10" max="16384" width="9" style="218"/>
  </cols>
  <sheetData>
    <row r="1" spans="1:9" s="208" customFormat="1" ht="30" customHeight="1">
      <c r="A1" s="389" t="s">
        <v>731</v>
      </c>
      <c r="B1" s="389"/>
      <c r="C1" s="389"/>
      <c r="D1" s="389"/>
      <c r="E1" s="389"/>
      <c r="F1" s="389"/>
      <c r="G1" s="389"/>
      <c r="H1" s="389"/>
      <c r="I1" s="389"/>
    </row>
    <row r="2" spans="1:9" s="212" customFormat="1" ht="24.6" customHeight="1">
      <c r="A2" s="209" t="s">
        <v>594</v>
      </c>
      <c r="B2" s="209" t="s">
        <v>556</v>
      </c>
      <c r="C2" s="209" t="s">
        <v>636</v>
      </c>
      <c r="D2" s="209" t="s">
        <v>2</v>
      </c>
      <c r="E2" s="209" t="s">
        <v>687</v>
      </c>
      <c r="F2" s="210" t="s">
        <v>688</v>
      </c>
      <c r="G2" s="209" t="s">
        <v>689</v>
      </c>
      <c r="H2" s="211" t="s">
        <v>690</v>
      </c>
      <c r="I2" s="211" t="s">
        <v>691</v>
      </c>
    </row>
    <row r="3" spans="1:9" s="212" customFormat="1" ht="24.6" customHeight="1" outlineLevel="2">
      <c r="A3" s="213" t="s">
        <v>735</v>
      </c>
      <c r="B3" s="213" t="s">
        <v>548</v>
      </c>
      <c r="C3" s="213" t="s">
        <v>734</v>
      </c>
      <c r="D3" s="214" t="s">
        <v>732</v>
      </c>
      <c r="E3" s="214" t="s">
        <v>732</v>
      </c>
      <c r="F3" s="214" t="s">
        <v>733</v>
      </c>
      <c r="G3" s="215">
        <v>1</v>
      </c>
      <c r="H3" s="216">
        <v>5000</v>
      </c>
      <c r="I3" s="211">
        <f t="shared" ref="I3" si="0">G3*H3</f>
        <v>5000</v>
      </c>
    </row>
    <row r="4" spans="1:9" s="212" customFormat="1" ht="24.6" customHeight="1" outlineLevel="1">
      <c r="A4" s="210"/>
      <c r="B4" s="210" t="s">
        <v>560</v>
      </c>
      <c r="C4" s="210"/>
      <c r="D4" s="217"/>
      <c r="E4" s="217"/>
      <c r="F4" s="217"/>
      <c r="G4" s="209"/>
      <c r="H4" s="211"/>
      <c r="I4" s="211">
        <f>SUBTOTAL(9,I3:I3)</f>
        <v>5000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activeCell="A5" sqref="A5:XFD22"/>
    </sheetView>
  </sheetViews>
  <sheetFormatPr defaultRowHeight="13.5" outlineLevelRow="2"/>
  <cols>
    <col min="1" max="1" width="16.75" style="181" customWidth="1"/>
    <col min="2" max="2" width="19.75" style="181" customWidth="1"/>
    <col min="3" max="3" width="17.375" style="181" customWidth="1"/>
    <col min="4" max="4" width="29" style="181" customWidth="1"/>
    <col min="5" max="5" width="9" style="181"/>
    <col min="6" max="6" width="12.625" style="181" customWidth="1"/>
    <col min="7" max="7" width="14.625" style="181" customWidth="1"/>
    <col min="8" max="16384" width="9" style="181"/>
  </cols>
  <sheetData>
    <row r="1" spans="1:7" ht="24" customHeight="1">
      <c r="A1" s="390" t="s">
        <v>776</v>
      </c>
      <c r="B1" s="391"/>
      <c r="C1" s="391"/>
      <c r="D1" s="391"/>
      <c r="E1" s="391"/>
      <c r="F1" s="391"/>
      <c r="G1" s="391"/>
    </row>
    <row r="2" spans="1:7" s="222" customFormat="1" ht="18" customHeight="1">
      <c r="A2" s="219" t="s">
        <v>556</v>
      </c>
      <c r="B2" s="220" t="s">
        <v>594</v>
      </c>
      <c r="C2" s="220" t="s">
        <v>2</v>
      </c>
      <c r="D2" s="220" t="s">
        <v>736</v>
      </c>
      <c r="E2" s="220" t="s">
        <v>689</v>
      </c>
      <c r="F2" s="221" t="s">
        <v>690</v>
      </c>
      <c r="G2" s="221" t="s">
        <v>737</v>
      </c>
    </row>
    <row r="3" spans="1:7" s="222" customFormat="1" ht="18" customHeight="1" outlineLevel="2">
      <c r="A3" s="219" t="s">
        <v>548</v>
      </c>
      <c r="B3" s="223" t="s">
        <v>740</v>
      </c>
      <c r="C3" s="224" t="s">
        <v>738</v>
      </c>
      <c r="D3" s="224" t="s">
        <v>739</v>
      </c>
      <c r="E3" s="225">
        <v>1</v>
      </c>
      <c r="F3" s="225">
        <v>20000</v>
      </c>
      <c r="G3" s="225">
        <f>E3*F3</f>
        <v>20000</v>
      </c>
    </row>
    <row r="4" spans="1:7" s="222" customFormat="1" ht="18" customHeight="1" outlineLevel="1">
      <c r="A4" s="226" t="s">
        <v>560</v>
      </c>
      <c r="B4" s="223"/>
      <c r="C4" s="224"/>
      <c r="D4" s="224"/>
      <c r="E4" s="225"/>
      <c r="F4" s="225"/>
      <c r="G4" s="225">
        <f>SUBTOTAL(9,G3:G3)</f>
        <v>20000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AJ4"/>
  <sheetViews>
    <sheetView workbookViewId="0">
      <selection activeCell="B9" sqref="B9"/>
    </sheetView>
  </sheetViews>
  <sheetFormatPr defaultColWidth="9" defaultRowHeight="12"/>
  <cols>
    <col min="1" max="1" width="7" style="247" customWidth="1"/>
    <col min="2" max="2" width="19" style="263" customWidth="1"/>
    <col min="3" max="3" width="12.5" style="264" customWidth="1"/>
    <col min="4" max="4" width="30.25" style="264" customWidth="1"/>
    <col min="5" max="5" width="10.25" style="263" hidden="1" customWidth="1"/>
    <col min="6" max="6" width="11.125" style="265" hidden="1" customWidth="1"/>
    <col min="7" max="7" width="10.375" style="247" hidden="1" customWidth="1"/>
    <col min="8" max="8" width="11.125" style="247" hidden="1" customWidth="1"/>
    <col min="9" max="19" width="8.875" style="247" hidden="1" customWidth="1"/>
    <col min="20" max="20" width="16.125" style="247" hidden="1" customWidth="1"/>
    <col min="21" max="25" width="8.875" style="247" hidden="1" customWidth="1"/>
    <col min="26" max="26" width="10.75" style="247" hidden="1" customWidth="1"/>
    <col min="27" max="27" width="9.75" style="247" hidden="1" customWidth="1"/>
    <col min="28" max="28" width="10.125" style="247" hidden="1" customWidth="1"/>
    <col min="29" max="29" width="11" style="247" hidden="1" customWidth="1"/>
    <col min="30" max="30" width="9.5" style="247" hidden="1" customWidth="1"/>
    <col min="31" max="31" width="11.25" style="247" hidden="1" customWidth="1"/>
    <col min="32" max="32" width="10.375" style="247" hidden="1" customWidth="1"/>
    <col min="33" max="33" width="11.875" style="247" hidden="1" customWidth="1"/>
    <col min="34" max="35" width="0" style="247" hidden="1" customWidth="1"/>
    <col min="36" max="36" width="13.125" style="247" customWidth="1"/>
    <col min="37" max="16384" width="9" style="247"/>
  </cols>
  <sheetData>
    <row r="1" spans="1:36" ht="20.25">
      <c r="A1" s="392" t="s">
        <v>777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  <c r="R1" s="378"/>
      <c r="S1" s="378"/>
      <c r="T1" s="378"/>
      <c r="U1" s="378"/>
      <c r="V1" s="378"/>
      <c r="W1" s="378"/>
      <c r="X1" s="378"/>
      <c r="Y1" s="378"/>
      <c r="Z1" s="378"/>
      <c r="AA1" s="378"/>
      <c r="AB1" s="378"/>
      <c r="AC1" s="378"/>
      <c r="AD1" s="378"/>
      <c r="AE1" s="378"/>
      <c r="AF1" s="378"/>
      <c r="AG1" s="378"/>
      <c r="AH1" s="378"/>
      <c r="AI1" s="378"/>
      <c r="AJ1" s="378"/>
    </row>
    <row r="2" spans="1:36">
      <c r="A2" s="248" t="s">
        <v>778</v>
      </c>
      <c r="B2" s="248" t="s">
        <v>593</v>
      </c>
      <c r="C2" s="248" t="s">
        <v>779</v>
      </c>
      <c r="D2" s="249" t="s">
        <v>780</v>
      </c>
      <c r="E2" s="250" t="s">
        <v>781</v>
      </c>
      <c r="F2" s="251" t="s">
        <v>782</v>
      </c>
      <c r="G2" s="249" t="s">
        <v>783</v>
      </c>
      <c r="H2" s="249" t="s">
        <v>784</v>
      </c>
      <c r="I2" s="393" t="s">
        <v>785</v>
      </c>
      <c r="J2" s="393"/>
      <c r="K2" s="393"/>
      <c r="L2" s="393" t="s">
        <v>786</v>
      </c>
      <c r="M2" s="393"/>
      <c r="N2" s="393"/>
      <c r="O2" s="393" t="s">
        <v>787</v>
      </c>
      <c r="P2" s="393"/>
      <c r="Q2" s="393"/>
      <c r="R2" s="393" t="s">
        <v>788</v>
      </c>
      <c r="S2" s="393"/>
      <c r="T2" s="393"/>
      <c r="U2" s="393" t="s">
        <v>789</v>
      </c>
      <c r="V2" s="393"/>
      <c r="W2" s="393"/>
      <c r="X2" s="393" t="s">
        <v>790</v>
      </c>
      <c r="Y2" s="393"/>
      <c r="Z2" s="252" t="s">
        <v>791</v>
      </c>
      <c r="AA2" s="252" t="s">
        <v>792</v>
      </c>
      <c r="AB2" s="252" t="s">
        <v>793</v>
      </c>
      <c r="AC2" s="252" t="s">
        <v>794</v>
      </c>
      <c r="AD2" s="250" t="s">
        <v>795</v>
      </c>
      <c r="AE2" s="253" t="s">
        <v>796</v>
      </c>
      <c r="AF2" s="254" t="s">
        <v>797</v>
      </c>
      <c r="AG2" s="250" t="s">
        <v>798</v>
      </c>
      <c r="AH2" s="248" t="s">
        <v>799</v>
      </c>
      <c r="AI2" s="250" t="s">
        <v>800</v>
      </c>
      <c r="AJ2" s="250" t="s">
        <v>801</v>
      </c>
    </row>
    <row r="3" spans="1:36" ht="12.75">
      <c r="A3" s="248">
        <v>1</v>
      </c>
      <c r="B3" s="248" t="s">
        <v>535</v>
      </c>
      <c r="C3" s="255" t="s">
        <v>802</v>
      </c>
      <c r="D3" s="256" t="s">
        <v>467</v>
      </c>
      <c r="E3" s="248"/>
      <c r="F3" s="248"/>
      <c r="G3" s="248"/>
      <c r="H3" s="248"/>
      <c r="I3" s="248"/>
      <c r="J3" s="248"/>
      <c r="K3" s="261"/>
      <c r="L3" s="248"/>
      <c r="M3" s="248"/>
      <c r="N3" s="261"/>
      <c r="O3" s="248"/>
      <c r="P3" s="248"/>
      <c r="Q3" s="261"/>
      <c r="R3" s="248"/>
      <c r="S3" s="248"/>
      <c r="T3" s="261"/>
      <c r="U3" s="248"/>
      <c r="V3" s="248"/>
      <c r="W3" s="261"/>
      <c r="X3" s="248"/>
      <c r="Y3" s="248"/>
      <c r="Z3" s="248">
        <f>[2]中学学生数统计!Q13</f>
        <v>22</v>
      </c>
      <c r="AA3" s="248">
        <f>[2]中学学生数统计!R13</f>
        <v>550</v>
      </c>
      <c r="AB3" s="248"/>
      <c r="AC3" s="257"/>
      <c r="AD3" s="257">
        <f t="shared" ref="AD3" si="0">F3+H3+AA3+AC3</f>
        <v>550</v>
      </c>
      <c r="AE3" s="257">
        <f>[2]教职工数!C21</f>
        <v>85</v>
      </c>
      <c r="AF3" s="257"/>
      <c r="AG3" s="258">
        <v>9369500</v>
      </c>
      <c r="AH3" s="259"/>
      <c r="AI3" s="259">
        <v>1</v>
      </c>
      <c r="AJ3" s="260">
        <v>210826</v>
      </c>
    </row>
    <row r="4" spans="1:36" ht="12.75">
      <c r="A4" s="248"/>
      <c r="B4" s="262" t="s">
        <v>560</v>
      </c>
      <c r="C4" s="255"/>
      <c r="D4" s="256"/>
      <c r="E4" s="248"/>
      <c r="F4" s="248"/>
      <c r="G4" s="248"/>
      <c r="H4" s="248"/>
      <c r="I4" s="248"/>
      <c r="J4" s="248"/>
      <c r="K4" s="261"/>
      <c r="L4" s="248"/>
      <c r="M4" s="248"/>
      <c r="N4" s="261"/>
      <c r="O4" s="248"/>
      <c r="P4" s="248"/>
      <c r="Q4" s="261"/>
      <c r="R4" s="248"/>
      <c r="S4" s="248"/>
      <c r="T4" s="261"/>
      <c r="U4" s="248"/>
      <c r="V4" s="248"/>
      <c r="W4" s="261"/>
      <c r="X4" s="248"/>
      <c r="Y4" s="248"/>
      <c r="Z4" s="248"/>
      <c r="AA4" s="248"/>
      <c r="AB4" s="248"/>
      <c r="AC4" s="257"/>
      <c r="AD4" s="257"/>
      <c r="AE4" s="257"/>
      <c r="AF4" s="257"/>
      <c r="AG4" s="258"/>
      <c r="AH4" s="259"/>
      <c r="AI4" s="259"/>
      <c r="AJ4" s="260">
        <f>SUBTOTAL(9,AJ3:AJ3)</f>
        <v>210826</v>
      </c>
    </row>
  </sheetData>
  <mergeCells count="7"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19</vt:i4>
      </vt:variant>
    </vt:vector>
  </HeadingPairs>
  <TitlesOfParts>
    <vt:vector size="44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吴泾镇汇总</vt:lpstr>
      <vt:lpstr>设备购置与更新</vt:lpstr>
      <vt:lpstr>吴泾维修2023</vt:lpstr>
      <vt:lpstr>2022年校舍维修尾款</vt:lpstr>
      <vt:lpstr>学前科</vt:lpstr>
      <vt:lpstr>普教一科</vt:lpstr>
      <vt:lpstr>普教二科</vt:lpstr>
      <vt:lpstr>考试中心</vt:lpstr>
      <vt:lpstr>教育学院</vt:lpstr>
      <vt:lpstr>抚恤金</vt:lpstr>
      <vt:lpstr>'2022年绩效清算'!Print_Area</vt:lpstr>
      <vt:lpstr>'2022年校舍维修尾款'!Print_Area</vt:lpstr>
      <vt:lpstr>教育学院!Print_Area</vt:lpstr>
      <vt:lpstr>考试中心!Print_Area</vt:lpstr>
      <vt:lpstr>浦江镇!Print_Area</vt:lpstr>
      <vt:lpstr>普教二科!Print_Area</vt:lpstr>
      <vt:lpstr>普教一科!Print_Area</vt:lpstr>
      <vt:lpstr>设备购置与更新!Print_Area</vt:lpstr>
      <vt:lpstr>吴泾维修2023!Print_Area</vt:lpstr>
      <vt:lpstr>学前科!Print_Area</vt:lpstr>
      <vt:lpstr>'2022年绩效清算'!Print_Titles</vt:lpstr>
      <vt:lpstr>教育学院!Print_Titles</vt:lpstr>
      <vt:lpstr>考试中心!Print_Titles</vt:lpstr>
      <vt:lpstr>浦江镇!Print_Titles</vt:lpstr>
      <vt:lpstr>普教二科!Print_Titles</vt:lpstr>
      <vt:lpstr>普教一科!Print_Titles</vt:lpstr>
      <vt:lpstr>设备购置与更新!Print_Titles</vt:lpstr>
      <vt:lpstr>吴泾维修2023!Print_Titles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2023-04-24T01:41:27Z</cp:lastPrinted>
  <dcterms:created xsi:type="dcterms:W3CDTF">2022-11-10T02:18:00Z</dcterms:created>
  <dcterms:modified xsi:type="dcterms:W3CDTF">2023-04-26T02:53:29Z</dcterms:modified>
</cp:coreProperties>
</file>