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05" windowWidth="1980" windowHeight="11655"/>
  </bookViews>
  <sheets>
    <sheet name="华漕镇" sheetId="31" r:id="rId1"/>
    <sheet name="科艺体德专项" sheetId="28" state="hidden" r:id="rId2"/>
    <sheet name="中小学教育教学" sheetId="29" state="hidden" r:id="rId3"/>
    <sheet name="考试中心" sheetId="22" state="hidden" r:id="rId4"/>
    <sheet name="保安经费" sheetId="3" state="hidden" r:id="rId5"/>
    <sheet name="视频联网" sheetId="4" state="hidden" r:id="rId6"/>
    <sheet name="农民工学校生均补贴" sheetId="9" state="hidden" r:id="rId7"/>
    <sheet name="农民工学校资助" sheetId="10" state="hidden" r:id="rId8"/>
    <sheet name="农民工学校减免书薄费" sheetId="11" state="hidden" r:id="rId9"/>
    <sheet name="民办学校补贴" sheetId="13" state="hidden" r:id="rId10"/>
    <sheet name="民办义务教育减免书薄费" sheetId="15" state="hidden" r:id="rId11"/>
    <sheet name="储备教师" sheetId="23" state="hidden" r:id="rId12"/>
  </sheets>
  <externalReferences>
    <externalReference r:id="rId13"/>
  </externalReferences>
  <definedNames>
    <definedName name="_xlnm._FilterDatabase" localSheetId="3" hidden="1">考试中心!$A$2:$I$4</definedName>
    <definedName name="_xlnm.Print_Area" localSheetId="4">保安经费!$A$1:$K$17</definedName>
    <definedName name="_xlnm.Print_Area" localSheetId="11">储备教师!$A$1:$G$8</definedName>
    <definedName name="_xlnm.Print_Area" localSheetId="1">科艺体德专项!$A$1:$H$14</definedName>
    <definedName name="_xlnm.Print_Area" localSheetId="9">民办学校补贴!$A$1:$R$7</definedName>
    <definedName name="_xlnm.Print_Area" localSheetId="8">农民工学校减免书薄费!#REF!</definedName>
    <definedName name="_xlnm.Print_Area" localSheetId="6">农民工学校生均补贴!$A$1:$I$5</definedName>
    <definedName name="_xlnm.Print_Area" localSheetId="7">农民工学校资助!#REF!</definedName>
    <definedName name="_xlnm.Print_Area" localSheetId="5">视频联网!$A$1:$K$15</definedName>
    <definedName name="_xlnm.Print_Area" localSheetId="2">中小学教育教学!$A$1:$H$10</definedName>
    <definedName name="_xlnm.Print_Titles" localSheetId="4">保安经费!$1:$2</definedName>
    <definedName name="_xlnm.Print_Titles" localSheetId="11">储备教师!$1:$2</definedName>
    <definedName name="_xlnm.Print_Titles" localSheetId="1">科艺体德专项!$1:$2</definedName>
    <definedName name="_xlnm.Print_Titles" localSheetId="9">民办学校补贴!$1:$3</definedName>
    <definedName name="_xlnm.Print_Titles" localSheetId="6">农民工学校生均补贴!$1:$3</definedName>
    <definedName name="_xlnm.Print_Titles" localSheetId="5">视频联网!$1:$2</definedName>
    <definedName name="_xlnm.Print_Titles" localSheetId="2">中小学教育教学!$1:$2</definedName>
  </definedNames>
  <calcPr calcId="124519"/>
</workbook>
</file>

<file path=xl/calcChain.xml><?xml version="1.0" encoding="utf-8"?>
<calcChain xmlns="http://schemas.openxmlformats.org/spreadsheetml/2006/main">
  <c r="E5" i="31"/>
  <c r="E6"/>
  <c r="E7"/>
  <c r="E9"/>
  <c r="E10"/>
  <c r="E11"/>
  <c r="E12"/>
  <c r="E13"/>
  <c r="E14"/>
  <c r="E4"/>
  <c r="C13"/>
  <c r="D13" s="1"/>
  <c r="C12"/>
  <c r="C11"/>
  <c r="D11" s="1"/>
  <c r="C10"/>
  <c r="D10" s="1"/>
  <c r="C9"/>
  <c r="D9" s="1"/>
  <c r="C7"/>
  <c r="D7" s="1"/>
  <c r="C6"/>
  <c r="C5"/>
  <c r="C4"/>
  <c r="D12" l="1"/>
  <c r="H7" i="29" l="1"/>
  <c r="H10" s="1"/>
  <c r="G7" i="28" l="1"/>
  <c r="G6"/>
  <c r="G5"/>
  <c r="G4"/>
  <c r="G3"/>
  <c r="G7" i="23"/>
  <c r="G6"/>
  <c r="G5"/>
  <c r="G4"/>
  <c r="G3"/>
  <c r="G8" l="1"/>
  <c r="C14" i="31" s="1"/>
  <c r="G14" i="28"/>
  <c r="D14" i="31" l="1"/>
  <c r="I4" i="22"/>
  <c r="I3"/>
  <c r="F11" i="15" l="1"/>
  <c r="E11"/>
  <c r="I10"/>
  <c r="I9"/>
  <c r="I8"/>
  <c r="I7"/>
  <c r="I6"/>
  <c r="I5"/>
  <c r="I4"/>
  <c r="I11" s="1"/>
  <c r="O7" i="13"/>
  <c r="K7"/>
  <c r="H7"/>
  <c r="E7"/>
  <c r="Q6"/>
  <c r="M6"/>
  <c r="J6"/>
  <c r="G6"/>
  <c r="Q5"/>
  <c r="M5"/>
  <c r="J5"/>
  <c r="G5"/>
  <c r="N5" s="1"/>
  <c r="Q4"/>
  <c r="M4"/>
  <c r="J4"/>
  <c r="J7" s="1"/>
  <c r="G4"/>
  <c r="N4" s="1"/>
  <c r="R4" l="1"/>
  <c r="N6"/>
  <c r="N7" s="1"/>
  <c r="G7"/>
  <c r="R5"/>
  <c r="R6"/>
  <c r="E5" i="11"/>
  <c r="G4"/>
  <c r="G5" s="1"/>
  <c r="J6" i="10"/>
  <c r="I6"/>
  <c r="H6"/>
  <c r="G6"/>
  <c r="F6"/>
  <c r="E6"/>
  <c r="D6"/>
  <c r="K5"/>
  <c r="K6" s="1"/>
  <c r="D5" i="9"/>
  <c r="H4"/>
  <c r="F4"/>
  <c r="K14" i="4"/>
  <c r="K13"/>
  <c r="K12"/>
  <c r="K11"/>
  <c r="K10"/>
  <c r="K9"/>
  <c r="K8"/>
  <c r="K7"/>
  <c r="K6"/>
  <c r="K5"/>
  <c r="K4"/>
  <c r="K3"/>
  <c r="M7" i="13" l="1"/>
  <c r="L5" i="10"/>
  <c r="L6" s="1"/>
  <c r="I4" i="9"/>
  <c r="I5" s="1"/>
  <c r="F5"/>
  <c r="K15" i="4"/>
  <c r="C8" i="31" s="1"/>
  <c r="F17" i="3"/>
  <c r="E17"/>
  <c r="H16"/>
  <c r="H15"/>
  <c r="H14"/>
  <c r="H13"/>
  <c r="H12"/>
  <c r="H11"/>
  <c r="H10"/>
  <c r="H9"/>
  <c r="H8"/>
  <c r="H7"/>
  <c r="H6"/>
  <c r="H5"/>
  <c r="H4"/>
  <c r="H3"/>
  <c r="C15" i="31" l="1"/>
  <c r="E8"/>
  <c r="E15" s="1"/>
  <c r="D8"/>
  <c r="D15" s="1"/>
  <c r="H5" i="9"/>
  <c r="H17" i="3"/>
  <c r="Q7" i="13"/>
  <c r="R7" s="1"/>
</calcChain>
</file>

<file path=xl/comments1.xml><?xml version="1.0" encoding="utf-8"?>
<comments xmlns="http://schemas.openxmlformats.org/spreadsheetml/2006/main">
  <authors>
    <author>钱兢</author>
  </authors>
  <commentList>
    <comment ref="B13" authorId="0">
      <text>
        <r>
          <rPr>
            <b/>
            <sz val="9"/>
            <color indexed="81"/>
            <rFont val="宋体"/>
            <family val="3"/>
            <charset val="134"/>
          </rPr>
          <t>学校人数众多，增开</t>
        </r>
        <r>
          <rPr>
            <b/>
            <sz val="9"/>
            <color indexed="81"/>
            <rFont val="Tahoma"/>
            <family val="2"/>
          </rPr>
          <t>1</t>
        </r>
        <r>
          <rPr>
            <b/>
            <sz val="9"/>
            <color indexed="81"/>
            <rFont val="宋体"/>
            <family val="3"/>
            <charset val="134"/>
          </rPr>
          <t>门</t>
        </r>
        <r>
          <rPr>
            <b/>
            <sz val="9"/>
            <color indexed="81"/>
            <rFont val="Tahoma"/>
            <family val="2"/>
          </rPr>
          <t>2</t>
        </r>
        <r>
          <rPr>
            <b/>
            <sz val="9"/>
            <color indexed="81"/>
            <rFont val="宋体"/>
            <family val="3"/>
            <charset val="134"/>
          </rPr>
          <t>保</t>
        </r>
      </text>
    </comment>
  </commentList>
</comments>
</file>

<file path=xl/sharedStrings.xml><?xml version="1.0" encoding="utf-8"?>
<sst xmlns="http://schemas.openxmlformats.org/spreadsheetml/2006/main" count="427" uniqueCount="208">
  <si>
    <t>镇属</t>
    <phoneticPr fontId="1" type="noConversion"/>
  </si>
  <si>
    <t>一次分配合计</t>
    <phoneticPr fontId="1" type="noConversion"/>
  </si>
  <si>
    <t>其中：教育局</t>
    <phoneticPr fontId="1" type="noConversion"/>
  </si>
  <si>
    <t>序号</t>
  </si>
  <si>
    <t>学校名称</t>
  </si>
  <si>
    <t>学校办别</t>
  </si>
  <si>
    <t>学校类别</t>
  </si>
  <si>
    <t>所在街镇</t>
  </si>
  <si>
    <t>合计服务数量
（不含摄像头）</t>
  </si>
  <si>
    <t>合计服务数量（含摄像头）</t>
  </si>
  <si>
    <t>总数</t>
  </si>
  <si>
    <t>单价
（不含摄像头）
元/月/路</t>
  </si>
  <si>
    <t>单价
（含摄像头）
元/月/路</t>
  </si>
  <si>
    <t>服务期
（月）</t>
  </si>
  <si>
    <t>总价</t>
  </si>
  <si>
    <t>小学</t>
  </si>
  <si>
    <t>镇管</t>
  </si>
  <si>
    <t>九年一贯制</t>
  </si>
  <si>
    <t>幼儿园</t>
  </si>
  <si>
    <t>农民工小学</t>
    <phoneticPr fontId="16" type="noConversion"/>
  </si>
  <si>
    <t>上海市闵行区诸翟学校</t>
  </si>
  <si>
    <t>华漕镇</t>
  </si>
  <si>
    <t>上海市闵行区华漕学校</t>
  </si>
  <si>
    <t>上海市闵行区纪王学校</t>
  </si>
  <si>
    <t>闵行区华漕镇纪王幼儿园</t>
  </si>
  <si>
    <t>闵行区华漕镇纪王幼儿园银杏分园</t>
  </si>
  <si>
    <t>上海市闵行区诸翟中心幼儿园</t>
  </si>
  <si>
    <t>上海市闵行区诸翟中心幼儿园九韵分园</t>
  </si>
  <si>
    <t>闵行区华漕镇中心幼儿园</t>
  </si>
  <si>
    <t>上海市闵行区华漕镇金色幼儿园</t>
  </si>
  <si>
    <t>上海市闵行区华漕镇金色幼儿园申长分园</t>
  </si>
  <si>
    <t>上海闵行区华博利星行小学（华漕校区）</t>
  </si>
  <si>
    <t>上海闵行区华博利星行小学（纪王校区）</t>
  </si>
  <si>
    <t>华漕镇 汇总</t>
  </si>
  <si>
    <t>九年一贯制</t>
    <phoneticPr fontId="3" type="noConversion"/>
  </si>
  <si>
    <t>幼儿园</t>
    <phoneticPr fontId="3" type="noConversion"/>
  </si>
  <si>
    <t>一</t>
    <phoneticPr fontId="3" type="noConversion"/>
  </si>
  <si>
    <r>
      <rPr>
        <sz val="10"/>
        <rFont val="宋体"/>
        <family val="3"/>
        <charset val="134"/>
      </rPr>
      <t>纪王学校</t>
    </r>
    <phoneticPr fontId="3" type="noConversion"/>
  </si>
  <si>
    <r>
      <rPr>
        <sz val="10"/>
        <color indexed="8"/>
        <rFont val="宋体"/>
        <family val="3"/>
        <charset val="134"/>
      </rPr>
      <t>初中部</t>
    </r>
    <r>
      <rPr>
        <sz val="10"/>
        <color indexed="8"/>
        <rFont val="Arial"/>
        <family val="2"/>
      </rPr>
      <t>5</t>
    </r>
    <r>
      <rPr>
        <sz val="10"/>
        <color indexed="8"/>
        <rFont val="宋体"/>
        <family val="3"/>
        <charset val="134"/>
      </rPr>
      <t>人、小学部</t>
    </r>
    <r>
      <rPr>
        <sz val="10"/>
        <color indexed="8"/>
        <rFont val="Arial"/>
        <family val="2"/>
      </rPr>
      <t>5</t>
    </r>
    <r>
      <rPr>
        <sz val="10"/>
        <color indexed="8"/>
        <rFont val="宋体"/>
        <family val="3"/>
        <charset val="134"/>
      </rPr>
      <t>人</t>
    </r>
    <phoneticPr fontId="3" type="noConversion"/>
  </si>
  <si>
    <r>
      <rPr>
        <sz val="10"/>
        <rFont val="宋体"/>
        <family val="3"/>
        <charset val="134"/>
      </rPr>
      <t>诸翟学校</t>
    </r>
    <phoneticPr fontId="3" type="noConversion"/>
  </si>
  <si>
    <r>
      <rPr>
        <sz val="10"/>
        <rFont val="宋体"/>
        <family val="3"/>
        <charset val="134"/>
      </rPr>
      <t>华漕学校</t>
    </r>
    <phoneticPr fontId="3" type="noConversion"/>
  </si>
  <si>
    <r>
      <rPr>
        <sz val="10"/>
        <rFont val="宋体"/>
        <family val="3"/>
        <charset val="134"/>
      </rPr>
      <t>诸翟中心幼儿园</t>
    </r>
    <phoneticPr fontId="3" type="noConversion"/>
  </si>
  <si>
    <t>诸翟中心幼儿园（九韵）</t>
    <phoneticPr fontId="3" type="noConversion"/>
  </si>
  <si>
    <t>一</t>
  </si>
  <si>
    <r>
      <rPr>
        <sz val="10"/>
        <rFont val="宋体"/>
        <family val="3"/>
        <charset val="134"/>
      </rPr>
      <t>纪王中心幼儿园</t>
    </r>
    <phoneticPr fontId="3" type="noConversion"/>
  </si>
  <si>
    <t>纪王中心幼儿园（银杏）</t>
    <phoneticPr fontId="3" type="noConversion"/>
  </si>
  <si>
    <r>
      <rPr>
        <sz val="10"/>
        <rFont val="宋体"/>
        <family val="3"/>
        <charset val="134"/>
      </rPr>
      <t>华漕幼儿园</t>
    </r>
    <phoneticPr fontId="3" type="noConversion"/>
  </si>
  <si>
    <r>
      <rPr>
        <sz val="10"/>
        <rFont val="宋体"/>
        <family val="3"/>
        <charset val="134"/>
      </rPr>
      <t>华漕金色幼儿园</t>
    </r>
    <r>
      <rPr>
        <sz val="10"/>
        <rFont val="Arial"/>
        <family val="2"/>
      </rPr>
      <t xml:space="preserve"> </t>
    </r>
    <phoneticPr fontId="3" type="noConversion"/>
  </si>
  <si>
    <t>华漕金色幼儿园（申长）</t>
    <phoneticPr fontId="3" type="noConversion"/>
  </si>
  <si>
    <t>公办</t>
    <phoneticPr fontId="3" type="noConversion"/>
  </si>
  <si>
    <t>农民工小学</t>
    <phoneticPr fontId="3" type="noConversion"/>
  </si>
  <si>
    <t>民办</t>
    <phoneticPr fontId="3" type="noConversion"/>
  </si>
  <si>
    <r>
      <rPr>
        <sz val="10"/>
        <rFont val="宋体"/>
        <family val="3"/>
        <charset val="134"/>
      </rPr>
      <t>华博利星行（华漕）</t>
    </r>
  </si>
  <si>
    <r>
      <rPr>
        <sz val="10"/>
        <rFont val="宋体"/>
        <family val="3"/>
        <charset val="134"/>
      </rPr>
      <t>华博利星行（纪王）</t>
    </r>
  </si>
  <si>
    <r>
      <rPr>
        <sz val="9"/>
        <color indexed="8"/>
        <rFont val="宋体"/>
        <family val="3"/>
        <charset val="134"/>
      </rPr>
      <t>民办梦哆啦幼儿园</t>
    </r>
  </si>
  <si>
    <r>
      <rPr>
        <sz val="9"/>
        <color indexed="8"/>
        <rFont val="宋体"/>
        <family val="3"/>
        <charset val="134"/>
      </rPr>
      <t>民办华漕航隆幼儿园</t>
    </r>
  </si>
  <si>
    <t>镇属</t>
  </si>
  <si>
    <t>华漕</t>
  </si>
  <si>
    <t>华漕 汇总</t>
  </si>
  <si>
    <t xml:space="preserve"> 单位名称</t>
  </si>
  <si>
    <t>华漕合计</t>
  </si>
  <si>
    <t>学段</t>
    <phoneticPr fontId="1" type="noConversion"/>
  </si>
  <si>
    <t>2023年第一学期各资助类型金额</t>
    <phoneticPr fontId="1" type="noConversion"/>
  </si>
  <si>
    <t>全年</t>
    <phoneticPr fontId="1" type="noConversion"/>
  </si>
  <si>
    <t>建档立卡贫困家庭学生</t>
    <phoneticPr fontId="1" type="noConversion"/>
  </si>
  <si>
    <t>适龄孤儿</t>
    <phoneticPr fontId="1" type="noConversion"/>
  </si>
  <si>
    <t>低收入家庭学生</t>
  </si>
  <si>
    <t>困境儿童</t>
  </si>
  <si>
    <t>合计</t>
    <phoneticPr fontId="1" type="noConversion"/>
  </si>
  <si>
    <t>低保家庭学生</t>
    <phoneticPr fontId="1" type="noConversion"/>
  </si>
  <si>
    <t>烈士家庭学生数</t>
  </si>
  <si>
    <t>残疾学生</t>
    <phoneticPr fontId="1" type="noConversion"/>
  </si>
  <si>
    <t>金额</t>
  </si>
  <si>
    <t>学段</t>
  </si>
  <si>
    <t>乡镇</t>
  </si>
  <si>
    <t>隶属关系</t>
  </si>
  <si>
    <t>学校</t>
  </si>
  <si>
    <t>小计</t>
    <phoneticPr fontId="3" type="noConversion"/>
  </si>
  <si>
    <t>合计</t>
    <phoneticPr fontId="3" type="noConversion"/>
  </si>
  <si>
    <t>人数</t>
  </si>
  <si>
    <t>标准</t>
  </si>
  <si>
    <t>序号</t>
    <phoneticPr fontId="3" type="noConversion"/>
  </si>
  <si>
    <r>
      <t>202</t>
    </r>
    <r>
      <rPr>
        <sz val="16"/>
        <color indexed="8"/>
        <rFont val="宋体"/>
        <family val="3"/>
        <charset val="134"/>
      </rPr>
      <t>4</t>
    </r>
    <r>
      <rPr>
        <sz val="16"/>
        <color indexed="8"/>
        <rFont val="宋体"/>
        <family val="3"/>
        <charset val="134"/>
      </rPr>
      <t>年民办中小学生均经费预算表</t>
    </r>
    <phoneticPr fontId="3" type="noConversion"/>
  </si>
  <si>
    <t>小学（1160元/学期/人）</t>
    <phoneticPr fontId="3" type="noConversion"/>
  </si>
  <si>
    <t>中学（1370元/学期/人）</t>
    <phoneticPr fontId="3" type="noConversion"/>
  </si>
  <si>
    <t>民办义务教育寄宿生补助（150/学期）（初中教育）</t>
    <phoneticPr fontId="3" type="noConversion"/>
  </si>
  <si>
    <t>民办高中学费补贴（650/学期）</t>
  </si>
  <si>
    <t>上海闵行区民办德闳学校</t>
  </si>
  <si>
    <t>上海闵行区民办美高双语学校</t>
  </si>
  <si>
    <t>上海闵行区诺达双语学校</t>
    <phoneticPr fontId="3" type="noConversion"/>
  </si>
  <si>
    <t>上海骏博外国语学校</t>
    <phoneticPr fontId="3" type="noConversion"/>
  </si>
  <si>
    <t>华漕小计</t>
    <phoneticPr fontId="3" type="noConversion"/>
  </si>
  <si>
    <t>学生数</t>
  </si>
  <si>
    <t>上海闵行区华博利星行小学</t>
  </si>
  <si>
    <t>华漕小计</t>
  </si>
  <si>
    <t>生均消耗性材料/体检</t>
    <phoneticPr fontId="3" type="noConversion"/>
  </si>
  <si>
    <t>生均拨款数</t>
    <phoneticPr fontId="3" type="noConversion"/>
  </si>
  <si>
    <t>预算数</t>
    <phoneticPr fontId="3" type="noConversion"/>
  </si>
  <si>
    <r>
      <t>202</t>
    </r>
    <r>
      <rPr>
        <b/>
        <sz val="14"/>
        <color indexed="8"/>
        <rFont val="宋体"/>
        <family val="3"/>
        <charset val="134"/>
      </rPr>
      <t>4年闵行区随迁子女学校生均经费和消耗性材料预算数</t>
    </r>
    <phoneticPr fontId="3" type="noConversion"/>
  </si>
  <si>
    <t>华博利星行小学</t>
  </si>
  <si>
    <t>2024年义务教育资助预算表</t>
    <phoneticPr fontId="1" type="noConversion"/>
  </si>
  <si>
    <r>
      <t>202</t>
    </r>
    <r>
      <rPr>
        <b/>
        <sz val="12"/>
        <color indexed="8"/>
        <rFont val="宋体"/>
        <family val="3"/>
        <charset val="134"/>
      </rPr>
      <t>4</t>
    </r>
    <r>
      <rPr>
        <b/>
        <sz val="12"/>
        <color indexed="8"/>
        <rFont val="宋体"/>
        <family val="3"/>
        <charset val="134"/>
      </rPr>
      <t>年闵行区中小学簿册费预算数</t>
    </r>
    <phoneticPr fontId="3" type="noConversion"/>
  </si>
  <si>
    <t>小学生每学期17元/生</t>
    <phoneticPr fontId="3" type="noConversion"/>
  </si>
  <si>
    <t>初中生每学期21元/生</t>
    <phoneticPr fontId="3" type="noConversion"/>
  </si>
  <si>
    <r>
      <t>202</t>
    </r>
    <r>
      <rPr>
        <sz val="10"/>
        <color indexed="8"/>
        <rFont val="宋体"/>
        <family val="3"/>
        <charset val="134"/>
      </rPr>
      <t>4</t>
    </r>
    <r>
      <rPr>
        <sz val="10"/>
        <color indexed="8"/>
        <rFont val="宋体"/>
        <family val="3"/>
        <charset val="134"/>
      </rPr>
      <t>年预算数</t>
    </r>
    <phoneticPr fontId="3" type="noConversion"/>
  </si>
  <si>
    <t>小学生</t>
    <phoneticPr fontId="3" type="noConversion"/>
  </si>
  <si>
    <t>初中数</t>
    <phoneticPr fontId="3" type="noConversion"/>
  </si>
  <si>
    <t>民办初中</t>
  </si>
  <si>
    <t>民办小学</t>
  </si>
  <si>
    <t>上海闵行区诺达双语学校</t>
  </si>
  <si>
    <t>上海骏博外国语学校</t>
  </si>
  <si>
    <t>上海闵行区华博小学</t>
  </si>
  <si>
    <t>学生人数</t>
    <phoneticPr fontId="3" type="noConversion"/>
  </si>
  <si>
    <t>17元/生/学期</t>
    <phoneticPr fontId="3" type="noConversion"/>
  </si>
  <si>
    <t>农民工小学</t>
    <phoneticPr fontId="1" type="noConversion"/>
  </si>
  <si>
    <t>学生数</t>
    <phoneticPr fontId="3" type="noConversion"/>
  </si>
  <si>
    <t>学校名称</t>
    <phoneticPr fontId="3" type="noConversion"/>
  </si>
  <si>
    <t>办学类型</t>
    <phoneticPr fontId="3" type="noConversion"/>
  </si>
  <si>
    <t>所属街镇</t>
    <phoneticPr fontId="3" type="noConversion"/>
  </si>
  <si>
    <t>校区门数</t>
    <phoneticPr fontId="3" type="noConversion"/>
  </si>
  <si>
    <t>在岗人数</t>
    <phoneticPr fontId="3" type="noConversion"/>
  </si>
  <si>
    <t>值班单价</t>
    <phoneticPr fontId="3" type="noConversion"/>
  </si>
  <si>
    <t>值班金额</t>
    <phoneticPr fontId="3" type="noConversion"/>
  </si>
  <si>
    <t>所属大队</t>
    <phoneticPr fontId="3" type="noConversion"/>
  </si>
  <si>
    <t>备注</t>
    <phoneticPr fontId="3" type="noConversion"/>
  </si>
  <si>
    <r>
      <rPr>
        <sz val="10"/>
        <color indexed="8"/>
        <rFont val="宋体"/>
        <family val="3"/>
        <charset val="134"/>
      </rPr>
      <t>华漕镇小计</t>
    </r>
    <phoneticPr fontId="3" type="noConversion"/>
  </si>
  <si>
    <t>项目名称</t>
  </si>
  <si>
    <t>项目内容</t>
  </si>
  <si>
    <t>项目明细</t>
  </si>
  <si>
    <t>数量</t>
  </si>
  <si>
    <t>单价</t>
  </si>
  <si>
    <t>华漕学校</t>
    <phoneticPr fontId="1" type="noConversion"/>
  </si>
  <si>
    <t>华漕</t>
    <phoneticPr fontId="1" type="noConversion"/>
  </si>
  <si>
    <t>一贯制</t>
    <phoneticPr fontId="1" type="noConversion"/>
  </si>
  <si>
    <t>标准化考场重大考试支持服务费</t>
  </si>
  <si>
    <t>重大考试保障服务费</t>
    <phoneticPr fontId="1" type="noConversion"/>
  </si>
  <si>
    <t>2024年镇管单位标准化考场项目（考试中心）</t>
    <phoneticPr fontId="1" type="noConversion"/>
  </si>
  <si>
    <t>姓名</t>
  </si>
  <si>
    <t>录用单位</t>
  </si>
  <si>
    <t>隶属</t>
  </si>
  <si>
    <t>镇属</t>
    <phoneticPr fontId="1" type="noConversion"/>
  </si>
  <si>
    <t>教师类型</t>
  </si>
  <si>
    <t>学校阶段</t>
  </si>
  <si>
    <t>金额
（1~12月）</t>
    <phoneticPr fontId="1" type="noConversion"/>
  </si>
  <si>
    <t>储备教师</t>
  </si>
  <si>
    <t>宋张莹</t>
  </si>
  <si>
    <t>华漕镇</t>
    <phoneticPr fontId="1" type="noConversion"/>
  </si>
  <si>
    <t>朱翊辰</t>
  </si>
  <si>
    <t>沈天怡</t>
  </si>
  <si>
    <t>徐澄</t>
  </si>
  <si>
    <t>王旭</t>
  </si>
  <si>
    <t>科艺体德专项</t>
    <phoneticPr fontId="1" type="noConversion"/>
  </si>
  <si>
    <t>2024年镇管单位科艺体德项目（普教一科）</t>
  </si>
  <si>
    <t>预算单位</t>
  </si>
  <si>
    <t>备注</t>
  </si>
  <si>
    <t>学校少年宫</t>
  </si>
  <si>
    <t>运营管理补贴费</t>
  </si>
  <si>
    <t>美育特色联盟</t>
  </si>
  <si>
    <t>师资培训、专家指导、学生艺术团建设等</t>
  </si>
  <si>
    <t>体育教育经费</t>
  </si>
  <si>
    <t>体育课程购买</t>
  </si>
  <si>
    <t>心理健康教育</t>
  </si>
  <si>
    <t>心理教育课程、心理咨询辅导服务</t>
  </si>
  <si>
    <t>骏博外国语初级中学（原：上海外国语大学民办闵行外国语初级中学）</t>
  </si>
  <si>
    <t>戏曲传承与发展（沪剧）</t>
  </si>
  <si>
    <t>教学课时费、专家指导费、学生活动与实践等</t>
  </si>
  <si>
    <t>2024年镇级预算（普教二科）</t>
  </si>
  <si>
    <t>金额</t>
    <phoneticPr fontId="3" type="noConversion"/>
  </si>
  <si>
    <t>闵行区虹桥镇教育委员会</t>
  </si>
  <si>
    <t>学区化集团化建设</t>
  </si>
  <si>
    <t>学区化办学建设</t>
  </si>
  <si>
    <t>各学段针对学区建设发展开展的项目、活动等</t>
  </si>
  <si>
    <t>已沟通</t>
  </si>
  <si>
    <t>学区集团共享课程、赛事承办</t>
  </si>
  <si>
    <t>共享体育、心理课程，承办体育赛事等</t>
  </si>
  <si>
    <t>新颁布文件</t>
  </si>
  <si>
    <t>《上海市促进中小学校体育工作高质量发展进一步提升学生体质健康水平行动方案》、《全面加强和改进新时代学生心理健康工作
专项行动实施方案》</t>
  </si>
  <si>
    <t>智慧教育示范区项目</t>
  </si>
  <si>
    <t>精准教学行动研究项目</t>
  </si>
  <si>
    <t>精准教学的实践研究、教师培训、专家指导、条件保障</t>
  </si>
  <si>
    <t>强校工程</t>
  </si>
  <si>
    <t>市级实验校（第二轮）</t>
  </si>
  <si>
    <t>教师课程领导力提升、课程建设及展示活动、校园育人空间提升</t>
  </si>
  <si>
    <t>闵行区华漕镇教育委员会</t>
  </si>
  <si>
    <t>新优质学校创建</t>
  </si>
  <si>
    <t>第三轮新优质学校创建</t>
  </si>
  <si>
    <t>课程领导力项目</t>
  </si>
  <si>
    <t>街镇</t>
    <phoneticPr fontId="1" type="noConversion"/>
  </si>
  <si>
    <t>上海市闵行区诸翟学校</t>
    <phoneticPr fontId="3" type="noConversion"/>
  </si>
  <si>
    <t>学生数</t>
    <phoneticPr fontId="1" type="noConversion"/>
  </si>
  <si>
    <t>2024年教育费附加镇级使用部分第一次分配附表</t>
    <phoneticPr fontId="1" type="noConversion"/>
  </si>
  <si>
    <t>华漕镇：</t>
    <phoneticPr fontId="3" type="noConversion"/>
  </si>
  <si>
    <t>单位：元</t>
    <phoneticPr fontId="3" type="noConversion"/>
  </si>
  <si>
    <t>项目</t>
    <phoneticPr fontId="3" type="noConversion"/>
  </si>
  <si>
    <t>其中：乡镇</t>
    <phoneticPr fontId="1" type="noConversion"/>
  </si>
  <si>
    <t>保安经费</t>
    <phoneticPr fontId="3" type="noConversion"/>
  </si>
  <si>
    <t>视频联网</t>
    <phoneticPr fontId="1" type="noConversion"/>
  </si>
  <si>
    <t>民办学校生均补贴</t>
    <phoneticPr fontId="1" type="noConversion"/>
  </si>
  <si>
    <t>民办学校减免书簿费</t>
    <phoneticPr fontId="1" type="noConversion"/>
  </si>
  <si>
    <t>标准化考场服务</t>
    <phoneticPr fontId="1" type="noConversion"/>
  </si>
  <si>
    <t>储备教师</t>
    <phoneticPr fontId="1" type="noConversion"/>
  </si>
  <si>
    <t>中小学教育教学</t>
    <phoneticPr fontId="1" type="noConversion"/>
  </si>
  <si>
    <t>民办随迁子女学校补贴</t>
    <phoneticPr fontId="1" type="noConversion"/>
  </si>
  <si>
    <t>民办随迁子女学校学生资助</t>
    <phoneticPr fontId="1" type="noConversion"/>
  </si>
  <si>
    <t>民办随迁子女学校减免书簿费</t>
    <phoneticPr fontId="1" type="noConversion"/>
  </si>
  <si>
    <t>2024年保安经费预算</t>
    <phoneticPr fontId="3" type="noConversion"/>
  </si>
  <si>
    <t>2024年储备教师预算</t>
    <phoneticPr fontId="1" type="noConversion"/>
  </si>
  <si>
    <t>2024年视频联网预算</t>
    <phoneticPr fontId="1" type="noConversion"/>
  </si>
</sst>
</file>

<file path=xl/styles.xml><?xml version="1.0" encoding="utf-8"?>
<styleSheet xmlns="http://schemas.openxmlformats.org/spreadsheetml/2006/main">
  <numFmts count="8">
    <numFmt numFmtId="43" formatCode="_ * #,##0.00_ ;_ * \-#,##0.00_ ;_ * &quot;-&quot;??_ ;_ @_ "/>
    <numFmt numFmtId="176" formatCode="[$-F800]dddd\,\ mmmm\ dd\,\ yyyy"/>
    <numFmt numFmtId="177" formatCode="0.00_ "/>
    <numFmt numFmtId="178" formatCode="0.00_);[Red]\(0.00\)"/>
    <numFmt numFmtId="179" formatCode="_-* #,##0_-;\-* #,##0_-;_-* &quot;-&quot;_-;_-@_-"/>
    <numFmt numFmtId="180" formatCode="[$-409]d/mmm/yy;@"/>
    <numFmt numFmtId="181" formatCode="0_);\(0\)"/>
    <numFmt numFmtId="182" formatCode="#,##0.00_ "/>
  </numFmts>
  <fonts count="56">
    <font>
      <sz val="11"/>
      <color theme="1"/>
      <name val="宋体"/>
      <family val="2"/>
      <charset val="134"/>
      <scheme val="minor"/>
    </font>
    <font>
      <sz val="9"/>
      <name val="宋体"/>
      <family val="2"/>
      <charset val="134"/>
      <scheme val="minor"/>
    </font>
    <font>
      <sz val="11"/>
      <color theme="1"/>
      <name val="宋体"/>
      <family val="3"/>
      <charset val="134"/>
      <scheme val="minor"/>
    </font>
    <font>
      <sz val="9"/>
      <name val="宋体"/>
      <family val="3"/>
      <charset val="134"/>
    </font>
    <font>
      <sz val="11"/>
      <color theme="1"/>
      <name val="宋体"/>
      <family val="2"/>
      <charset val="134"/>
      <scheme val="minor"/>
    </font>
    <font>
      <sz val="11"/>
      <color indexed="8"/>
      <name val="Arial"/>
      <family val="2"/>
    </font>
    <font>
      <sz val="10"/>
      <name val="宋体"/>
      <family val="3"/>
      <charset val="134"/>
    </font>
    <font>
      <sz val="12"/>
      <name val="宋体"/>
      <family val="3"/>
      <charset val="134"/>
    </font>
    <font>
      <sz val="11"/>
      <name val="宋体"/>
      <family val="2"/>
      <charset val="134"/>
      <scheme val="minor"/>
    </font>
    <font>
      <sz val="10"/>
      <color theme="1"/>
      <name val="宋体"/>
      <family val="3"/>
      <charset val="134"/>
      <scheme val="minor"/>
    </font>
    <font>
      <sz val="11"/>
      <color indexed="8"/>
      <name val="宋体"/>
      <family val="3"/>
      <charset val="134"/>
      <scheme val="minor"/>
    </font>
    <font>
      <b/>
      <sz val="10"/>
      <color indexed="8"/>
      <name val="微软雅黑"/>
      <family val="2"/>
      <charset val="134"/>
    </font>
    <font>
      <b/>
      <sz val="10"/>
      <name val="微软雅黑"/>
      <family val="2"/>
      <charset val="134"/>
    </font>
    <font>
      <sz val="10"/>
      <color theme="1"/>
      <name val="微软雅黑"/>
      <family val="2"/>
      <charset val="134"/>
    </font>
    <font>
      <sz val="10"/>
      <color indexed="8"/>
      <name val="微软雅黑"/>
      <family val="2"/>
      <charset val="134"/>
    </font>
    <font>
      <sz val="10"/>
      <name val="微软雅黑"/>
      <family val="2"/>
      <charset val="134"/>
    </font>
    <font>
      <sz val="9"/>
      <name val="宋体"/>
      <family val="3"/>
      <charset val="134"/>
      <scheme val="minor"/>
    </font>
    <font>
      <sz val="16"/>
      <color theme="1"/>
      <name val="宋体"/>
      <family val="2"/>
      <charset val="134"/>
      <scheme val="minor"/>
    </font>
    <font>
      <b/>
      <sz val="14"/>
      <color indexed="8"/>
      <name val="微软雅黑"/>
      <family val="2"/>
      <charset val="134"/>
    </font>
    <font>
      <sz val="10"/>
      <color indexed="8"/>
      <name val="Arial"/>
      <family val="2"/>
    </font>
    <font>
      <sz val="10"/>
      <name val="Arial"/>
      <family val="2"/>
    </font>
    <font>
      <sz val="10"/>
      <color indexed="8"/>
      <name val="宋体"/>
      <family val="3"/>
      <charset val="134"/>
    </font>
    <font>
      <b/>
      <sz val="10"/>
      <name val="宋体"/>
      <family val="3"/>
      <charset val="134"/>
    </font>
    <font>
      <sz val="9"/>
      <color indexed="8"/>
      <name val="宋体"/>
      <family val="3"/>
      <charset val="134"/>
    </font>
    <font>
      <b/>
      <sz val="9"/>
      <color indexed="81"/>
      <name val="宋体"/>
      <family val="3"/>
      <charset val="134"/>
    </font>
    <font>
      <b/>
      <sz val="9"/>
      <color indexed="81"/>
      <name val="Tahoma"/>
      <family val="2"/>
    </font>
    <font>
      <sz val="9"/>
      <color indexed="8"/>
      <name val="Times New Roman"/>
      <family val="1"/>
    </font>
    <font>
      <b/>
      <sz val="14"/>
      <name val="宋体"/>
      <family val="3"/>
      <charset val="134"/>
      <scheme val="minor"/>
    </font>
    <font>
      <sz val="10"/>
      <name val="宋体"/>
      <family val="3"/>
      <charset val="134"/>
      <scheme val="minor"/>
    </font>
    <font>
      <sz val="11"/>
      <name val="宋体"/>
      <family val="3"/>
      <charset val="134"/>
    </font>
    <font>
      <sz val="11"/>
      <name val="楷体_GB2312"/>
      <family val="3"/>
      <charset val="134"/>
    </font>
    <font>
      <sz val="10"/>
      <color theme="1"/>
      <name val="宋体"/>
      <family val="3"/>
      <charset val="134"/>
    </font>
    <font>
      <sz val="9"/>
      <color theme="1"/>
      <name val="宋体"/>
      <family val="3"/>
      <charset val="134"/>
      <scheme val="minor"/>
    </font>
    <font>
      <sz val="9"/>
      <color theme="1"/>
      <name val="宋体"/>
      <family val="3"/>
      <charset val="134"/>
    </font>
    <font>
      <sz val="16"/>
      <color theme="1"/>
      <name val="宋体"/>
      <family val="3"/>
      <charset val="134"/>
      <scheme val="minor"/>
    </font>
    <font>
      <sz val="16"/>
      <color indexed="8"/>
      <name val="宋体"/>
      <family val="3"/>
      <charset val="134"/>
    </font>
    <font>
      <sz val="10"/>
      <color indexed="8"/>
      <name val="宋体"/>
      <family val="3"/>
      <charset val="134"/>
      <scheme val="minor"/>
    </font>
    <font>
      <b/>
      <sz val="10"/>
      <color indexed="8"/>
      <name val="宋体"/>
      <family val="3"/>
      <charset val="134"/>
      <scheme val="minor"/>
    </font>
    <font>
      <b/>
      <sz val="14"/>
      <color indexed="8"/>
      <name val="宋体"/>
      <family val="3"/>
      <charset val="134"/>
      <scheme val="minor"/>
    </font>
    <font>
      <b/>
      <sz val="14"/>
      <color indexed="8"/>
      <name val="宋体"/>
      <family val="3"/>
      <charset val="134"/>
    </font>
    <font>
      <b/>
      <sz val="12"/>
      <color indexed="8"/>
      <name val="宋体"/>
      <family val="3"/>
      <charset val="134"/>
      <scheme val="minor"/>
    </font>
    <font>
      <b/>
      <sz val="12"/>
      <color indexed="8"/>
      <name val="宋体"/>
      <family val="3"/>
      <charset val="134"/>
    </font>
    <font>
      <b/>
      <sz val="11"/>
      <color theme="1"/>
      <name val="宋体"/>
      <family val="2"/>
      <charset val="134"/>
      <scheme val="minor"/>
    </font>
    <font>
      <b/>
      <sz val="18"/>
      <color indexed="8"/>
      <name val="宋体"/>
      <family val="3"/>
      <charset val="134"/>
    </font>
    <font>
      <sz val="18"/>
      <color theme="1"/>
      <name val="宋体"/>
      <family val="3"/>
      <charset val="134"/>
      <scheme val="minor"/>
    </font>
    <font>
      <sz val="9"/>
      <color indexed="8"/>
      <name val="宋体"/>
      <family val="3"/>
      <charset val="134"/>
      <scheme val="minor"/>
    </font>
    <font>
      <sz val="14"/>
      <color theme="1"/>
      <name val="宋体"/>
      <family val="3"/>
      <charset val="134"/>
      <scheme val="minor"/>
    </font>
    <font>
      <b/>
      <sz val="16"/>
      <name val="宋体"/>
      <family val="3"/>
      <charset val="134"/>
    </font>
    <font>
      <sz val="18"/>
      <name val="宋体"/>
      <family val="3"/>
      <charset val="134"/>
      <scheme val="minor"/>
    </font>
    <font>
      <b/>
      <sz val="9"/>
      <name val="宋体"/>
      <family val="3"/>
      <charset val="134"/>
    </font>
    <font>
      <sz val="12"/>
      <name val="Arial"/>
      <family val="2"/>
    </font>
    <font>
      <sz val="10"/>
      <color rgb="FFFF0000"/>
      <name val="宋体"/>
      <family val="3"/>
      <charset val="134"/>
    </font>
    <font>
      <b/>
      <sz val="16"/>
      <name val="宋体"/>
      <family val="3"/>
      <charset val="134"/>
      <scheme val="major"/>
    </font>
    <font>
      <sz val="14"/>
      <name val="仿宋"/>
      <family val="3"/>
      <charset val="134"/>
    </font>
    <font>
      <sz val="12"/>
      <name val="仿宋"/>
      <family val="3"/>
      <charset val="134"/>
    </font>
    <font>
      <sz val="12"/>
      <color theme="1"/>
      <name val="仿宋"/>
      <family val="3"/>
      <charset val="134"/>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0.24997711111789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bottom/>
      <diagonal/>
    </border>
    <border>
      <left style="thin">
        <color auto="1"/>
      </left>
      <right style="thin">
        <color auto="1"/>
      </right>
      <top style="thin">
        <color auto="1"/>
      </top>
      <bottom style="thin">
        <color auto="1"/>
      </bottom>
      <diagonal/>
    </border>
  </borders>
  <cellStyleXfs count="37">
    <xf numFmtId="0" fontId="0" fillId="0" borderId="0">
      <alignment vertical="center"/>
    </xf>
    <xf numFmtId="176" fontId="2" fillId="0" borderId="0">
      <alignment vertical="center"/>
    </xf>
    <xf numFmtId="43" fontId="4" fillId="0" borderId="0" applyFont="0" applyFill="0" applyBorder="0" applyAlignment="0" applyProtection="0">
      <alignment vertical="center"/>
    </xf>
    <xf numFmtId="0" fontId="7" fillId="0" borderId="0"/>
    <xf numFmtId="176" fontId="6" fillId="0" borderId="0"/>
    <xf numFmtId="176" fontId="6" fillId="0" borderId="0"/>
    <xf numFmtId="176" fontId="6" fillId="0" borderId="0"/>
    <xf numFmtId="176" fontId="6" fillId="0" borderId="0"/>
    <xf numFmtId="176" fontId="2" fillId="0" borderId="0">
      <alignment vertical="center"/>
    </xf>
    <xf numFmtId="176" fontId="2" fillId="0" borderId="0">
      <alignment vertical="center"/>
    </xf>
    <xf numFmtId="176" fontId="4" fillId="0" borderId="0">
      <alignment vertical="center"/>
    </xf>
    <xf numFmtId="0" fontId="2" fillId="0" borderId="0">
      <alignment vertical="center"/>
    </xf>
    <xf numFmtId="0" fontId="7" fillId="0" borderId="0">
      <alignment vertical="center"/>
    </xf>
    <xf numFmtId="176" fontId="2" fillId="0" borderId="0">
      <alignment vertical="center"/>
    </xf>
    <xf numFmtId="0" fontId="10" fillId="0" borderId="0">
      <alignment vertical="center"/>
    </xf>
    <xf numFmtId="176" fontId="6" fillId="0" borderId="0"/>
    <xf numFmtId="0" fontId="2" fillId="0" borderId="0">
      <alignment vertical="center"/>
    </xf>
    <xf numFmtId="0" fontId="2" fillId="0" borderId="0">
      <alignment vertical="center"/>
    </xf>
    <xf numFmtId="0" fontId="7" fillId="0" borderId="0"/>
    <xf numFmtId="0" fontId="7" fillId="0" borderId="0"/>
    <xf numFmtId="176" fontId="7" fillId="0" borderId="0"/>
    <xf numFmtId="0" fontId="4" fillId="0" borderId="0">
      <alignment vertical="center"/>
    </xf>
    <xf numFmtId="179" fontId="7" fillId="0" borderId="0" applyFont="0" applyFill="0" applyBorder="0" applyAlignment="0" applyProtection="0">
      <alignment vertical="center"/>
    </xf>
    <xf numFmtId="179" fontId="7" fillId="0" borderId="0" applyFont="0" applyFill="0" applyBorder="0" applyAlignment="0" applyProtection="0">
      <alignment vertical="center"/>
    </xf>
    <xf numFmtId="0" fontId="7" fillId="0" borderId="0"/>
    <xf numFmtId="0" fontId="7" fillId="0" borderId="0">
      <alignment vertical="center"/>
    </xf>
    <xf numFmtId="0" fontId="7" fillId="0" borderId="0">
      <alignment vertical="center"/>
    </xf>
    <xf numFmtId="176" fontId="2" fillId="0" borderId="0">
      <alignment vertical="center"/>
    </xf>
    <xf numFmtId="180" fontId="7" fillId="0" borderId="0">
      <alignment vertical="center"/>
    </xf>
    <xf numFmtId="43" fontId="7" fillId="0" borderId="0" applyFont="0" applyFill="0" applyBorder="0" applyAlignment="0" applyProtection="0">
      <alignment vertical="center"/>
    </xf>
    <xf numFmtId="0" fontId="2" fillId="0" borderId="0">
      <alignment vertical="center"/>
    </xf>
    <xf numFmtId="0" fontId="2" fillId="0" borderId="0">
      <alignment vertical="center"/>
    </xf>
    <xf numFmtId="0" fontId="6" fillId="0" borderId="0"/>
    <xf numFmtId="0" fontId="7" fillId="0" borderId="0">
      <alignment vertical="center"/>
    </xf>
    <xf numFmtId="0" fontId="7" fillId="0" borderId="0">
      <alignment vertical="center"/>
    </xf>
    <xf numFmtId="176" fontId="4" fillId="0" borderId="0">
      <alignment vertical="center"/>
    </xf>
    <xf numFmtId="176" fontId="4" fillId="0" borderId="0">
      <alignment vertical="center"/>
    </xf>
  </cellStyleXfs>
  <cellXfs count="191">
    <xf numFmtId="0" fontId="0" fillId="0" borderId="0" xfId="0">
      <alignment vertical="center"/>
    </xf>
    <xf numFmtId="0" fontId="5" fillId="4" borderId="0" xfId="0" applyFont="1" applyFill="1" applyAlignment="1">
      <alignment horizontal="center" vertical="center"/>
    </xf>
    <xf numFmtId="178" fontId="5" fillId="4" borderId="0" xfId="2" applyNumberFormat="1" applyFont="1" applyFill="1" applyAlignment="1">
      <alignment horizontal="center" vertical="center"/>
    </xf>
    <xf numFmtId="178" fontId="5" fillId="4" borderId="0" xfId="0" applyNumberFormat="1" applyFont="1" applyFill="1" applyAlignment="1">
      <alignment horizontal="center" vertical="center"/>
    </xf>
    <xf numFmtId="176" fontId="8" fillId="0" borderId="0" xfId="0" applyNumberFormat="1" applyFont="1">
      <alignment vertical="center"/>
    </xf>
    <xf numFmtId="0" fontId="8" fillId="0" borderId="0" xfId="0" applyNumberFormat="1" applyFont="1">
      <alignment vertical="center"/>
    </xf>
    <xf numFmtId="0" fontId="0" fillId="0" borderId="0" xfId="0" applyAlignment="1">
      <alignment horizontal="right" vertical="center"/>
    </xf>
    <xf numFmtId="0" fontId="0" fillId="0" borderId="0" xfId="0" applyNumberFormat="1">
      <alignment vertical="center"/>
    </xf>
    <xf numFmtId="0" fontId="19" fillId="4" borderId="0" xfId="0" applyFont="1" applyFill="1" applyAlignment="1">
      <alignment horizontal="center" vertical="center"/>
    </xf>
    <xf numFmtId="0" fontId="5" fillId="4" borderId="0" xfId="0" applyFont="1" applyFill="1" applyAlignment="1">
      <alignment vertical="center" wrapText="1"/>
    </xf>
    <xf numFmtId="0" fontId="5" fillId="4" borderId="0" xfId="0" applyFont="1" applyFill="1" applyAlignment="1">
      <alignment horizontal="center" vertical="center" wrapText="1"/>
    </xf>
    <xf numFmtId="0" fontId="5" fillId="4" borderId="0" xfId="0" applyFont="1" applyFill="1" applyAlignment="1">
      <alignment horizontal="left" vertical="center" wrapText="1"/>
    </xf>
    <xf numFmtId="0" fontId="19" fillId="2" borderId="1"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5" xfId="0" applyFont="1" applyFill="1" applyBorder="1" applyAlignment="1">
      <alignment vertical="center" wrapText="1"/>
    </xf>
    <xf numFmtId="0" fontId="6" fillId="2" borderId="6" xfId="0" applyFont="1" applyFill="1" applyBorder="1" applyAlignment="1">
      <alignment horizontal="center" vertical="center" wrapText="1"/>
    </xf>
    <xf numFmtId="0" fontId="21" fillId="2" borderId="2" xfId="0" applyFont="1" applyFill="1" applyBorder="1" applyAlignment="1">
      <alignment horizontal="center" vertical="center"/>
    </xf>
    <xf numFmtId="43" fontId="20" fillId="2" borderId="1" xfId="2" applyNumberFormat="1" applyFont="1" applyFill="1" applyBorder="1" applyAlignment="1">
      <alignment horizontal="center" vertical="center"/>
    </xf>
    <xf numFmtId="43" fontId="20"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1" xfId="0" applyFont="1" applyFill="1" applyBorder="1" applyAlignment="1">
      <alignment horizontal="left" vertical="center" wrapText="1"/>
    </xf>
    <xf numFmtId="0" fontId="20" fillId="2" borderId="1" xfId="0" applyFont="1" applyFill="1" applyBorder="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19" fillId="2" borderId="0" xfId="0" applyFont="1" applyFill="1" applyAlignment="1">
      <alignment horizontal="center" vertical="center"/>
    </xf>
    <xf numFmtId="0" fontId="21" fillId="2" borderId="1" xfId="0" applyFont="1" applyFill="1" applyBorder="1" applyAlignment="1">
      <alignment horizontal="center" vertical="center"/>
    </xf>
    <xf numFmtId="0" fontId="3" fillId="2" borderId="1" xfId="4" applyNumberFormat="1" applyFont="1" applyFill="1" applyBorder="1" applyAlignment="1">
      <alignment vertical="center" wrapText="1"/>
    </xf>
    <xf numFmtId="0" fontId="3" fillId="3" borderId="1" xfId="4" applyNumberFormat="1" applyFont="1" applyFill="1" applyBorder="1" applyAlignment="1">
      <alignment horizontal="center" vertical="center" wrapText="1"/>
    </xf>
    <xf numFmtId="0" fontId="3" fillId="3" borderId="1" xfId="4" applyNumberFormat="1" applyFont="1" applyFill="1" applyBorder="1" applyAlignment="1">
      <alignment vertical="center"/>
    </xf>
    <xf numFmtId="0" fontId="3" fillId="3" borderId="1" xfId="4" applyNumberFormat="1" applyFont="1" applyFill="1" applyBorder="1" applyAlignment="1">
      <alignment vertical="center" wrapText="1"/>
    </xf>
    <xf numFmtId="0" fontId="29" fillId="3" borderId="1" xfId="10" applyNumberFormat="1" applyFont="1" applyFill="1" applyBorder="1" applyAlignment="1">
      <alignment horizontal="center" vertical="center" wrapText="1"/>
    </xf>
    <xf numFmtId="0" fontId="30" fillId="3" borderId="1" xfId="10" applyNumberFormat="1" applyFont="1" applyFill="1" applyBorder="1" applyAlignment="1">
      <alignment horizontal="center" vertical="center" wrapText="1"/>
    </xf>
    <xf numFmtId="0" fontId="3" fillId="4" borderId="1" xfId="4" applyNumberFormat="1" applyFont="1" applyFill="1" applyBorder="1" applyAlignment="1">
      <alignment horizontal="center" vertical="center" wrapText="1"/>
    </xf>
    <xf numFmtId="0" fontId="9" fillId="0" borderId="1" xfId="11" applyFont="1" applyBorder="1" applyAlignment="1">
      <alignment horizontal="center" vertical="center"/>
    </xf>
    <xf numFmtId="0" fontId="31" fillId="0" borderId="1" xfId="12" applyFont="1" applyBorder="1" applyAlignment="1">
      <alignment horizontal="center" vertical="center"/>
    </xf>
    <xf numFmtId="177" fontId="1" fillId="0" borderId="1" xfId="0" applyNumberFormat="1" applyFont="1" applyBorder="1">
      <alignment vertical="center"/>
    </xf>
    <xf numFmtId="177" fontId="1" fillId="3" borderId="1" xfId="0" applyNumberFormat="1" applyFont="1" applyFill="1" applyBorder="1">
      <alignment vertical="center"/>
    </xf>
    <xf numFmtId="0" fontId="8" fillId="0" borderId="0" xfId="0" applyNumberFormat="1" applyFont="1" applyAlignment="1">
      <alignment horizontal="center" vertical="center"/>
    </xf>
    <xf numFmtId="0" fontId="33" fillId="2" borderId="1" xfId="18" applyFont="1" applyFill="1" applyBorder="1" applyAlignment="1">
      <alignment horizontal="center" vertical="center"/>
    </xf>
    <xf numFmtId="0" fontId="33" fillId="2" borderId="1" xfId="18" applyFont="1" applyFill="1" applyBorder="1" applyAlignment="1">
      <alignment horizontal="center" vertical="center" wrapText="1"/>
    </xf>
    <xf numFmtId="0" fontId="0" fillId="0" borderId="0" xfId="0" applyFont="1">
      <alignment vertical="center"/>
    </xf>
    <xf numFmtId="0" fontId="32" fillId="2" borderId="1" xfId="0" applyFont="1" applyFill="1" applyBorder="1" applyAlignment="1">
      <alignment horizontal="center" vertical="center"/>
    </xf>
    <xf numFmtId="0" fontId="33" fillId="2" borderId="1" xfId="3" applyFont="1" applyFill="1" applyBorder="1" applyAlignment="1">
      <alignment horizontal="center" vertical="center"/>
    </xf>
    <xf numFmtId="0" fontId="33" fillId="2" borderId="1" xfId="18" applyFont="1" applyFill="1" applyBorder="1" applyAlignment="1">
      <alignment horizontal="left" vertical="center"/>
    </xf>
    <xf numFmtId="181" fontId="33" fillId="2" borderId="1" xfId="18" applyNumberFormat="1" applyFont="1" applyFill="1" applyBorder="1" applyAlignment="1">
      <alignment horizontal="center" vertical="center"/>
    </xf>
    <xf numFmtId="181" fontId="32" fillId="2" borderId="1" xfId="0" applyNumberFormat="1" applyFont="1" applyFill="1" applyBorder="1" applyAlignment="1">
      <alignment horizontal="center" vertical="center"/>
    </xf>
    <xf numFmtId="0" fontId="9" fillId="0" borderId="1" xfId="0" applyFont="1" applyBorder="1" applyAlignment="1">
      <alignment horizontal="center" vertical="center"/>
    </xf>
    <xf numFmtId="0" fontId="6" fillId="0" borderId="1" xfId="0" applyFont="1" applyBorder="1" applyAlignment="1">
      <alignment horizontal="center" vertical="center"/>
    </xf>
    <xf numFmtId="0" fontId="10" fillId="2" borderId="1" xfId="4" applyNumberFormat="1" applyFont="1" applyFill="1" applyBorder="1" applyAlignment="1">
      <alignment horizontal="center" vertical="center"/>
    </xf>
    <xf numFmtId="0" fontId="6" fillId="6" borderId="1" xfId="0" applyFont="1" applyFill="1" applyBorder="1" applyAlignment="1">
      <alignment horizontal="center" vertical="center"/>
    </xf>
    <xf numFmtId="0" fontId="0" fillId="0" borderId="0" xfId="0" applyAlignment="1">
      <alignment horizontal="center" vertical="center"/>
    </xf>
    <xf numFmtId="0" fontId="36" fillId="2" borderId="1" xfId="14" applyNumberFormat="1" applyFont="1" applyFill="1" applyBorder="1" applyAlignment="1">
      <alignment horizontal="center" vertical="center"/>
    </xf>
    <xf numFmtId="0" fontId="36" fillId="0" borderId="1" xfId="14" applyFont="1" applyBorder="1" applyAlignment="1">
      <alignment horizontal="center" vertical="center"/>
    </xf>
    <xf numFmtId="177" fontId="9" fillId="0" borderId="1" xfId="0" applyNumberFormat="1" applyFont="1" applyBorder="1" applyAlignment="1">
      <alignment horizontal="center" vertical="center"/>
    </xf>
    <xf numFmtId="0" fontId="28" fillId="2" borderId="1" xfId="14" applyFont="1" applyFill="1" applyBorder="1" applyAlignment="1">
      <alignment horizontal="center" vertical="center"/>
    </xf>
    <xf numFmtId="0" fontId="9" fillId="2" borderId="1" xfId="0" applyFont="1" applyFill="1" applyBorder="1" applyAlignment="1">
      <alignment horizontal="center" vertical="center"/>
    </xf>
    <xf numFmtId="0" fontId="31" fillId="2" borderId="1" xfId="5" applyNumberFormat="1" applyFont="1" applyFill="1" applyBorder="1" applyAlignment="1">
      <alignment horizontal="center" vertical="center"/>
    </xf>
    <xf numFmtId="0" fontId="9" fillId="0" borderId="1" xfId="5" applyNumberFormat="1" applyFont="1" applyBorder="1" applyAlignment="1">
      <alignment horizontal="center" vertical="center"/>
    </xf>
    <xf numFmtId="0" fontId="36" fillId="2" borderId="1" xfId="14" applyNumberFormat="1" applyFont="1" applyFill="1" applyBorder="1" applyAlignment="1">
      <alignment horizontal="right" vertical="center"/>
    </xf>
    <xf numFmtId="0" fontId="6" fillId="5" borderId="1"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178" fontId="15" fillId="3" borderId="1" xfId="2" applyNumberFormat="1" applyFont="1" applyFill="1" applyBorder="1" applyAlignment="1">
      <alignment horizontal="center" vertical="center" wrapText="1"/>
    </xf>
    <xf numFmtId="178" fontId="15" fillId="3" borderId="1" xfId="0" applyNumberFormat="1" applyFont="1" applyFill="1" applyBorder="1" applyAlignment="1">
      <alignment horizontal="center" vertical="center" wrapText="1"/>
    </xf>
    <xf numFmtId="0" fontId="14" fillId="3" borderId="5" xfId="0" applyFont="1" applyFill="1" applyBorder="1" applyAlignment="1">
      <alignment horizontal="center" vertical="center"/>
    </xf>
    <xf numFmtId="43" fontId="20" fillId="3" borderId="1" xfId="2" applyNumberFormat="1" applyFont="1" applyFill="1" applyBorder="1" applyAlignment="1">
      <alignment horizontal="center" vertical="center"/>
    </xf>
    <xf numFmtId="43" fontId="20" fillId="3" borderId="1" xfId="0" applyNumberFormat="1" applyFont="1" applyFill="1" applyBorder="1" applyAlignment="1">
      <alignment horizontal="center" vertical="center"/>
    </xf>
    <xf numFmtId="0" fontId="19" fillId="3" borderId="1" xfId="0" applyFont="1" applyFill="1" applyBorder="1" applyAlignment="1">
      <alignment horizontal="center" vertical="center"/>
    </xf>
    <xf numFmtId="0" fontId="19" fillId="3" borderId="1" xfId="0" applyFont="1" applyFill="1" applyBorder="1" applyAlignment="1">
      <alignment horizontal="left" vertical="center" wrapText="1"/>
    </xf>
    <xf numFmtId="0" fontId="19" fillId="3" borderId="5" xfId="0" applyFont="1" applyFill="1" applyBorder="1" applyAlignment="1">
      <alignment vertical="center" wrapText="1"/>
    </xf>
    <xf numFmtId="0" fontId="19" fillId="3" borderId="7" xfId="0" applyFont="1" applyFill="1" applyBorder="1" applyAlignment="1">
      <alignment horizontal="center" vertical="center" wrapText="1"/>
    </xf>
    <xf numFmtId="0" fontId="19" fillId="3" borderId="8" xfId="0" applyFont="1" applyFill="1" applyBorder="1" applyAlignment="1">
      <alignment vertical="center"/>
    </xf>
    <xf numFmtId="0" fontId="19" fillId="3" borderId="5" xfId="0" applyFont="1" applyFill="1" applyBorder="1" applyAlignment="1">
      <alignment horizontal="center" vertical="center"/>
    </xf>
    <xf numFmtId="0" fontId="44" fillId="0" borderId="0" xfId="0" applyNumberFormat="1" applyFont="1">
      <alignment vertical="center"/>
    </xf>
    <xf numFmtId="0" fontId="16" fillId="2" borderId="1" xfId="35" applyNumberFormat="1" applyFont="1" applyFill="1" applyBorder="1" applyAlignment="1">
      <alignment horizontal="center" vertical="center"/>
    </xf>
    <xf numFmtId="0" fontId="16" fillId="2" borderId="1" xfId="35" applyNumberFormat="1" applyFont="1" applyFill="1" applyBorder="1" applyAlignment="1">
      <alignment horizontal="center" vertical="center" wrapText="1"/>
    </xf>
    <xf numFmtId="0" fontId="16" fillId="2" borderId="1" xfId="2" applyNumberFormat="1" applyFont="1" applyFill="1" applyBorder="1" applyAlignment="1">
      <alignment horizontal="center" vertical="center"/>
    </xf>
    <xf numFmtId="0" fontId="32" fillId="0" borderId="0" xfId="0" applyNumberFormat="1" applyFont="1">
      <alignment vertical="center"/>
    </xf>
    <xf numFmtId="0" fontId="16" fillId="0" borderId="1" xfId="35" applyNumberFormat="1" applyFont="1" applyFill="1" applyBorder="1" applyAlignment="1">
      <alignment horizontal="center" vertical="center" wrapText="1"/>
    </xf>
    <xf numFmtId="0" fontId="45" fillId="0" borderId="1" xfId="35" applyNumberFormat="1" applyFont="1" applyFill="1" applyBorder="1" applyAlignment="1" applyProtection="1">
      <alignment horizontal="left" vertical="center" wrapText="1"/>
    </xf>
    <xf numFmtId="0" fontId="16" fillId="0" borderId="1" xfId="35" applyNumberFormat="1" applyFont="1" applyFill="1" applyBorder="1" applyAlignment="1">
      <alignment horizontal="center" vertical="center"/>
    </xf>
    <xf numFmtId="0" fontId="16" fillId="0" borderId="1" xfId="2" applyNumberFormat="1" applyFon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42"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20" fillId="2" borderId="1" xfId="0" applyFont="1" applyFill="1" applyBorder="1" applyAlignment="1">
      <alignment horizontal="left" vertical="center" wrapText="1"/>
    </xf>
    <xf numFmtId="0" fontId="26" fillId="2" borderId="1" xfId="0" applyFont="1" applyFill="1" applyBorder="1" applyAlignment="1">
      <alignment horizontal="left" vertical="center" wrapText="1"/>
    </xf>
    <xf numFmtId="0" fontId="32" fillId="2" borderId="1" xfId="0" applyFont="1" applyFill="1" applyBorder="1" applyAlignment="1">
      <alignment horizontal="center" vertical="center"/>
    </xf>
    <xf numFmtId="0" fontId="32" fillId="2" borderId="1" xfId="0" applyFont="1" applyFill="1" applyBorder="1" applyAlignment="1">
      <alignment horizontal="center" vertical="center"/>
    </xf>
    <xf numFmtId="0" fontId="0" fillId="2" borderId="0" xfId="0" applyFill="1" applyAlignment="1">
      <alignment vertical="center"/>
    </xf>
    <xf numFmtId="0" fontId="16" fillId="2" borderId="1" xfId="27" applyNumberFormat="1" applyFont="1" applyFill="1" applyBorder="1" applyAlignment="1">
      <alignment horizontal="center" vertical="center"/>
    </xf>
    <xf numFmtId="0" fontId="16" fillId="2" borderId="11" xfId="27" applyNumberFormat="1" applyFont="1" applyFill="1" applyBorder="1" applyAlignment="1">
      <alignment horizontal="center" vertical="center" wrapText="1"/>
    </xf>
    <xf numFmtId="0" fontId="16" fillId="2" borderId="12" xfId="27" applyNumberFormat="1" applyFont="1" applyFill="1" applyBorder="1" applyAlignment="1">
      <alignment horizontal="center" vertical="center"/>
    </xf>
    <xf numFmtId="0" fontId="16" fillId="2" borderId="13" xfId="27" applyNumberFormat="1" applyFont="1" applyFill="1" applyBorder="1" applyAlignment="1">
      <alignment horizontal="center" vertical="center"/>
    </xf>
    <xf numFmtId="0" fontId="32" fillId="2" borderId="8" xfId="0" applyFont="1" applyFill="1" applyBorder="1" applyAlignment="1">
      <alignment horizontal="center" vertical="center" wrapText="1"/>
    </xf>
    <xf numFmtId="0" fontId="3" fillId="2" borderId="1" xfId="0" applyFont="1" applyFill="1" applyBorder="1" applyAlignment="1">
      <alignment horizontal="center" vertical="center"/>
    </xf>
    <xf numFmtId="0" fontId="16" fillId="2" borderId="8" xfId="27" applyNumberFormat="1" applyFont="1" applyFill="1" applyBorder="1" applyAlignment="1">
      <alignment horizontal="center" vertical="center" wrapText="1"/>
    </xf>
    <xf numFmtId="0" fontId="16" fillId="2" borderId="1" xfId="27" applyNumberFormat="1" applyFont="1" applyFill="1" applyBorder="1" applyAlignment="1">
      <alignment horizontal="center" vertical="center" wrapText="1"/>
    </xf>
    <xf numFmtId="0" fontId="33" fillId="2" borderId="8"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0" fillId="2" borderId="0" xfId="0" applyFill="1" applyAlignment="1">
      <alignment vertical="center" wrapText="1"/>
    </xf>
    <xf numFmtId="0" fontId="0" fillId="2" borderId="0" xfId="0" applyFill="1" applyAlignment="1">
      <alignment horizontal="center" vertical="center"/>
    </xf>
    <xf numFmtId="0" fontId="32" fillId="2" borderId="0" xfId="0" applyFont="1" applyFill="1" applyAlignment="1">
      <alignment horizontal="center" vertical="center"/>
    </xf>
    <xf numFmtId="0" fontId="50" fillId="2" borderId="0" xfId="0" applyNumberFormat="1" applyFont="1" applyFill="1" applyBorder="1" applyAlignment="1">
      <alignment wrapText="1"/>
    </xf>
    <xf numFmtId="0" fontId="50" fillId="2" borderId="0" xfId="0" applyNumberFormat="1" applyFont="1" applyFill="1" applyBorder="1" applyAlignment="1"/>
    <xf numFmtId="0" fontId="7" fillId="2" borderId="0" xfId="0" applyNumberFormat="1" applyFont="1" applyFill="1" applyBorder="1" applyAlignment="1"/>
    <xf numFmtId="0" fontId="7" fillId="2" borderId="0" xfId="0" applyNumberFormat="1" applyFont="1" applyFill="1" applyBorder="1" applyAlignment="1">
      <alignment horizontal="center" vertical="center"/>
    </xf>
    <xf numFmtId="0" fontId="22" fillId="2" borderId="1" xfId="0" applyNumberFormat="1" applyFont="1" applyFill="1" applyBorder="1" applyAlignment="1" applyProtection="1">
      <alignment horizontal="center" vertical="center" shrinkToFit="1"/>
    </xf>
    <xf numFmtId="0" fontId="20" fillId="2" borderId="0" xfId="0" applyNumberFormat="1" applyFont="1" applyFill="1" applyBorder="1" applyAlignment="1" applyProtection="1">
      <alignment wrapText="1"/>
    </xf>
    <xf numFmtId="0" fontId="20" fillId="2" borderId="0" xfId="0" applyNumberFormat="1" applyFont="1" applyFill="1" applyBorder="1" applyAlignment="1">
      <alignment wrapText="1"/>
    </xf>
    <xf numFmtId="0" fontId="20" fillId="2" borderId="0" xfId="0" applyNumberFormat="1" applyFont="1" applyFill="1" applyBorder="1" applyAlignment="1"/>
    <xf numFmtId="0" fontId="6" fillId="2" borderId="1" xfId="0" applyNumberFormat="1" applyFont="1" applyFill="1" applyBorder="1" applyAlignment="1" applyProtection="1">
      <alignment horizontal="center" vertical="center"/>
    </xf>
    <xf numFmtId="0" fontId="6" fillId="2" borderId="1" xfId="0" applyNumberFormat="1" applyFont="1" applyFill="1" applyBorder="1" applyAlignment="1" applyProtection="1">
      <alignment horizontal="left" vertical="center"/>
    </xf>
    <xf numFmtId="182" fontId="6" fillId="2" borderId="1" xfId="0" applyNumberFormat="1" applyFont="1" applyFill="1" applyBorder="1" applyAlignment="1" applyProtection="1">
      <alignment horizontal="center" vertical="center"/>
    </xf>
    <xf numFmtId="0" fontId="51" fillId="2" borderId="0" xfId="0" applyNumberFormat="1" applyFont="1" applyFill="1" applyBorder="1" applyAlignment="1" applyProtection="1">
      <alignment horizontal="left" vertical="center" wrapText="1"/>
    </xf>
    <xf numFmtId="0" fontId="6" fillId="2" borderId="1" xfId="0" applyNumberFormat="1" applyFont="1" applyFill="1" applyBorder="1" applyAlignment="1" applyProtection="1">
      <alignment horizontal="left" vertical="center" wrapText="1"/>
    </xf>
    <xf numFmtId="0" fontId="6" fillId="2" borderId="0" xfId="0" applyNumberFormat="1" applyFont="1" applyFill="1" applyBorder="1" applyAlignment="1">
      <alignment wrapText="1"/>
    </xf>
    <xf numFmtId="0" fontId="6" fillId="2" borderId="1" xfId="0" applyNumberFormat="1" applyFont="1" applyFill="1" applyBorder="1" applyAlignment="1">
      <alignment horizontal="center" vertical="center"/>
    </xf>
    <xf numFmtId="0" fontId="6" fillId="2" borderId="1" xfId="0" applyNumberFormat="1" applyFont="1" applyFill="1" applyBorder="1" applyAlignment="1">
      <alignment vertical="center"/>
    </xf>
    <xf numFmtId="0" fontId="6" fillId="2" borderId="0" xfId="0" applyNumberFormat="1" applyFont="1" applyFill="1" applyBorder="1" applyAlignment="1">
      <alignment vertical="center" wrapText="1"/>
    </xf>
    <xf numFmtId="0" fontId="51" fillId="2" borderId="14" xfId="0" applyNumberFormat="1" applyFont="1" applyFill="1" applyBorder="1" applyAlignment="1" applyProtection="1">
      <alignment horizontal="left" vertical="center" wrapText="1"/>
    </xf>
    <xf numFmtId="0" fontId="51" fillId="2" borderId="0" xfId="0" applyNumberFormat="1" applyFont="1" applyFill="1" applyBorder="1" applyAlignment="1" applyProtection="1">
      <alignment horizontal="left" wrapText="1"/>
    </xf>
    <xf numFmtId="0" fontId="22" fillId="2" borderId="1" xfId="0" applyNumberFormat="1" applyFont="1" applyFill="1" applyBorder="1" applyAlignment="1">
      <alignment horizontal="center" vertical="center"/>
    </xf>
    <xf numFmtId="0" fontId="6" fillId="2" borderId="0" xfId="0" applyNumberFormat="1" applyFont="1" applyFill="1" applyBorder="1" applyAlignment="1"/>
    <xf numFmtId="0" fontId="6" fillId="2" borderId="0" xfId="0" applyNumberFormat="1" applyFont="1" applyFill="1" applyBorder="1" applyAlignment="1">
      <alignment horizontal="center" vertical="center"/>
    </xf>
    <xf numFmtId="0" fontId="13" fillId="2" borderId="0" xfId="0" applyFont="1" applyFill="1" applyAlignment="1">
      <alignment horizontal="center" vertical="center"/>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4"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5" fillId="2" borderId="0" xfId="0" applyFont="1" applyFill="1" applyAlignment="1">
      <alignment horizontal="center" vertical="center"/>
    </xf>
    <xf numFmtId="0" fontId="53" fillId="0" borderId="0" xfId="0" applyNumberFormat="1" applyFont="1" applyBorder="1" applyAlignment="1">
      <alignment horizontal="right" vertical="center"/>
    </xf>
    <xf numFmtId="0" fontId="54" fillId="0" borderId="15" xfId="0" applyNumberFormat="1" applyFont="1" applyBorder="1" applyAlignment="1">
      <alignment horizontal="center" vertical="center"/>
    </xf>
    <xf numFmtId="0" fontId="54" fillId="0" borderId="15" xfId="0" applyNumberFormat="1" applyFont="1" applyFill="1" applyBorder="1" applyAlignment="1">
      <alignment horizontal="center" vertical="center"/>
    </xf>
    <xf numFmtId="0" fontId="0" fillId="0" borderId="0" xfId="0" applyNumberFormat="1" applyAlignment="1">
      <alignment horizontal="center" vertical="center"/>
    </xf>
    <xf numFmtId="0" fontId="49" fillId="2" borderId="15" xfId="0" applyFont="1" applyFill="1" applyBorder="1" applyAlignment="1">
      <alignment horizontal="center" vertical="center"/>
    </xf>
    <xf numFmtId="0" fontId="3" fillId="2" borderId="15" xfId="0" applyFont="1" applyFill="1" applyBorder="1" applyAlignment="1">
      <alignment horizontal="center" vertical="center" wrapText="1"/>
    </xf>
    <xf numFmtId="0" fontId="16" fillId="2" borderId="15" xfId="27" applyNumberFormat="1" applyFont="1" applyFill="1" applyBorder="1" applyAlignment="1">
      <alignment horizontal="center" vertical="center" wrapText="1"/>
    </xf>
    <xf numFmtId="0" fontId="32" fillId="2" borderId="15" xfId="0" applyFont="1" applyFill="1" applyBorder="1" applyAlignment="1">
      <alignment horizontal="center" vertical="center"/>
    </xf>
    <xf numFmtId="177" fontId="54" fillId="0" borderId="15" xfId="0" applyNumberFormat="1" applyFont="1" applyFill="1" applyBorder="1" applyAlignment="1">
      <alignment horizontal="center" vertical="center"/>
    </xf>
    <xf numFmtId="177" fontId="55" fillId="0" borderId="15" xfId="0" applyNumberFormat="1" applyFont="1" applyBorder="1" applyAlignment="1">
      <alignment horizontal="center" vertical="center"/>
    </xf>
    <xf numFmtId="177" fontId="54" fillId="0" borderId="15" xfId="0" applyNumberFormat="1" applyFont="1" applyBorder="1" applyAlignment="1">
      <alignment horizontal="center" vertical="center"/>
    </xf>
    <xf numFmtId="0" fontId="52" fillId="0" borderId="0" xfId="0" applyNumberFormat="1" applyFont="1" applyBorder="1" applyAlignment="1">
      <alignment horizontal="center" vertical="center"/>
    </xf>
    <xf numFmtId="176" fontId="0" fillId="0" borderId="0" xfId="0" applyNumberFormat="1" applyAlignment="1">
      <alignment vertical="center"/>
    </xf>
    <xf numFmtId="0" fontId="53" fillId="0" borderId="4" xfId="0" applyNumberFormat="1" applyFont="1" applyBorder="1" applyAlignment="1">
      <alignment vertical="center"/>
    </xf>
    <xf numFmtId="176" fontId="0" fillId="0" borderId="4" xfId="0" applyNumberFormat="1" applyBorder="1" applyAlignment="1">
      <alignment vertical="center"/>
    </xf>
    <xf numFmtId="0" fontId="48" fillId="2" borderId="0" xfId="27" applyNumberFormat="1" applyFont="1" applyFill="1" applyAlignment="1">
      <alignment horizontal="center" vertical="center"/>
    </xf>
    <xf numFmtId="0" fontId="48" fillId="2" borderId="0" xfId="27" applyNumberFormat="1" applyFont="1" applyFill="1" applyAlignment="1">
      <alignment horizontal="center" vertical="center" wrapText="1"/>
    </xf>
    <xf numFmtId="0" fontId="47" fillId="2" borderId="0" xfId="0" applyNumberFormat="1" applyFont="1" applyFill="1" applyBorder="1" applyAlignment="1">
      <alignment horizontal="center" vertical="center"/>
    </xf>
    <xf numFmtId="0" fontId="43" fillId="0" borderId="4" xfId="35" applyNumberFormat="1" applyFont="1" applyBorder="1" applyAlignment="1">
      <alignment horizontal="center" vertical="center"/>
    </xf>
    <xf numFmtId="0" fontId="18" fillId="4" borderId="4" xfId="0" applyFont="1" applyFill="1" applyBorder="1" applyAlignment="1">
      <alignment horizontal="center" vertical="center"/>
    </xf>
    <xf numFmtId="0" fontId="17" fillId="2" borderId="4" xfId="0" applyFont="1" applyFill="1" applyBorder="1" applyAlignment="1">
      <alignment horizontal="center" vertical="center"/>
    </xf>
    <xf numFmtId="0" fontId="38" fillId="0" borderId="4" xfId="14" applyNumberFormat="1" applyFont="1" applyBorder="1" applyAlignment="1">
      <alignment horizontal="center" vertical="center" wrapText="1"/>
    </xf>
    <xf numFmtId="0" fontId="36" fillId="7" borderId="1" xfId="14" applyFont="1" applyFill="1" applyBorder="1" applyAlignment="1">
      <alignment horizontal="center" vertical="center"/>
    </xf>
    <xf numFmtId="0" fontId="6" fillId="7" borderId="1" xfId="0" applyFont="1" applyFill="1" applyBorder="1" applyAlignment="1">
      <alignment horizontal="center" vertical="center"/>
    </xf>
    <xf numFmtId="0" fontId="21" fillId="7" borderId="1" xfId="14" applyFont="1" applyFill="1" applyBorder="1" applyAlignment="1">
      <alignment horizontal="center" vertical="center" wrapText="1"/>
    </xf>
    <xf numFmtId="0" fontId="36" fillId="7" borderId="1" xfId="14" applyFont="1" applyFill="1" applyBorder="1" applyAlignment="1">
      <alignment horizontal="center" vertical="center" wrapText="1"/>
    </xf>
    <xf numFmtId="0" fontId="9" fillId="7" borderId="1" xfId="0" applyFont="1" applyFill="1" applyBorder="1" applyAlignment="1">
      <alignment horizontal="center" vertical="center"/>
    </xf>
    <xf numFmtId="176" fontId="27" fillId="0" borderId="4" xfId="0" applyNumberFormat="1" applyFont="1" applyBorder="1" applyAlignment="1">
      <alignment horizontal="center" vertical="center"/>
    </xf>
    <xf numFmtId="0" fontId="29" fillId="3" borderId="1" xfId="4" applyNumberFormat="1" applyFont="1" applyFill="1" applyBorder="1" applyAlignment="1">
      <alignment horizontal="center" vertical="center"/>
    </xf>
    <xf numFmtId="0" fontId="8" fillId="0" borderId="1" xfId="10" applyNumberFormat="1" applyFont="1" applyBorder="1" applyAlignment="1">
      <alignment horizontal="center" vertical="center"/>
    </xf>
    <xf numFmtId="0" fontId="29" fillId="3" borderId="1" xfId="10" applyNumberFormat="1" applyFont="1" applyFill="1" applyBorder="1" applyAlignment="1">
      <alignment horizontal="center" vertical="center" wrapText="1"/>
    </xf>
    <xf numFmtId="176" fontId="8" fillId="3" borderId="2" xfId="0" applyNumberFormat="1" applyFont="1" applyFill="1" applyBorder="1" applyAlignment="1">
      <alignment horizontal="center" vertical="center"/>
    </xf>
    <xf numFmtId="176" fontId="8" fillId="3" borderId="9" xfId="0" applyNumberFormat="1" applyFont="1" applyFill="1" applyBorder="1" applyAlignment="1">
      <alignment horizontal="center" vertical="center"/>
    </xf>
    <xf numFmtId="176" fontId="8" fillId="3" borderId="3" xfId="0" applyNumberFormat="1" applyFont="1" applyFill="1" applyBorder="1" applyAlignment="1">
      <alignment horizontal="center" vertical="center"/>
    </xf>
    <xf numFmtId="0" fontId="36" fillId="2" borderId="1" xfId="14" applyFont="1" applyFill="1" applyBorder="1" applyAlignment="1">
      <alignment horizontal="center" vertical="center" wrapText="1"/>
    </xf>
    <xf numFmtId="0" fontId="40" fillId="0" borderId="4" xfId="14" applyNumberFormat="1" applyFont="1" applyBorder="1" applyAlignment="1">
      <alignment horizontal="center" vertical="center" wrapText="1"/>
    </xf>
    <xf numFmtId="0" fontId="36" fillId="2" borderId="1" xfId="14"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28" applyNumberFormat="1" applyFont="1" applyFill="1" applyBorder="1" applyAlignment="1">
      <alignment horizontal="center" vertical="center"/>
    </xf>
    <xf numFmtId="0" fontId="6" fillId="2" borderId="3" xfId="28" applyNumberFormat="1" applyFont="1" applyFill="1" applyBorder="1" applyAlignment="1">
      <alignment horizontal="center" vertical="center"/>
    </xf>
    <xf numFmtId="0" fontId="32" fillId="2" borderId="2" xfId="0" applyFont="1" applyFill="1" applyBorder="1" applyAlignment="1">
      <alignment horizontal="center" vertical="center"/>
    </xf>
    <xf numFmtId="0" fontId="32" fillId="2" borderId="3" xfId="0" applyFont="1" applyFill="1" applyBorder="1" applyAlignment="1">
      <alignment horizontal="center" vertical="center"/>
    </xf>
    <xf numFmtId="0" fontId="34" fillId="0" borderId="4" xfId="0" applyFont="1" applyBorder="1" applyAlignment="1">
      <alignment horizontal="center" vertical="center"/>
    </xf>
    <xf numFmtId="0" fontId="33" fillId="2" borderId="1" xfId="18" applyFont="1" applyFill="1" applyBorder="1" applyAlignment="1">
      <alignment horizontal="center" vertical="center"/>
    </xf>
    <xf numFmtId="0" fontId="32" fillId="2" borderId="1" xfId="0" applyFont="1" applyFill="1" applyBorder="1" applyAlignment="1">
      <alignment horizontal="center" vertical="center"/>
    </xf>
    <xf numFmtId="0" fontId="32" fillId="2" borderId="5" xfId="0" applyFont="1" applyFill="1" applyBorder="1" applyAlignment="1">
      <alignment horizontal="center" vertical="center"/>
    </xf>
    <xf numFmtId="0" fontId="32" fillId="2" borderId="7" xfId="0" applyFont="1" applyFill="1" applyBorder="1" applyAlignment="1">
      <alignment horizontal="center" vertical="center"/>
    </xf>
    <xf numFmtId="0" fontId="32" fillId="2" borderId="8" xfId="0" applyFont="1" applyFill="1" applyBorder="1" applyAlignment="1">
      <alignment horizontal="center" vertical="center"/>
    </xf>
    <xf numFmtId="0" fontId="37" fillId="0" borderId="10" xfId="14" applyNumberFormat="1" applyFont="1" applyBorder="1" applyAlignment="1">
      <alignment horizontal="left" vertical="center" wrapText="1"/>
    </xf>
    <xf numFmtId="0" fontId="28" fillId="2" borderId="1" xfId="14" applyFont="1" applyFill="1" applyBorder="1" applyAlignment="1">
      <alignment horizontal="center" vertical="center" wrapText="1"/>
    </xf>
    <xf numFmtId="0" fontId="46" fillId="0" borderId="4" xfId="0" applyFont="1" applyBorder="1" applyAlignment="1">
      <alignment horizontal="center" vertical="center"/>
    </xf>
  </cellXfs>
  <cellStyles count="37">
    <cellStyle name="常规" xfId="0" builtinId="0"/>
    <cellStyle name="常规 10" xfId="4"/>
    <cellStyle name="常规 107" xfId="1"/>
    <cellStyle name="常规 11" xfId="5"/>
    <cellStyle name="常规 11 9" xfId="8"/>
    <cellStyle name="常规 12" xfId="30"/>
    <cellStyle name="常规 2" xfId="7"/>
    <cellStyle name="常规 2 2" xfId="28"/>
    <cellStyle name="常规 2 24" xfId="13"/>
    <cellStyle name="常规 2 3" xfId="11"/>
    <cellStyle name="常规 2 3 2" xfId="31"/>
    <cellStyle name="常规 292 2" xfId="21"/>
    <cellStyle name="常规 293" xfId="10"/>
    <cellStyle name="常规 294" xfId="27"/>
    <cellStyle name="常规 296" xfId="35"/>
    <cellStyle name="常规 297" xfId="36"/>
    <cellStyle name="常规 3" xfId="24"/>
    <cellStyle name="常规 3 2 2" xfId="25"/>
    <cellStyle name="常规 3 4" xfId="6"/>
    <cellStyle name="常规 3 4 9" xfId="9"/>
    <cellStyle name="常规 3 5" xfId="26"/>
    <cellStyle name="常规 3 6" xfId="33"/>
    <cellStyle name="常规 4" xfId="15"/>
    <cellStyle name="常规 5" xfId="14"/>
    <cellStyle name="常规 5 2" xfId="34"/>
    <cellStyle name="常规 6" xfId="16"/>
    <cellStyle name="常规 6 2" xfId="12"/>
    <cellStyle name="常规 7" xfId="32"/>
    <cellStyle name="常规 8" xfId="3"/>
    <cellStyle name="常规 8 2" xfId="18"/>
    <cellStyle name="常规 8 2 2" xfId="19"/>
    <cellStyle name="常规 8 2 7" xfId="20"/>
    <cellStyle name="常规 9" xfId="17"/>
    <cellStyle name="千位分隔" xfId="2" builtinId="3"/>
    <cellStyle name="千位分隔 12 3 3" xfId="29"/>
    <cellStyle name="千位分隔[0] 2" xfId="23"/>
    <cellStyle name="千位分隔[0] 3" xfId="2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4\&#36213;&#22825;&#33021;\&#38215;&#31649;&#20648;&#22791;&#25945;&#24072;&#21517;&#21333;&#21450;&#39044;&#31639;&#28165;&#21333;202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row r="1">
          <cell r="A1" t="str">
            <v>幼儿园</v>
          </cell>
          <cell r="B1">
            <v>219421.12</v>
          </cell>
        </row>
        <row r="2">
          <cell r="A2" t="str">
            <v>小学</v>
          </cell>
          <cell r="B2">
            <v>241078.08</v>
          </cell>
        </row>
        <row r="3">
          <cell r="A3" t="str">
            <v>初中</v>
          </cell>
          <cell r="B3">
            <v>254613.68</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17"/>
  <sheetViews>
    <sheetView tabSelected="1" workbookViewId="0">
      <selection activeCell="C13" sqref="C13"/>
    </sheetView>
  </sheetViews>
  <sheetFormatPr defaultColWidth="9" defaultRowHeight="13.5"/>
  <cols>
    <col min="1" max="1" width="5.625" style="7" customWidth="1"/>
    <col min="2" max="2" width="27.375" style="143" customWidth="1"/>
    <col min="3" max="5" width="20.625" style="7" customWidth="1"/>
    <col min="6" max="6" width="20.5" style="7" bestFit="1" customWidth="1"/>
    <col min="7" max="7" width="18.625" style="7" hidden="1" customWidth="1"/>
    <col min="8" max="8" width="18.375" style="7" bestFit="1" customWidth="1"/>
    <col min="9" max="9" width="14.375" style="7" hidden="1" customWidth="1"/>
    <col min="10" max="10" width="14.25" style="7" hidden="1" customWidth="1"/>
    <col min="11" max="254" width="9" style="7"/>
    <col min="255" max="255" width="6.625" style="7" customWidth="1"/>
    <col min="256" max="257" width="21.625" style="7" customWidth="1"/>
    <col min="258" max="258" width="16.125" style="7" bestFit="1" customWidth="1"/>
    <col min="259" max="259" width="13.875" style="7" bestFit="1" customWidth="1"/>
    <col min="260" max="260" width="17.25" style="7" bestFit="1" customWidth="1"/>
    <col min="261" max="262" width="20.5" style="7" bestFit="1" customWidth="1"/>
    <col min="263" max="263" width="0" style="7" hidden="1" customWidth="1"/>
    <col min="264" max="264" width="18.375" style="7" bestFit="1" customWidth="1"/>
    <col min="265" max="266" width="0" style="7" hidden="1" customWidth="1"/>
    <col min="267" max="510" width="9" style="7"/>
    <col min="511" max="511" width="6.625" style="7" customWidth="1"/>
    <col min="512" max="513" width="21.625" style="7" customWidth="1"/>
    <col min="514" max="514" width="16.125" style="7" bestFit="1" customWidth="1"/>
    <col min="515" max="515" width="13.875" style="7" bestFit="1" customWidth="1"/>
    <col min="516" max="516" width="17.25" style="7" bestFit="1" customWidth="1"/>
    <col min="517" max="518" width="20.5" style="7" bestFit="1" customWidth="1"/>
    <col min="519" max="519" width="0" style="7" hidden="1" customWidth="1"/>
    <col min="520" max="520" width="18.375" style="7" bestFit="1" customWidth="1"/>
    <col min="521" max="522" width="0" style="7" hidden="1" customWidth="1"/>
    <col min="523" max="766" width="9" style="7"/>
    <col min="767" max="767" width="6.625" style="7" customWidth="1"/>
    <col min="768" max="769" width="21.625" style="7" customWidth="1"/>
    <col min="770" max="770" width="16.125" style="7" bestFit="1" customWidth="1"/>
    <col min="771" max="771" width="13.875" style="7" bestFit="1" customWidth="1"/>
    <col min="772" max="772" width="17.25" style="7" bestFit="1" customWidth="1"/>
    <col min="773" max="774" width="20.5" style="7" bestFit="1" customWidth="1"/>
    <col min="775" max="775" width="0" style="7" hidden="1" customWidth="1"/>
    <col min="776" max="776" width="18.375" style="7" bestFit="1" customWidth="1"/>
    <col min="777" max="778" width="0" style="7" hidden="1" customWidth="1"/>
    <col min="779" max="1022" width="9" style="7"/>
    <col min="1023" max="1023" width="6.625" style="7" customWidth="1"/>
    <col min="1024" max="1025" width="21.625" style="7" customWidth="1"/>
    <col min="1026" max="1026" width="16.125" style="7" bestFit="1" customWidth="1"/>
    <col min="1027" max="1027" width="13.875" style="7" bestFit="1" customWidth="1"/>
    <col min="1028" max="1028" width="17.25" style="7" bestFit="1" customWidth="1"/>
    <col min="1029" max="1030" width="20.5" style="7" bestFit="1" customWidth="1"/>
    <col min="1031" max="1031" width="0" style="7" hidden="1" customWidth="1"/>
    <col min="1032" max="1032" width="18.375" style="7" bestFit="1" customWidth="1"/>
    <col min="1033" max="1034" width="0" style="7" hidden="1" customWidth="1"/>
    <col min="1035" max="1278" width="9" style="7"/>
    <col min="1279" max="1279" width="6.625" style="7" customWidth="1"/>
    <col min="1280" max="1281" width="21.625" style="7" customWidth="1"/>
    <col min="1282" max="1282" width="16.125" style="7" bestFit="1" customWidth="1"/>
    <col min="1283" max="1283" width="13.875" style="7" bestFit="1" customWidth="1"/>
    <col min="1284" max="1284" width="17.25" style="7" bestFit="1" customWidth="1"/>
    <col min="1285" max="1286" width="20.5" style="7" bestFit="1" customWidth="1"/>
    <col min="1287" max="1287" width="0" style="7" hidden="1" customWidth="1"/>
    <col min="1288" max="1288" width="18.375" style="7" bestFit="1" customWidth="1"/>
    <col min="1289" max="1290" width="0" style="7" hidden="1" customWidth="1"/>
    <col min="1291" max="1534" width="9" style="7"/>
    <col min="1535" max="1535" width="6.625" style="7" customWidth="1"/>
    <col min="1536" max="1537" width="21.625" style="7" customWidth="1"/>
    <col min="1538" max="1538" width="16.125" style="7" bestFit="1" customWidth="1"/>
    <col min="1539" max="1539" width="13.875" style="7" bestFit="1" customWidth="1"/>
    <col min="1540" max="1540" width="17.25" style="7" bestFit="1" customWidth="1"/>
    <col min="1541" max="1542" width="20.5" style="7" bestFit="1" customWidth="1"/>
    <col min="1543" max="1543" width="0" style="7" hidden="1" customWidth="1"/>
    <col min="1544" max="1544" width="18.375" style="7" bestFit="1" customWidth="1"/>
    <col min="1545" max="1546" width="0" style="7" hidden="1" customWidth="1"/>
    <col min="1547" max="1790" width="9" style="7"/>
    <col min="1791" max="1791" width="6.625" style="7" customWidth="1"/>
    <col min="1792" max="1793" width="21.625" style="7" customWidth="1"/>
    <col min="1794" max="1794" width="16.125" style="7" bestFit="1" customWidth="1"/>
    <col min="1795" max="1795" width="13.875" style="7" bestFit="1" customWidth="1"/>
    <col min="1796" max="1796" width="17.25" style="7" bestFit="1" customWidth="1"/>
    <col min="1797" max="1798" width="20.5" style="7" bestFit="1" customWidth="1"/>
    <col min="1799" max="1799" width="0" style="7" hidden="1" customWidth="1"/>
    <col min="1800" max="1800" width="18.375" style="7" bestFit="1" customWidth="1"/>
    <col min="1801" max="1802" width="0" style="7" hidden="1" customWidth="1"/>
    <col min="1803" max="2046" width="9" style="7"/>
    <col min="2047" max="2047" width="6.625" style="7" customWidth="1"/>
    <col min="2048" max="2049" width="21.625" style="7" customWidth="1"/>
    <col min="2050" max="2050" width="16.125" style="7" bestFit="1" customWidth="1"/>
    <col min="2051" max="2051" width="13.875" style="7" bestFit="1" customWidth="1"/>
    <col min="2052" max="2052" width="17.25" style="7" bestFit="1" customWidth="1"/>
    <col min="2053" max="2054" width="20.5" style="7" bestFit="1" customWidth="1"/>
    <col min="2055" max="2055" width="0" style="7" hidden="1" customWidth="1"/>
    <col min="2056" max="2056" width="18.375" style="7" bestFit="1" customWidth="1"/>
    <col min="2057" max="2058" width="0" style="7" hidden="1" customWidth="1"/>
    <col min="2059" max="2302" width="9" style="7"/>
    <col min="2303" max="2303" width="6.625" style="7" customWidth="1"/>
    <col min="2304" max="2305" width="21.625" style="7" customWidth="1"/>
    <col min="2306" max="2306" width="16.125" style="7" bestFit="1" customWidth="1"/>
    <col min="2307" max="2307" width="13.875" style="7" bestFit="1" customWidth="1"/>
    <col min="2308" max="2308" width="17.25" style="7" bestFit="1" customWidth="1"/>
    <col min="2309" max="2310" width="20.5" style="7" bestFit="1" customWidth="1"/>
    <col min="2311" max="2311" width="0" style="7" hidden="1" customWidth="1"/>
    <col min="2312" max="2312" width="18.375" style="7" bestFit="1" customWidth="1"/>
    <col min="2313" max="2314" width="0" style="7" hidden="1" customWidth="1"/>
    <col min="2315" max="2558" width="9" style="7"/>
    <col min="2559" max="2559" width="6.625" style="7" customWidth="1"/>
    <col min="2560" max="2561" width="21.625" style="7" customWidth="1"/>
    <col min="2562" max="2562" width="16.125" style="7" bestFit="1" customWidth="1"/>
    <col min="2563" max="2563" width="13.875" style="7" bestFit="1" customWidth="1"/>
    <col min="2564" max="2564" width="17.25" style="7" bestFit="1" customWidth="1"/>
    <col min="2565" max="2566" width="20.5" style="7" bestFit="1" customWidth="1"/>
    <col min="2567" max="2567" width="0" style="7" hidden="1" customWidth="1"/>
    <col min="2568" max="2568" width="18.375" style="7" bestFit="1" customWidth="1"/>
    <col min="2569" max="2570" width="0" style="7" hidden="1" customWidth="1"/>
    <col min="2571" max="2814" width="9" style="7"/>
    <col min="2815" max="2815" width="6.625" style="7" customWidth="1"/>
    <col min="2816" max="2817" width="21.625" style="7" customWidth="1"/>
    <col min="2818" max="2818" width="16.125" style="7" bestFit="1" customWidth="1"/>
    <col min="2819" max="2819" width="13.875" style="7" bestFit="1" customWidth="1"/>
    <col min="2820" max="2820" width="17.25" style="7" bestFit="1" customWidth="1"/>
    <col min="2821" max="2822" width="20.5" style="7" bestFit="1" customWidth="1"/>
    <col min="2823" max="2823" width="0" style="7" hidden="1" customWidth="1"/>
    <col min="2824" max="2824" width="18.375" style="7" bestFit="1" customWidth="1"/>
    <col min="2825" max="2826" width="0" style="7" hidden="1" customWidth="1"/>
    <col min="2827" max="3070" width="9" style="7"/>
    <col min="3071" max="3071" width="6.625" style="7" customWidth="1"/>
    <col min="3072" max="3073" width="21.625" style="7" customWidth="1"/>
    <col min="3074" max="3074" width="16.125" style="7" bestFit="1" customWidth="1"/>
    <col min="3075" max="3075" width="13.875" style="7" bestFit="1" customWidth="1"/>
    <col min="3076" max="3076" width="17.25" style="7" bestFit="1" customWidth="1"/>
    <col min="3077" max="3078" width="20.5" style="7" bestFit="1" customWidth="1"/>
    <col min="3079" max="3079" width="0" style="7" hidden="1" customWidth="1"/>
    <col min="3080" max="3080" width="18.375" style="7" bestFit="1" customWidth="1"/>
    <col min="3081" max="3082" width="0" style="7" hidden="1" customWidth="1"/>
    <col min="3083" max="3326" width="9" style="7"/>
    <col min="3327" max="3327" width="6.625" style="7" customWidth="1"/>
    <col min="3328" max="3329" width="21.625" style="7" customWidth="1"/>
    <col min="3330" max="3330" width="16.125" style="7" bestFit="1" customWidth="1"/>
    <col min="3331" max="3331" width="13.875" style="7" bestFit="1" customWidth="1"/>
    <col min="3332" max="3332" width="17.25" style="7" bestFit="1" customWidth="1"/>
    <col min="3333" max="3334" width="20.5" style="7" bestFit="1" customWidth="1"/>
    <col min="3335" max="3335" width="0" style="7" hidden="1" customWidth="1"/>
    <col min="3336" max="3336" width="18.375" style="7" bestFit="1" customWidth="1"/>
    <col min="3337" max="3338" width="0" style="7" hidden="1" customWidth="1"/>
    <col min="3339" max="3582" width="9" style="7"/>
    <col min="3583" max="3583" width="6.625" style="7" customWidth="1"/>
    <col min="3584" max="3585" width="21.625" style="7" customWidth="1"/>
    <col min="3586" max="3586" width="16.125" style="7" bestFit="1" customWidth="1"/>
    <col min="3587" max="3587" width="13.875" style="7" bestFit="1" customWidth="1"/>
    <col min="3588" max="3588" width="17.25" style="7" bestFit="1" customWidth="1"/>
    <col min="3589" max="3590" width="20.5" style="7" bestFit="1" customWidth="1"/>
    <col min="3591" max="3591" width="0" style="7" hidden="1" customWidth="1"/>
    <col min="3592" max="3592" width="18.375" style="7" bestFit="1" customWidth="1"/>
    <col min="3593" max="3594" width="0" style="7" hidden="1" customWidth="1"/>
    <col min="3595" max="3838" width="9" style="7"/>
    <col min="3839" max="3839" width="6.625" style="7" customWidth="1"/>
    <col min="3840" max="3841" width="21.625" style="7" customWidth="1"/>
    <col min="3842" max="3842" width="16.125" style="7" bestFit="1" customWidth="1"/>
    <col min="3843" max="3843" width="13.875" style="7" bestFit="1" customWidth="1"/>
    <col min="3844" max="3844" width="17.25" style="7" bestFit="1" customWidth="1"/>
    <col min="3845" max="3846" width="20.5" style="7" bestFit="1" customWidth="1"/>
    <col min="3847" max="3847" width="0" style="7" hidden="1" customWidth="1"/>
    <col min="3848" max="3848" width="18.375" style="7" bestFit="1" customWidth="1"/>
    <col min="3849" max="3850" width="0" style="7" hidden="1" customWidth="1"/>
    <col min="3851" max="4094" width="9" style="7"/>
    <col min="4095" max="4095" width="6.625" style="7" customWidth="1"/>
    <col min="4096" max="4097" width="21.625" style="7" customWidth="1"/>
    <col min="4098" max="4098" width="16.125" style="7" bestFit="1" customWidth="1"/>
    <col min="4099" max="4099" width="13.875" style="7" bestFit="1" customWidth="1"/>
    <col min="4100" max="4100" width="17.25" style="7" bestFit="1" customWidth="1"/>
    <col min="4101" max="4102" width="20.5" style="7" bestFit="1" customWidth="1"/>
    <col min="4103" max="4103" width="0" style="7" hidden="1" customWidth="1"/>
    <col min="4104" max="4104" width="18.375" style="7" bestFit="1" customWidth="1"/>
    <col min="4105" max="4106" width="0" style="7" hidden="1" customWidth="1"/>
    <col min="4107" max="4350" width="9" style="7"/>
    <col min="4351" max="4351" width="6.625" style="7" customWidth="1"/>
    <col min="4352" max="4353" width="21.625" style="7" customWidth="1"/>
    <col min="4354" max="4354" width="16.125" style="7" bestFit="1" customWidth="1"/>
    <col min="4355" max="4355" width="13.875" style="7" bestFit="1" customWidth="1"/>
    <col min="4356" max="4356" width="17.25" style="7" bestFit="1" customWidth="1"/>
    <col min="4357" max="4358" width="20.5" style="7" bestFit="1" customWidth="1"/>
    <col min="4359" max="4359" width="0" style="7" hidden="1" customWidth="1"/>
    <col min="4360" max="4360" width="18.375" style="7" bestFit="1" customWidth="1"/>
    <col min="4361" max="4362" width="0" style="7" hidden="1" customWidth="1"/>
    <col min="4363" max="4606" width="9" style="7"/>
    <col min="4607" max="4607" width="6.625" style="7" customWidth="1"/>
    <col min="4608" max="4609" width="21.625" style="7" customWidth="1"/>
    <col min="4610" max="4610" width="16.125" style="7" bestFit="1" customWidth="1"/>
    <col min="4611" max="4611" width="13.875" style="7" bestFit="1" customWidth="1"/>
    <col min="4612" max="4612" width="17.25" style="7" bestFit="1" customWidth="1"/>
    <col min="4613" max="4614" width="20.5" style="7" bestFit="1" customWidth="1"/>
    <col min="4615" max="4615" width="0" style="7" hidden="1" customWidth="1"/>
    <col min="4616" max="4616" width="18.375" style="7" bestFit="1" customWidth="1"/>
    <col min="4617" max="4618" width="0" style="7" hidden="1" customWidth="1"/>
    <col min="4619" max="4862" width="9" style="7"/>
    <col min="4863" max="4863" width="6.625" style="7" customWidth="1"/>
    <col min="4864" max="4865" width="21.625" style="7" customWidth="1"/>
    <col min="4866" max="4866" width="16.125" style="7" bestFit="1" customWidth="1"/>
    <col min="4867" max="4867" width="13.875" style="7" bestFit="1" customWidth="1"/>
    <col min="4868" max="4868" width="17.25" style="7" bestFit="1" customWidth="1"/>
    <col min="4869" max="4870" width="20.5" style="7" bestFit="1" customWidth="1"/>
    <col min="4871" max="4871" width="0" style="7" hidden="1" customWidth="1"/>
    <col min="4872" max="4872" width="18.375" style="7" bestFit="1" customWidth="1"/>
    <col min="4873" max="4874" width="0" style="7" hidden="1" customWidth="1"/>
    <col min="4875" max="5118" width="9" style="7"/>
    <col min="5119" max="5119" width="6.625" style="7" customWidth="1"/>
    <col min="5120" max="5121" width="21.625" style="7" customWidth="1"/>
    <col min="5122" max="5122" width="16.125" style="7" bestFit="1" customWidth="1"/>
    <col min="5123" max="5123" width="13.875" style="7" bestFit="1" customWidth="1"/>
    <col min="5124" max="5124" width="17.25" style="7" bestFit="1" customWidth="1"/>
    <col min="5125" max="5126" width="20.5" style="7" bestFit="1" customWidth="1"/>
    <col min="5127" max="5127" width="0" style="7" hidden="1" customWidth="1"/>
    <col min="5128" max="5128" width="18.375" style="7" bestFit="1" customWidth="1"/>
    <col min="5129" max="5130" width="0" style="7" hidden="1" customWidth="1"/>
    <col min="5131" max="5374" width="9" style="7"/>
    <col min="5375" max="5375" width="6.625" style="7" customWidth="1"/>
    <col min="5376" max="5377" width="21.625" style="7" customWidth="1"/>
    <col min="5378" max="5378" width="16.125" style="7" bestFit="1" customWidth="1"/>
    <col min="5379" max="5379" width="13.875" style="7" bestFit="1" customWidth="1"/>
    <col min="5380" max="5380" width="17.25" style="7" bestFit="1" customWidth="1"/>
    <col min="5381" max="5382" width="20.5" style="7" bestFit="1" customWidth="1"/>
    <col min="5383" max="5383" width="0" style="7" hidden="1" customWidth="1"/>
    <col min="5384" max="5384" width="18.375" style="7" bestFit="1" customWidth="1"/>
    <col min="5385" max="5386" width="0" style="7" hidden="1" customWidth="1"/>
    <col min="5387" max="5630" width="9" style="7"/>
    <col min="5631" max="5631" width="6.625" style="7" customWidth="1"/>
    <col min="5632" max="5633" width="21.625" style="7" customWidth="1"/>
    <col min="5634" max="5634" width="16.125" style="7" bestFit="1" customWidth="1"/>
    <col min="5635" max="5635" width="13.875" style="7" bestFit="1" customWidth="1"/>
    <col min="5636" max="5636" width="17.25" style="7" bestFit="1" customWidth="1"/>
    <col min="5637" max="5638" width="20.5" style="7" bestFit="1" customWidth="1"/>
    <col min="5639" max="5639" width="0" style="7" hidden="1" customWidth="1"/>
    <col min="5640" max="5640" width="18.375" style="7" bestFit="1" customWidth="1"/>
    <col min="5641" max="5642" width="0" style="7" hidden="1" customWidth="1"/>
    <col min="5643" max="5886" width="9" style="7"/>
    <col min="5887" max="5887" width="6.625" style="7" customWidth="1"/>
    <col min="5888" max="5889" width="21.625" style="7" customWidth="1"/>
    <col min="5890" max="5890" width="16.125" style="7" bestFit="1" customWidth="1"/>
    <col min="5891" max="5891" width="13.875" style="7" bestFit="1" customWidth="1"/>
    <col min="5892" max="5892" width="17.25" style="7" bestFit="1" customWidth="1"/>
    <col min="5893" max="5894" width="20.5" style="7" bestFit="1" customWidth="1"/>
    <col min="5895" max="5895" width="0" style="7" hidden="1" customWidth="1"/>
    <col min="5896" max="5896" width="18.375" style="7" bestFit="1" customWidth="1"/>
    <col min="5897" max="5898" width="0" style="7" hidden="1" customWidth="1"/>
    <col min="5899" max="6142" width="9" style="7"/>
    <col min="6143" max="6143" width="6.625" style="7" customWidth="1"/>
    <col min="6144" max="6145" width="21.625" style="7" customWidth="1"/>
    <col min="6146" max="6146" width="16.125" style="7" bestFit="1" customWidth="1"/>
    <col min="6147" max="6147" width="13.875" style="7" bestFit="1" customWidth="1"/>
    <col min="6148" max="6148" width="17.25" style="7" bestFit="1" customWidth="1"/>
    <col min="6149" max="6150" width="20.5" style="7" bestFit="1" customWidth="1"/>
    <col min="6151" max="6151" width="0" style="7" hidden="1" customWidth="1"/>
    <col min="6152" max="6152" width="18.375" style="7" bestFit="1" customWidth="1"/>
    <col min="6153" max="6154" width="0" style="7" hidden="1" customWidth="1"/>
    <col min="6155" max="6398" width="9" style="7"/>
    <col min="6399" max="6399" width="6.625" style="7" customWidth="1"/>
    <col min="6400" max="6401" width="21.625" style="7" customWidth="1"/>
    <col min="6402" max="6402" width="16.125" style="7" bestFit="1" customWidth="1"/>
    <col min="6403" max="6403" width="13.875" style="7" bestFit="1" customWidth="1"/>
    <col min="6404" max="6404" width="17.25" style="7" bestFit="1" customWidth="1"/>
    <col min="6405" max="6406" width="20.5" style="7" bestFit="1" customWidth="1"/>
    <col min="6407" max="6407" width="0" style="7" hidden="1" customWidth="1"/>
    <col min="6408" max="6408" width="18.375" style="7" bestFit="1" customWidth="1"/>
    <col min="6409" max="6410" width="0" style="7" hidden="1" customWidth="1"/>
    <col min="6411" max="6654" width="9" style="7"/>
    <col min="6655" max="6655" width="6.625" style="7" customWidth="1"/>
    <col min="6656" max="6657" width="21.625" style="7" customWidth="1"/>
    <col min="6658" max="6658" width="16.125" style="7" bestFit="1" customWidth="1"/>
    <col min="6659" max="6659" width="13.875" style="7" bestFit="1" customWidth="1"/>
    <col min="6660" max="6660" width="17.25" style="7" bestFit="1" customWidth="1"/>
    <col min="6661" max="6662" width="20.5" style="7" bestFit="1" customWidth="1"/>
    <col min="6663" max="6663" width="0" style="7" hidden="1" customWidth="1"/>
    <col min="6664" max="6664" width="18.375" style="7" bestFit="1" customWidth="1"/>
    <col min="6665" max="6666" width="0" style="7" hidden="1" customWidth="1"/>
    <col min="6667" max="6910" width="9" style="7"/>
    <col min="6911" max="6911" width="6.625" style="7" customWidth="1"/>
    <col min="6912" max="6913" width="21.625" style="7" customWidth="1"/>
    <col min="6914" max="6914" width="16.125" style="7" bestFit="1" customWidth="1"/>
    <col min="6915" max="6915" width="13.875" style="7" bestFit="1" customWidth="1"/>
    <col min="6916" max="6916" width="17.25" style="7" bestFit="1" customWidth="1"/>
    <col min="6917" max="6918" width="20.5" style="7" bestFit="1" customWidth="1"/>
    <col min="6919" max="6919" width="0" style="7" hidden="1" customWidth="1"/>
    <col min="6920" max="6920" width="18.375" style="7" bestFit="1" customWidth="1"/>
    <col min="6921" max="6922" width="0" style="7" hidden="1" customWidth="1"/>
    <col min="6923" max="7166" width="9" style="7"/>
    <col min="7167" max="7167" width="6.625" style="7" customWidth="1"/>
    <col min="7168" max="7169" width="21.625" style="7" customWidth="1"/>
    <col min="7170" max="7170" width="16.125" style="7" bestFit="1" customWidth="1"/>
    <col min="7171" max="7171" width="13.875" style="7" bestFit="1" customWidth="1"/>
    <col min="7172" max="7172" width="17.25" style="7" bestFit="1" customWidth="1"/>
    <col min="7173" max="7174" width="20.5" style="7" bestFit="1" customWidth="1"/>
    <col min="7175" max="7175" width="0" style="7" hidden="1" customWidth="1"/>
    <col min="7176" max="7176" width="18.375" style="7" bestFit="1" customWidth="1"/>
    <col min="7177" max="7178" width="0" style="7" hidden="1" customWidth="1"/>
    <col min="7179" max="7422" width="9" style="7"/>
    <col min="7423" max="7423" width="6.625" style="7" customWidth="1"/>
    <col min="7424" max="7425" width="21.625" style="7" customWidth="1"/>
    <col min="7426" max="7426" width="16.125" style="7" bestFit="1" customWidth="1"/>
    <col min="7427" max="7427" width="13.875" style="7" bestFit="1" customWidth="1"/>
    <col min="7428" max="7428" width="17.25" style="7" bestFit="1" customWidth="1"/>
    <col min="7429" max="7430" width="20.5" style="7" bestFit="1" customWidth="1"/>
    <col min="7431" max="7431" width="0" style="7" hidden="1" customWidth="1"/>
    <col min="7432" max="7432" width="18.375" style="7" bestFit="1" customWidth="1"/>
    <col min="7433" max="7434" width="0" style="7" hidden="1" customWidth="1"/>
    <col min="7435" max="7678" width="9" style="7"/>
    <col min="7679" max="7679" width="6.625" style="7" customWidth="1"/>
    <col min="7680" max="7681" width="21.625" style="7" customWidth="1"/>
    <col min="7682" max="7682" width="16.125" style="7" bestFit="1" customWidth="1"/>
    <col min="7683" max="7683" width="13.875" style="7" bestFit="1" customWidth="1"/>
    <col min="7684" max="7684" width="17.25" style="7" bestFit="1" customWidth="1"/>
    <col min="7685" max="7686" width="20.5" style="7" bestFit="1" customWidth="1"/>
    <col min="7687" max="7687" width="0" style="7" hidden="1" customWidth="1"/>
    <col min="7688" max="7688" width="18.375" style="7" bestFit="1" customWidth="1"/>
    <col min="7689" max="7690" width="0" style="7" hidden="1" customWidth="1"/>
    <col min="7691" max="7934" width="9" style="7"/>
    <col min="7935" max="7935" width="6.625" style="7" customWidth="1"/>
    <col min="7936" max="7937" width="21.625" style="7" customWidth="1"/>
    <col min="7938" max="7938" width="16.125" style="7" bestFit="1" customWidth="1"/>
    <col min="7939" max="7939" width="13.875" style="7" bestFit="1" customWidth="1"/>
    <col min="7940" max="7940" width="17.25" style="7" bestFit="1" customWidth="1"/>
    <col min="7941" max="7942" width="20.5" style="7" bestFit="1" customWidth="1"/>
    <col min="7943" max="7943" width="0" style="7" hidden="1" customWidth="1"/>
    <col min="7944" max="7944" width="18.375" style="7" bestFit="1" customWidth="1"/>
    <col min="7945" max="7946" width="0" style="7" hidden="1" customWidth="1"/>
    <col min="7947" max="8190" width="9" style="7"/>
    <col min="8191" max="8191" width="6.625" style="7" customWidth="1"/>
    <col min="8192" max="8193" width="21.625" style="7" customWidth="1"/>
    <col min="8194" max="8194" width="16.125" style="7" bestFit="1" customWidth="1"/>
    <col min="8195" max="8195" width="13.875" style="7" bestFit="1" customWidth="1"/>
    <col min="8196" max="8196" width="17.25" style="7" bestFit="1" customWidth="1"/>
    <col min="8197" max="8198" width="20.5" style="7" bestFit="1" customWidth="1"/>
    <col min="8199" max="8199" width="0" style="7" hidden="1" customWidth="1"/>
    <col min="8200" max="8200" width="18.375" style="7" bestFit="1" customWidth="1"/>
    <col min="8201" max="8202" width="0" style="7" hidden="1" customWidth="1"/>
    <col min="8203" max="8446" width="9" style="7"/>
    <col min="8447" max="8447" width="6.625" style="7" customWidth="1"/>
    <col min="8448" max="8449" width="21.625" style="7" customWidth="1"/>
    <col min="8450" max="8450" width="16.125" style="7" bestFit="1" customWidth="1"/>
    <col min="8451" max="8451" width="13.875" style="7" bestFit="1" customWidth="1"/>
    <col min="8452" max="8452" width="17.25" style="7" bestFit="1" customWidth="1"/>
    <col min="8453" max="8454" width="20.5" style="7" bestFit="1" customWidth="1"/>
    <col min="8455" max="8455" width="0" style="7" hidden="1" customWidth="1"/>
    <col min="8456" max="8456" width="18.375" style="7" bestFit="1" customWidth="1"/>
    <col min="8457" max="8458" width="0" style="7" hidden="1" customWidth="1"/>
    <col min="8459" max="8702" width="9" style="7"/>
    <col min="8703" max="8703" width="6.625" style="7" customWidth="1"/>
    <col min="8704" max="8705" width="21.625" style="7" customWidth="1"/>
    <col min="8706" max="8706" width="16.125" style="7" bestFit="1" customWidth="1"/>
    <col min="8707" max="8707" width="13.875" style="7" bestFit="1" customWidth="1"/>
    <col min="8708" max="8708" width="17.25" style="7" bestFit="1" customWidth="1"/>
    <col min="8709" max="8710" width="20.5" style="7" bestFit="1" customWidth="1"/>
    <col min="8711" max="8711" width="0" style="7" hidden="1" customWidth="1"/>
    <col min="8712" max="8712" width="18.375" style="7" bestFit="1" customWidth="1"/>
    <col min="8713" max="8714" width="0" style="7" hidden="1" customWidth="1"/>
    <col min="8715" max="8958" width="9" style="7"/>
    <col min="8959" max="8959" width="6.625" style="7" customWidth="1"/>
    <col min="8960" max="8961" width="21.625" style="7" customWidth="1"/>
    <col min="8962" max="8962" width="16.125" style="7" bestFit="1" customWidth="1"/>
    <col min="8963" max="8963" width="13.875" style="7" bestFit="1" customWidth="1"/>
    <col min="8964" max="8964" width="17.25" style="7" bestFit="1" customWidth="1"/>
    <col min="8965" max="8966" width="20.5" style="7" bestFit="1" customWidth="1"/>
    <col min="8967" max="8967" width="0" style="7" hidden="1" customWidth="1"/>
    <col min="8968" max="8968" width="18.375" style="7" bestFit="1" customWidth="1"/>
    <col min="8969" max="8970" width="0" style="7" hidden="1" customWidth="1"/>
    <col min="8971" max="9214" width="9" style="7"/>
    <col min="9215" max="9215" width="6.625" style="7" customWidth="1"/>
    <col min="9216" max="9217" width="21.625" style="7" customWidth="1"/>
    <col min="9218" max="9218" width="16.125" style="7" bestFit="1" customWidth="1"/>
    <col min="9219" max="9219" width="13.875" style="7" bestFit="1" customWidth="1"/>
    <col min="9220" max="9220" width="17.25" style="7" bestFit="1" customWidth="1"/>
    <col min="9221" max="9222" width="20.5" style="7" bestFit="1" customWidth="1"/>
    <col min="9223" max="9223" width="0" style="7" hidden="1" customWidth="1"/>
    <col min="9224" max="9224" width="18.375" style="7" bestFit="1" customWidth="1"/>
    <col min="9225" max="9226" width="0" style="7" hidden="1" customWidth="1"/>
    <col min="9227" max="9470" width="9" style="7"/>
    <col min="9471" max="9471" width="6.625" style="7" customWidth="1"/>
    <col min="9472" max="9473" width="21.625" style="7" customWidth="1"/>
    <col min="9474" max="9474" width="16.125" style="7" bestFit="1" customWidth="1"/>
    <col min="9475" max="9475" width="13.875" style="7" bestFit="1" customWidth="1"/>
    <col min="9476" max="9476" width="17.25" style="7" bestFit="1" customWidth="1"/>
    <col min="9477" max="9478" width="20.5" style="7" bestFit="1" customWidth="1"/>
    <col min="9479" max="9479" width="0" style="7" hidden="1" customWidth="1"/>
    <col min="9480" max="9480" width="18.375" style="7" bestFit="1" customWidth="1"/>
    <col min="9481" max="9482" width="0" style="7" hidden="1" customWidth="1"/>
    <col min="9483" max="9726" width="9" style="7"/>
    <col min="9727" max="9727" width="6.625" style="7" customWidth="1"/>
    <col min="9728" max="9729" width="21.625" style="7" customWidth="1"/>
    <col min="9730" max="9730" width="16.125" style="7" bestFit="1" customWidth="1"/>
    <col min="9731" max="9731" width="13.875" style="7" bestFit="1" customWidth="1"/>
    <col min="9732" max="9732" width="17.25" style="7" bestFit="1" customWidth="1"/>
    <col min="9733" max="9734" width="20.5" style="7" bestFit="1" customWidth="1"/>
    <col min="9735" max="9735" width="0" style="7" hidden="1" customWidth="1"/>
    <col min="9736" max="9736" width="18.375" style="7" bestFit="1" customWidth="1"/>
    <col min="9737" max="9738" width="0" style="7" hidden="1" customWidth="1"/>
    <col min="9739" max="9982" width="9" style="7"/>
    <col min="9983" max="9983" width="6.625" style="7" customWidth="1"/>
    <col min="9984" max="9985" width="21.625" style="7" customWidth="1"/>
    <col min="9986" max="9986" width="16.125" style="7" bestFit="1" customWidth="1"/>
    <col min="9987" max="9987" width="13.875" style="7" bestFit="1" customWidth="1"/>
    <col min="9988" max="9988" width="17.25" style="7" bestFit="1" customWidth="1"/>
    <col min="9989" max="9990" width="20.5" style="7" bestFit="1" customWidth="1"/>
    <col min="9991" max="9991" width="0" style="7" hidden="1" customWidth="1"/>
    <col min="9992" max="9992" width="18.375" style="7" bestFit="1" customWidth="1"/>
    <col min="9993" max="9994" width="0" style="7" hidden="1" customWidth="1"/>
    <col min="9995" max="10238" width="9" style="7"/>
    <col min="10239" max="10239" width="6.625" style="7" customWidth="1"/>
    <col min="10240" max="10241" width="21.625" style="7" customWidth="1"/>
    <col min="10242" max="10242" width="16.125" style="7" bestFit="1" customWidth="1"/>
    <col min="10243" max="10243" width="13.875" style="7" bestFit="1" customWidth="1"/>
    <col min="10244" max="10244" width="17.25" style="7" bestFit="1" customWidth="1"/>
    <col min="10245" max="10246" width="20.5" style="7" bestFit="1" customWidth="1"/>
    <col min="10247" max="10247" width="0" style="7" hidden="1" customWidth="1"/>
    <col min="10248" max="10248" width="18.375" style="7" bestFit="1" customWidth="1"/>
    <col min="10249" max="10250" width="0" style="7" hidden="1" customWidth="1"/>
    <col min="10251" max="10494" width="9" style="7"/>
    <col min="10495" max="10495" width="6.625" style="7" customWidth="1"/>
    <col min="10496" max="10497" width="21.625" style="7" customWidth="1"/>
    <col min="10498" max="10498" width="16.125" style="7" bestFit="1" customWidth="1"/>
    <col min="10499" max="10499" width="13.875" style="7" bestFit="1" customWidth="1"/>
    <col min="10500" max="10500" width="17.25" style="7" bestFit="1" customWidth="1"/>
    <col min="10501" max="10502" width="20.5" style="7" bestFit="1" customWidth="1"/>
    <col min="10503" max="10503" width="0" style="7" hidden="1" customWidth="1"/>
    <col min="10504" max="10504" width="18.375" style="7" bestFit="1" customWidth="1"/>
    <col min="10505" max="10506" width="0" style="7" hidden="1" customWidth="1"/>
    <col min="10507" max="10750" width="9" style="7"/>
    <col min="10751" max="10751" width="6.625" style="7" customWidth="1"/>
    <col min="10752" max="10753" width="21.625" style="7" customWidth="1"/>
    <col min="10754" max="10754" width="16.125" style="7" bestFit="1" customWidth="1"/>
    <col min="10755" max="10755" width="13.875" style="7" bestFit="1" customWidth="1"/>
    <col min="10756" max="10756" width="17.25" style="7" bestFit="1" customWidth="1"/>
    <col min="10757" max="10758" width="20.5" style="7" bestFit="1" customWidth="1"/>
    <col min="10759" max="10759" width="0" style="7" hidden="1" customWidth="1"/>
    <col min="10760" max="10760" width="18.375" style="7" bestFit="1" customWidth="1"/>
    <col min="10761" max="10762" width="0" style="7" hidden="1" customWidth="1"/>
    <col min="10763" max="11006" width="9" style="7"/>
    <col min="11007" max="11007" width="6.625" style="7" customWidth="1"/>
    <col min="11008" max="11009" width="21.625" style="7" customWidth="1"/>
    <col min="11010" max="11010" width="16.125" style="7" bestFit="1" customWidth="1"/>
    <col min="11011" max="11011" width="13.875" style="7" bestFit="1" customWidth="1"/>
    <col min="11012" max="11012" width="17.25" style="7" bestFit="1" customWidth="1"/>
    <col min="11013" max="11014" width="20.5" style="7" bestFit="1" customWidth="1"/>
    <col min="11015" max="11015" width="0" style="7" hidden="1" customWidth="1"/>
    <col min="11016" max="11016" width="18.375" style="7" bestFit="1" customWidth="1"/>
    <col min="11017" max="11018" width="0" style="7" hidden="1" customWidth="1"/>
    <col min="11019" max="11262" width="9" style="7"/>
    <col min="11263" max="11263" width="6.625" style="7" customWidth="1"/>
    <col min="11264" max="11265" width="21.625" style="7" customWidth="1"/>
    <col min="11266" max="11266" width="16.125" style="7" bestFit="1" customWidth="1"/>
    <col min="11267" max="11267" width="13.875" style="7" bestFit="1" customWidth="1"/>
    <col min="11268" max="11268" width="17.25" style="7" bestFit="1" customWidth="1"/>
    <col min="11269" max="11270" width="20.5" style="7" bestFit="1" customWidth="1"/>
    <col min="11271" max="11271" width="0" style="7" hidden="1" customWidth="1"/>
    <col min="11272" max="11272" width="18.375" style="7" bestFit="1" customWidth="1"/>
    <col min="11273" max="11274" width="0" style="7" hidden="1" customWidth="1"/>
    <col min="11275" max="11518" width="9" style="7"/>
    <col min="11519" max="11519" width="6.625" style="7" customWidth="1"/>
    <col min="11520" max="11521" width="21.625" style="7" customWidth="1"/>
    <col min="11522" max="11522" width="16.125" style="7" bestFit="1" customWidth="1"/>
    <col min="11523" max="11523" width="13.875" style="7" bestFit="1" customWidth="1"/>
    <col min="11524" max="11524" width="17.25" style="7" bestFit="1" customWidth="1"/>
    <col min="11525" max="11526" width="20.5" style="7" bestFit="1" customWidth="1"/>
    <col min="11527" max="11527" width="0" style="7" hidden="1" customWidth="1"/>
    <col min="11528" max="11528" width="18.375" style="7" bestFit="1" customWidth="1"/>
    <col min="11529" max="11530" width="0" style="7" hidden="1" customWidth="1"/>
    <col min="11531" max="11774" width="9" style="7"/>
    <col min="11775" max="11775" width="6.625" style="7" customWidth="1"/>
    <col min="11776" max="11777" width="21.625" style="7" customWidth="1"/>
    <col min="11778" max="11778" width="16.125" style="7" bestFit="1" customWidth="1"/>
    <col min="11779" max="11779" width="13.875" style="7" bestFit="1" customWidth="1"/>
    <col min="11780" max="11780" width="17.25" style="7" bestFit="1" customWidth="1"/>
    <col min="11781" max="11782" width="20.5" style="7" bestFit="1" customWidth="1"/>
    <col min="11783" max="11783" width="0" style="7" hidden="1" customWidth="1"/>
    <col min="11784" max="11784" width="18.375" style="7" bestFit="1" customWidth="1"/>
    <col min="11785" max="11786" width="0" style="7" hidden="1" customWidth="1"/>
    <col min="11787" max="12030" width="9" style="7"/>
    <col min="12031" max="12031" width="6.625" style="7" customWidth="1"/>
    <col min="12032" max="12033" width="21.625" style="7" customWidth="1"/>
    <col min="12034" max="12034" width="16.125" style="7" bestFit="1" customWidth="1"/>
    <col min="12035" max="12035" width="13.875" style="7" bestFit="1" customWidth="1"/>
    <col min="12036" max="12036" width="17.25" style="7" bestFit="1" customWidth="1"/>
    <col min="12037" max="12038" width="20.5" style="7" bestFit="1" customWidth="1"/>
    <col min="12039" max="12039" width="0" style="7" hidden="1" customWidth="1"/>
    <col min="12040" max="12040" width="18.375" style="7" bestFit="1" customWidth="1"/>
    <col min="12041" max="12042" width="0" style="7" hidden="1" customWidth="1"/>
    <col min="12043" max="12286" width="9" style="7"/>
    <col min="12287" max="12287" width="6.625" style="7" customWidth="1"/>
    <col min="12288" max="12289" width="21.625" style="7" customWidth="1"/>
    <col min="12290" max="12290" width="16.125" style="7" bestFit="1" customWidth="1"/>
    <col min="12291" max="12291" width="13.875" style="7" bestFit="1" customWidth="1"/>
    <col min="12292" max="12292" width="17.25" style="7" bestFit="1" customWidth="1"/>
    <col min="12293" max="12294" width="20.5" style="7" bestFit="1" customWidth="1"/>
    <col min="12295" max="12295" width="0" style="7" hidden="1" customWidth="1"/>
    <col min="12296" max="12296" width="18.375" style="7" bestFit="1" customWidth="1"/>
    <col min="12297" max="12298" width="0" style="7" hidden="1" customWidth="1"/>
    <col min="12299" max="12542" width="9" style="7"/>
    <col min="12543" max="12543" width="6.625" style="7" customWidth="1"/>
    <col min="12544" max="12545" width="21.625" style="7" customWidth="1"/>
    <col min="12546" max="12546" width="16.125" style="7" bestFit="1" customWidth="1"/>
    <col min="12547" max="12547" width="13.875" style="7" bestFit="1" customWidth="1"/>
    <col min="12548" max="12548" width="17.25" style="7" bestFit="1" customWidth="1"/>
    <col min="12549" max="12550" width="20.5" style="7" bestFit="1" customWidth="1"/>
    <col min="12551" max="12551" width="0" style="7" hidden="1" customWidth="1"/>
    <col min="12552" max="12552" width="18.375" style="7" bestFit="1" customWidth="1"/>
    <col min="12553" max="12554" width="0" style="7" hidden="1" customWidth="1"/>
    <col min="12555" max="12798" width="9" style="7"/>
    <col min="12799" max="12799" width="6.625" style="7" customWidth="1"/>
    <col min="12800" max="12801" width="21.625" style="7" customWidth="1"/>
    <col min="12802" max="12802" width="16.125" style="7" bestFit="1" customWidth="1"/>
    <col min="12803" max="12803" width="13.875" style="7" bestFit="1" customWidth="1"/>
    <col min="12804" max="12804" width="17.25" style="7" bestFit="1" customWidth="1"/>
    <col min="12805" max="12806" width="20.5" style="7" bestFit="1" customWidth="1"/>
    <col min="12807" max="12807" width="0" style="7" hidden="1" customWidth="1"/>
    <col min="12808" max="12808" width="18.375" style="7" bestFit="1" customWidth="1"/>
    <col min="12809" max="12810" width="0" style="7" hidden="1" customWidth="1"/>
    <col min="12811" max="13054" width="9" style="7"/>
    <col min="13055" max="13055" width="6.625" style="7" customWidth="1"/>
    <col min="13056" max="13057" width="21.625" style="7" customWidth="1"/>
    <col min="13058" max="13058" width="16.125" style="7" bestFit="1" customWidth="1"/>
    <col min="13059" max="13059" width="13.875" style="7" bestFit="1" customWidth="1"/>
    <col min="13060" max="13060" width="17.25" style="7" bestFit="1" customWidth="1"/>
    <col min="13061" max="13062" width="20.5" style="7" bestFit="1" customWidth="1"/>
    <col min="13063" max="13063" width="0" style="7" hidden="1" customWidth="1"/>
    <col min="13064" max="13064" width="18.375" style="7" bestFit="1" customWidth="1"/>
    <col min="13065" max="13066" width="0" style="7" hidden="1" customWidth="1"/>
    <col min="13067" max="13310" width="9" style="7"/>
    <col min="13311" max="13311" width="6.625" style="7" customWidth="1"/>
    <col min="13312" max="13313" width="21.625" style="7" customWidth="1"/>
    <col min="13314" max="13314" width="16.125" style="7" bestFit="1" customWidth="1"/>
    <col min="13315" max="13315" width="13.875" style="7" bestFit="1" customWidth="1"/>
    <col min="13316" max="13316" width="17.25" style="7" bestFit="1" customWidth="1"/>
    <col min="13317" max="13318" width="20.5" style="7" bestFit="1" customWidth="1"/>
    <col min="13319" max="13319" width="0" style="7" hidden="1" customWidth="1"/>
    <col min="13320" max="13320" width="18.375" style="7" bestFit="1" customWidth="1"/>
    <col min="13321" max="13322" width="0" style="7" hidden="1" customWidth="1"/>
    <col min="13323" max="13566" width="9" style="7"/>
    <col min="13567" max="13567" width="6.625" style="7" customWidth="1"/>
    <col min="13568" max="13569" width="21.625" style="7" customWidth="1"/>
    <col min="13570" max="13570" width="16.125" style="7" bestFit="1" customWidth="1"/>
    <col min="13571" max="13571" width="13.875" style="7" bestFit="1" customWidth="1"/>
    <col min="13572" max="13572" width="17.25" style="7" bestFit="1" customWidth="1"/>
    <col min="13573" max="13574" width="20.5" style="7" bestFit="1" customWidth="1"/>
    <col min="13575" max="13575" width="0" style="7" hidden="1" customWidth="1"/>
    <col min="13576" max="13576" width="18.375" style="7" bestFit="1" customWidth="1"/>
    <col min="13577" max="13578" width="0" style="7" hidden="1" customWidth="1"/>
    <col min="13579" max="13822" width="9" style="7"/>
    <col min="13823" max="13823" width="6.625" style="7" customWidth="1"/>
    <col min="13824" max="13825" width="21.625" style="7" customWidth="1"/>
    <col min="13826" max="13826" width="16.125" style="7" bestFit="1" customWidth="1"/>
    <col min="13827" max="13827" width="13.875" style="7" bestFit="1" customWidth="1"/>
    <col min="13828" max="13828" width="17.25" style="7" bestFit="1" customWidth="1"/>
    <col min="13829" max="13830" width="20.5" style="7" bestFit="1" customWidth="1"/>
    <col min="13831" max="13831" width="0" style="7" hidden="1" customWidth="1"/>
    <col min="13832" max="13832" width="18.375" style="7" bestFit="1" customWidth="1"/>
    <col min="13833" max="13834" width="0" style="7" hidden="1" customWidth="1"/>
    <col min="13835" max="14078" width="9" style="7"/>
    <col min="14079" max="14079" width="6.625" style="7" customWidth="1"/>
    <col min="14080" max="14081" width="21.625" style="7" customWidth="1"/>
    <col min="14082" max="14082" width="16.125" style="7" bestFit="1" customWidth="1"/>
    <col min="14083" max="14083" width="13.875" style="7" bestFit="1" customWidth="1"/>
    <col min="14084" max="14084" width="17.25" style="7" bestFit="1" customWidth="1"/>
    <col min="14085" max="14086" width="20.5" style="7" bestFit="1" customWidth="1"/>
    <col min="14087" max="14087" width="0" style="7" hidden="1" customWidth="1"/>
    <col min="14088" max="14088" width="18.375" style="7" bestFit="1" customWidth="1"/>
    <col min="14089" max="14090" width="0" style="7" hidden="1" customWidth="1"/>
    <col min="14091" max="14334" width="9" style="7"/>
    <col min="14335" max="14335" width="6.625" style="7" customWidth="1"/>
    <col min="14336" max="14337" width="21.625" style="7" customWidth="1"/>
    <col min="14338" max="14338" width="16.125" style="7" bestFit="1" customWidth="1"/>
    <col min="14339" max="14339" width="13.875" style="7" bestFit="1" customWidth="1"/>
    <col min="14340" max="14340" width="17.25" style="7" bestFit="1" customWidth="1"/>
    <col min="14341" max="14342" width="20.5" style="7" bestFit="1" customWidth="1"/>
    <col min="14343" max="14343" width="0" style="7" hidden="1" customWidth="1"/>
    <col min="14344" max="14344" width="18.375" style="7" bestFit="1" customWidth="1"/>
    <col min="14345" max="14346" width="0" style="7" hidden="1" customWidth="1"/>
    <col min="14347" max="14590" width="9" style="7"/>
    <col min="14591" max="14591" width="6.625" style="7" customWidth="1"/>
    <col min="14592" max="14593" width="21.625" style="7" customWidth="1"/>
    <col min="14594" max="14594" width="16.125" style="7" bestFit="1" customWidth="1"/>
    <col min="14595" max="14595" width="13.875" style="7" bestFit="1" customWidth="1"/>
    <col min="14596" max="14596" width="17.25" style="7" bestFit="1" customWidth="1"/>
    <col min="14597" max="14598" width="20.5" style="7" bestFit="1" customWidth="1"/>
    <col min="14599" max="14599" width="0" style="7" hidden="1" customWidth="1"/>
    <col min="14600" max="14600" width="18.375" style="7" bestFit="1" customWidth="1"/>
    <col min="14601" max="14602" width="0" style="7" hidden="1" customWidth="1"/>
    <col min="14603" max="14846" width="9" style="7"/>
    <col min="14847" max="14847" width="6.625" style="7" customWidth="1"/>
    <col min="14848" max="14849" width="21.625" style="7" customWidth="1"/>
    <col min="14850" max="14850" width="16.125" style="7" bestFit="1" customWidth="1"/>
    <col min="14851" max="14851" width="13.875" style="7" bestFit="1" customWidth="1"/>
    <col min="14852" max="14852" width="17.25" style="7" bestFit="1" customWidth="1"/>
    <col min="14853" max="14854" width="20.5" style="7" bestFit="1" customWidth="1"/>
    <col min="14855" max="14855" width="0" style="7" hidden="1" customWidth="1"/>
    <col min="14856" max="14856" width="18.375" style="7" bestFit="1" customWidth="1"/>
    <col min="14857" max="14858" width="0" style="7" hidden="1" customWidth="1"/>
    <col min="14859" max="15102" width="9" style="7"/>
    <col min="15103" max="15103" width="6.625" style="7" customWidth="1"/>
    <col min="15104" max="15105" width="21.625" style="7" customWidth="1"/>
    <col min="15106" max="15106" width="16.125" style="7" bestFit="1" customWidth="1"/>
    <col min="15107" max="15107" width="13.875" style="7" bestFit="1" customWidth="1"/>
    <col min="15108" max="15108" width="17.25" style="7" bestFit="1" customWidth="1"/>
    <col min="15109" max="15110" width="20.5" style="7" bestFit="1" customWidth="1"/>
    <col min="15111" max="15111" width="0" style="7" hidden="1" customWidth="1"/>
    <col min="15112" max="15112" width="18.375" style="7" bestFit="1" customWidth="1"/>
    <col min="15113" max="15114" width="0" style="7" hidden="1" customWidth="1"/>
    <col min="15115" max="15358" width="9" style="7"/>
    <col min="15359" max="15359" width="6.625" style="7" customWidth="1"/>
    <col min="15360" max="15361" width="21.625" style="7" customWidth="1"/>
    <col min="15362" max="15362" width="16.125" style="7" bestFit="1" customWidth="1"/>
    <col min="15363" max="15363" width="13.875" style="7" bestFit="1" customWidth="1"/>
    <col min="15364" max="15364" width="17.25" style="7" bestFit="1" customWidth="1"/>
    <col min="15365" max="15366" width="20.5" style="7" bestFit="1" customWidth="1"/>
    <col min="15367" max="15367" width="0" style="7" hidden="1" customWidth="1"/>
    <col min="15368" max="15368" width="18.375" style="7" bestFit="1" customWidth="1"/>
    <col min="15369" max="15370" width="0" style="7" hidden="1" customWidth="1"/>
    <col min="15371" max="15614" width="9" style="7"/>
    <col min="15615" max="15615" width="6.625" style="7" customWidth="1"/>
    <col min="15616" max="15617" width="21.625" style="7" customWidth="1"/>
    <col min="15618" max="15618" width="16.125" style="7" bestFit="1" customWidth="1"/>
    <col min="15619" max="15619" width="13.875" style="7" bestFit="1" customWidth="1"/>
    <col min="15620" max="15620" width="17.25" style="7" bestFit="1" customWidth="1"/>
    <col min="15621" max="15622" width="20.5" style="7" bestFit="1" customWidth="1"/>
    <col min="15623" max="15623" width="0" style="7" hidden="1" customWidth="1"/>
    <col min="15624" max="15624" width="18.375" style="7" bestFit="1" customWidth="1"/>
    <col min="15625" max="15626" width="0" style="7" hidden="1" customWidth="1"/>
    <col min="15627" max="15870" width="9" style="7"/>
    <col min="15871" max="15871" width="6.625" style="7" customWidth="1"/>
    <col min="15872" max="15873" width="21.625" style="7" customWidth="1"/>
    <col min="15874" max="15874" width="16.125" style="7" bestFit="1" customWidth="1"/>
    <col min="15875" max="15875" width="13.875" style="7" bestFit="1" customWidth="1"/>
    <col min="15876" max="15876" width="17.25" style="7" bestFit="1" customWidth="1"/>
    <col min="15877" max="15878" width="20.5" style="7" bestFit="1" customWidth="1"/>
    <col min="15879" max="15879" width="0" style="7" hidden="1" customWidth="1"/>
    <col min="15880" max="15880" width="18.375" style="7" bestFit="1" customWidth="1"/>
    <col min="15881" max="15882" width="0" style="7" hidden="1" customWidth="1"/>
    <col min="15883" max="16126" width="9" style="7"/>
    <col min="16127" max="16127" width="6.625" style="7" customWidth="1"/>
    <col min="16128" max="16129" width="21.625" style="7" customWidth="1"/>
    <col min="16130" max="16130" width="16.125" style="7" bestFit="1" customWidth="1"/>
    <col min="16131" max="16131" width="13.875" style="7" bestFit="1" customWidth="1"/>
    <col min="16132" max="16132" width="17.25" style="7" bestFit="1" customWidth="1"/>
    <col min="16133" max="16134" width="20.5" style="7" bestFit="1" customWidth="1"/>
    <col min="16135" max="16135" width="0" style="7" hidden="1" customWidth="1"/>
    <col min="16136" max="16136" width="18.375" style="7" bestFit="1" customWidth="1"/>
    <col min="16137" max="16138" width="0" style="7" hidden="1" customWidth="1"/>
    <col min="16139" max="16384" width="9" style="7"/>
  </cols>
  <sheetData>
    <row r="1" spans="1:5" ht="20.25">
      <c r="A1" s="151" t="s">
        <v>190</v>
      </c>
      <c r="B1" s="152"/>
      <c r="C1" s="152"/>
      <c r="D1" s="152"/>
      <c r="E1" s="152"/>
    </row>
    <row r="2" spans="1:5" ht="35.1" customHeight="1">
      <c r="A2" s="153" t="s">
        <v>191</v>
      </c>
      <c r="B2" s="154"/>
      <c r="E2" s="140" t="s">
        <v>192</v>
      </c>
    </row>
    <row r="3" spans="1:5" ht="30" customHeight="1">
      <c r="A3" s="141" t="s">
        <v>81</v>
      </c>
      <c r="B3" s="141" t="s">
        <v>193</v>
      </c>
      <c r="C3" s="142" t="s">
        <v>1</v>
      </c>
      <c r="D3" s="142" t="s">
        <v>2</v>
      </c>
      <c r="E3" s="142" t="s">
        <v>194</v>
      </c>
    </row>
    <row r="4" spans="1:5" ht="30" customHeight="1">
      <c r="A4" s="141">
        <v>1</v>
      </c>
      <c r="B4" s="141" t="s">
        <v>151</v>
      </c>
      <c r="C4" s="148">
        <f>科艺体德专项!G14</f>
        <v>2710000</v>
      </c>
      <c r="D4" s="148"/>
      <c r="E4" s="148">
        <f>C4-D4</f>
        <v>2710000</v>
      </c>
    </row>
    <row r="5" spans="1:5" ht="30" customHeight="1">
      <c r="A5" s="141">
        <v>2</v>
      </c>
      <c r="B5" s="141" t="s">
        <v>201</v>
      </c>
      <c r="C5" s="148">
        <f>中小学教育教学!H10</f>
        <v>1940000</v>
      </c>
      <c r="D5" s="148"/>
      <c r="E5" s="148">
        <f t="shared" ref="E5:E14" si="0">C5-D5</f>
        <v>1940000</v>
      </c>
    </row>
    <row r="6" spans="1:5" ht="30" customHeight="1">
      <c r="A6" s="141">
        <v>3</v>
      </c>
      <c r="B6" s="141" t="s">
        <v>199</v>
      </c>
      <c r="C6" s="148">
        <f>考试中心!I4</f>
        <v>5000</v>
      </c>
      <c r="D6" s="148"/>
      <c r="E6" s="148">
        <f t="shared" si="0"/>
        <v>5000</v>
      </c>
    </row>
    <row r="7" spans="1:5" ht="30" customHeight="1">
      <c r="A7" s="141">
        <v>4</v>
      </c>
      <c r="B7" s="141" t="s">
        <v>195</v>
      </c>
      <c r="C7" s="148">
        <f>保安经费!H17</f>
        <v>8100000</v>
      </c>
      <c r="D7" s="148">
        <f>C7</f>
        <v>8100000</v>
      </c>
      <c r="E7" s="148">
        <f t="shared" si="0"/>
        <v>0</v>
      </c>
    </row>
    <row r="8" spans="1:5" ht="30" customHeight="1">
      <c r="A8" s="141">
        <v>5</v>
      </c>
      <c r="B8" s="141" t="s">
        <v>196</v>
      </c>
      <c r="C8" s="149">
        <f>视频联网!K15</f>
        <v>368988</v>
      </c>
      <c r="D8" s="148">
        <f t="shared" ref="D8" si="1">C8</f>
        <v>368988</v>
      </c>
      <c r="E8" s="148">
        <f t="shared" si="0"/>
        <v>0</v>
      </c>
    </row>
    <row r="9" spans="1:5" ht="30" customHeight="1">
      <c r="A9" s="141">
        <v>6</v>
      </c>
      <c r="B9" s="141" t="s">
        <v>202</v>
      </c>
      <c r="C9" s="149">
        <f>农民工学校生均补贴!I5</f>
        <v>21551250</v>
      </c>
      <c r="D9" s="148">
        <f>C9</f>
        <v>21551250</v>
      </c>
      <c r="E9" s="148">
        <f t="shared" si="0"/>
        <v>0</v>
      </c>
    </row>
    <row r="10" spans="1:5" ht="30" customHeight="1">
      <c r="A10" s="141">
        <v>7</v>
      </c>
      <c r="B10" s="141" t="s">
        <v>203</v>
      </c>
      <c r="C10" s="149">
        <f>农民工学校资助!L6</f>
        <v>191580</v>
      </c>
      <c r="D10" s="148">
        <f t="shared" ref="D10:D13" si="2">C10</f>
        <v>191580</v>
      </c>
      <c r="E10" s="148">
        <f t="shared" si="0"/>
        <v>0</v>
      </c>
    </row>
    <row r="11" spans="1:5" ht="30" customHeight="1">
      <c r="A11" s="141">
        <v>8</v>
      </c>
      <c r="B11" s="141" t="s">
        <v>204</v>
      </c>
      <c r="C11" s="149">
        <f>农民工学校减免书薄费!G5</f>
        <v>83742</v>
      </c>
      <c r="D11" s="148">
        <f t="shared" si="2"/>
        <v>83742</v>
      </c>
      <c r="E11" s="148">
        <f t="shared" si="0"/>
        <v>0</v>
      </c>
    </row>
    <row r="12" spans="1:5" ht="30" customHeight="1">
      <c r="A12" s="141">
        <v>9</v>
      </c>
      <c r="B12" s="141" t="s">
        <v>197</v>
      </c>
      <c r="C12" s="149">
        <f>民办学校补贴!R7</f>
        <v>8844200</v>
      </c>
      <c r="D12" s="148">
        <f t="shared" si="2"/>
        <v>8844200</v>
      </c>
      <c r="E12" s="148">
        <f t="shared" si="0"/>
        <v>0</v>
      </c>
    </row>
    <row r="13" spans="1:5" ht="30" customHeight="1">
      <c r="A13" s="141">
        <v>10</v>
      </c>
      <c r="B13" s="141" t="s">
        <v>198</v>
      </c>
      <c r="C13" s="149">
        <f>民办义务教育减免书薄费!I11</f>
        <v>161786</v>
      </c>
      <c r="D13" s="148">
        <f t="shared" si="2"/>
        <v>161786</v>
      </c>
      <c r="E13" s="148">
        <f t="shared" si="0"/>
        <v>0</v>
      </c>
    </row>
    <row r="14" spans="1:5" ht="30" customHeight="1">
      <c r="A14" s="141">
        <v>11</v>
      </c>
      <c r="B14" s="141" t="s">
        <v>200</v>
      </c>
      <c r="C14" s="149">
        <f>储备教师!G8</f>
        <v>1162076.48</v>
      </c>
      <c r="D14" s="148">
        <f>C14</f>
        <v>1162076.48</v>
      </c>
      <c r="E14" s="148">
        <f t="shared" si="0"/>
        <v>0</v>
      </c>
    </row>
    <row r="15" spans="1:5" ht="30" customHeight="1">
      <c r="A15" s="141"/>
      <c r="B15" s="141" t="s">
        <v>78</v>
      </c>
      <c r="C15" s="150">
        <f>SUM(C4:C14)</f>
        <v>45118622.479999997</v>
      </c>
      <c r="D15" s="150">
        <f t="shared" ref="D15:E15" si="3">SUM(D4:D14)</f>
        <v>40463622.479999997</v>
      </c>
      <c r="E15" s="150">
        <f t="shared" si="3"/>
        <v>4655000</v>
      </c>
    </row>
    <row r="16" spans="1:5" ht="30" customHeight="1"/>
    <row r="17" ht="30" customHeight="1"/>
  </sheetData>
  <mergeCells count="2">
    <mergeCell ref="A1:E1"/>
    <mergeCell ref="A2:B2"/>
  </mergeCells>
  <phoneticPr fontId="1" type="noConversion"/>
  <printOptions horizontalCentered="1"/>
  <pageMargins left="0.70866141732283472" right="0.70866141732283472" top="0.74803149606299213" bottom="0.74803149606299213" header="0.31496062992125984" footer="0.31496062992125984"/>
  <pageSetup paperSize="9" scale="90" orientation="portrait" verticalDpi="0" r:id="rId1"/>
</worksheet>
</file>

<file path=xl/worksheets/sheet10.xml><?xml version="1.0" encoding="utf-8"?>
<worksheet xmlns="http://schemas.openxmlformats.org/spreadsheetml/2006/main" xmlns:r="http://schemas.openxmlformats.org/officeDocument/2006/relationships">
  <dimension ref="A1:R7"/>
  <sheetViews>
    <sheetView workbookViewId="0">
      <selection sqref="A1:G1"/>
    </sheetView>
  </sheetViews>
  <sheetFormatPr defaultRowHeight="13.5"/>
  <cols>
    <col min="1" max="1" width="4.125" customWidth="1"/>
    <col min="2" max="2" width="5.625" customWidth="1"/>
    <col min="3" max="3" width="6.75" customWidth="1"/>
    <col min="4" max="4" width="20.125" customWidth="1"/>
    <col min="6" max="6" width="7.375" customWidth="1"/>
    <col min="8" max="9" width="7.5" customWidth="1"/>
    <col min="11" max="11" width="7.875" customWidth="1"/>
    <col min="15" max="15" width="6" customWidth="1"/>
    <col min="16" max="16" width="6.875" customWidth="1"/>
  </cols>
  <sheetData>
    <row r="1" spans="1:18" ht="20.25">
      <c r="A1" s="182" t="s">
        <v>82</v>
      </c>
      <c r="B1" s="182"/>
      <c r="C1" s="182"/>
      <c r="D1" s="182"/>
      <c r="E1" s="182"/>
      <c r="F1" s="182"/>
      <c r="G1" s="182"/>
      <c r="H1" s="182"/>
      <c r="I1" s="182"/>
      <c r="J1" s="182"/>
      <c r="K1" s="182"/>
      <c r="L1" s="182"/>
      <c r="M1" s="182"/>
      <c r="N1" s="182"/>
      <c r="O1" s="182"/>
      <c r="P1" s="182"/>
      <c r="Q1" s="182"/>
      <c r="R1" s="182"/>
    </row>
    <row r="2" spans="1:18" ht="20.100000000000001" customHeight="1">
      <c r="A2" s="183" t="s">
        <v>3</v>
      </c>
      <c r="B2" s="183" t="s">
        <v>74</v>
      </c>
      <c r="C2" s="183" t="s">
        <v>75</v>
      </c>
      <c r="D2" s="183" t="s">
        <v>76</v>
      </c>
      <c r="E2" s="184" t="s">
        <v>83</v>
      </c>
      <c r="F2" s="184"/>
      <c r="G2" s="184"/>
      <c r="H2" s="184" t="s">
        <v>84</v>
      </c>
      <c r="I2" s="184"/>
      <c r="J2" s="184"/>
      <c r="K2" s="184" t="s">
        <v>85</v>
      </c>
      <c r="L2" s="184"/>
      <c r="M2" s="184"/>
      <c r="N2" s="180" t="s">
        <v>77</v>
      </c>
      <c r="O2" s="185" t="s">
        <v>86</v>
      </c>
      <c r="P2" s="186"/>
      <c r="Q2" s="187"/>
      <c r="R2" s="180" t="s">
        <v>78</v>
      </c>
    </row>
    <row r="3" spans="1:18" ht="20.100000000000001" customHeight="1">
      <c r="A3" s="183"/>
      <c r="B3" s="183"/>
      <c r="C3" s="183"/>
      <c r="D3" s="183"/>
      <c r="E3" s="43" t="s">
        <v>79</v>
      </c>
      <c r="F3" s="43" t="s">
        <v>80</v>
      </c>
      <c r="G3" s="43" t="s">
        <v>72</v>
      </c>
      <c r="H3" s="43" t="s">
        <v>79</v>
      </c>
      <c r="I3" s="43" t="s">
        <v>80</v>
      </c>
      <c r="J3" s="43" t="s">
        <v>72</v>
      </c>
      <c r="K3" s="43" t="s">
        <v>79</v>
      </c>
      <c r="L3" s="43" t="s">
        <v>80</v>
      </c>
      <c r="M3" s="43" t="s">
        <v>72</v>
      </c>
      <c r="N3" s="181"/>
      <c r="O3" s="43" t="s">
        <v>79</v>
      </c>
      <c r="P3" s="43" t="s">
        <v>80</v>
      </c>
      <c r="Q3" s="43" t="s">
        <v>72</v>
      </c>
      <c r="R3" s="181"/>
    </row>
    <row r="4" spans="1:18" s="42" customFormat="1" ht="20.100000000000001" customHeight="1">
      <c r="A4" s="40">
        <v>1</v>
      </c>
      <c r="B4" s="40" t="s">
        <v>57</v>
      </c>
      <c r="C4" s="41" t="s">
        <v>16</v>
      </c>
      <c r="D4" s="45" t="s">
        <v>88</v>
      </c>
      <c r="E4" s="44">
        <v>387</v>
      </c>
      <c r="F4" s="46">
        <v>2320</v>
      </c>
      <c r="G4" s="46">
        <f>E4*F4</f>
        <v>897840</v>
      </c>
      <c r="H4" s="44">
        <v>261</v>
      </c>
      <c r="I4" s="46">
        <v>2740</v>
      </c>
      <c r="J4" s="46">
        <f>H4*I4</f>
        <v>715140</v>
      </c>
      <c r="K4" s="44"/>
      <c r="L4" s="43">
        <v>300</v>
      </c>
      <c r="M4" s="43">
        <f>K4*L4</f>
        <v>0</v>
      </c>
      <c r="N4" s="47">
        <f>G4+J4+M4</f>
        <v>1612980</v>
      </c>
      <c r="O4" s="44">
        <v>0</v>
      </c>
      <c r="P4" s="43">
        <v>1300</v>
      </c>
      <c r="Q4" s="43">
        <f>O4*P4</f>
        <v>0</v>
      </c>
      <c r="R4" s="47">
        <f t="shared" ref="R4:R7" si="0">N4+Q4</f>
        <v>1612980</v>
      </c>
    </row>
    <row r="5" spans="1:18" s="42" customFormat="1" ht="20.100000000000001" customHeight="1">
      <c r="A5" s="40">
        <v>2</v>
      </c>
      <c r="B5" s="40" t="s">
        <v>57</v>
      </c>
      <c r="C5" s="41" t="s">
        <v>16</v>
      </c>
      <c r="D5" s="45" t="s">
        <v>89</v>
      </c>
      <c r="E5" s="44">
        <v>1058</v>
      </c>
      <c r="F5" s="46">
        <v>2320</v>
      </c>
      <c r="G5" s="46">
        <f>E5*F5</f>
        <v>2454560</v>
      </c>
      <c r="H5" s="44">
        <v>750</v>
      </c>
      <c r="I5" s="46">
        <v>2740</v>
      </c>
      <c r="J5" s="46">
        <f>H5*I5</f>
        <v>2055000</v>
      </c>
      <c r="K5" s="44">
        <v>81</v>
      </c>
      <c r="L5" s="43">
        <v>300</v>
      </c>
      <c r="M5" s="43">
        <f>K5*L5</f>
        <v>24300</v>
      </c>
      <c r="N5" s="47">
        <f>G5+J5+M5</f>
        <v>4533860</v>
      </c>
      <c r="O5" s="44">
        <v>8</v>
      </c>
      <c r="P5" s="43">
        <v>1300</v>
      </c>
      <c r="Q5" s="43">
        <f>O5*P5</f>
        <v>10400</v>
      </c>
      <c r="R5" s="47">
        <f t="shared" si="0"/>
        <v>4544260</v>
      </c>
    </row>
    <row r="6" spans="1:18" s="42" customFormat="1" ht="20.100000000000001" customHeight="1">
      <c r="A6" s="40">
        <v>3</v>
      </c>
      <c r="B6" s="40" t="s">
        <v>57</v>
      </c>
      <c r="C6" s="41" t="s">
        <v>16</v>
      </c>
      <c r="D6" s="45" t="s">
        <v>90</v>
      </c>
      <c r="E6" s="44"/>
      <c r="F6" s="46">
        <v>2320</v>
      </c>
      <c r="G6" s="46">
        <f>E6*F6</f>
        <v>0</v>
      </c>
      <c r="H6" s="44">
        <v>964</v>
      </c>
      <c r="I6" s="46">
        <v>2740</v>
      </c>
      <c r="J6" s="46">
        <f>H6*I6</f>
        <v>2641360</v>
      </c>
      <c r="K6" s="44">
        <v>152</v>
      </c>
      <c r="L6" s="43">
        <v>300</v>
      </c>
      <c r="M6" s="43">
        <f>K6*L6</f>
        <v>45600</v>
      </c>
      <c r="N6" s="47">
        <f>G6+J6+M6</f>
        <v>2686960</v>
      </c>
      <c r="O6" s="44">
        <v>0</v>
      </c>
      <c r="P6" s="43">
        <v>1300</v>
      </c>
      <c r="Q6" s="43">
        <f>O6*P6</f>
        <v>0</v>
      </c>
      <c r="R6" s="47">
        <f t="shared" si="0"/>
        <v>2686960</v>
      </c>
    </row>
    <row r="7" spans="1:18" s="42" customFormat="1" ht="20.100000000000001" customHeight="1">
      <c r="A7" s="40"/>
      <c r="B7" s="40"/>
      <c r="C7" s="41"/>
      <c r="D7" s="40" t="s">
        <v>91</v>
      </c>
      <c r="E7" s="44">
        <f>SUM(E4:E6)</f>
        <v>1445</v>
      </c>
      <c r="F7" s="46"/>
      <c r="G7" s="44">
        <f>SUM(G4:G6)</f>
        <v>3352400</v>
      </c>
      <c r="H7" s="44">
        <f>SUM(H4:H6)</f>
        <v>1975</v>
      </c>
      <c r="I7" s="46"/>
      <c r="J7" s="44">
        <f>SUM(J4:J6)</f>
        <v>5411500</v>
      </c>
      <c r="K7" s="44">
        <f>SUM(K4:K6)</f>
        <v>233</v>
      </c>
      <c r="L7" s="43"/>
      <c r="M7" s="44">
        <f>SUM(M4:M6)</f>
        <v>69900</v>
      </c>
      <c r="N7" s="44">
        <f>SUM(N4:N6)</f>
        <v>8833800</v>
      </c>
      <c r="O7" s="44">
        <f>SUM(O4:O6)</f>
        <v>8</v>
      </c>
      <c r="P7" s="43"/>
      <c r="Q7" s="44">
        <f>SUM(Q4:Q6)</f>
        <v>10400</v>
      </c>
      <c r="R7" s="47">
        <f t="shared" si="0"/>
        <v>8844200</v>
      </c>
    </row>
  </sheetData>
  <mergeCells count="11">
    <mergeCell ref="R2:R3"/>
    <mergeCell ref="A1:R1"/>
    <mergeCell ref="A2:A3"/>
    <mergeCell ref="B2:B3"/>
    <mergeCell ref="C2:C3"/>
    <mergeCell ref="D2:D3"/>
    <mergeCell ref="E2:G2"/>
    <mergeCell ref="H2:J2"/>
    <mergeCell ref="K2:M2"/>
    <mergeCell ref="N2:N3"/>
    <mergeCell ref="O2:Q2"/>
  </mergeCells>
  <phoneticPr fontId="1" type="noConversion"/>
  <printOptions horizontalCentered="1"/>
  <pageMargins left="0.70866141732283472" right="0.70866141732283472" top="0.74803149606299213" bottom="0.74803149606299213" header="0.31496062992125984" footer="0.31496062992125984"/>
  <pageSetup paperSize="9" scale="85" orientation="landscape" r:id="rId1"/>
  <headerFooter>
    <oddFooter>第 &amp;P 页，共 &amp;N 页</oddFooter>
  </headerFooter>
</worksheet>
</file>

<file path=xl/worksheets/sheet11.xml><?xml version="1.0" encoding="utf-8"?>
<worksheet xmlns="http://schemas.openxmlformats.org/spreadsheetml/2006/main" xmlns:r="http://schemas.openxmlformats.org/officeDocument/2006/relationships">
  <dimension ref="A1:I12"/>
  <sheetViews>
    <sheetView workbookViewId="0">
      <selection sqref="A1:G1"/>
    </sheetView>
  </sheetViews>
  <sheetFormatPr defaultRowHeight="13.5"/>
  <cols>
    <col min="3" max="3" width="29.75" customWidth="1"/>
    <col min="4" max="4" width="17.125" customWidth="1"/>
    <col min="5" max="5" width="12.5" customWidth="1"/>
    <col min="6" max="6" width="12.25" customWidth="1"/>
    <col min="7" max="7" width="11.75" customWidth="1"/>
    <col min="8" max="8" width="11.625" customWidth="1"/>
    <col min="9" max="9" width="23" customWidth="1"/>
  </cols>
  <sheetData>
    <row r="1" spans="1:9" ht="23.25" customHeight="1">
      <c r="A1" s="175" t="s">
        <v>101</v>
      </c>
      <c r="B1" s="175"/>
      <c r="C1" s="175"/>
      <c r="D1" s="175"/>
      <c r="E1" s="175"/>
      <c r="F1" s="175"/>
      <c r="G1" s="175"/>
      <c r="H1" s="175"/>
      <c r="I1" s="175"/>
    </row>
    <row r="2" spans="1:9">
      <c r="A2" s="176" t="s">
        <v>3</v>
      </c>
      <c r="B2" s="177" t="s">
        <v>56</v>
      </c>
      <c r="C2" s="177" t="s">
        <v>4</v>
      </c>
      <c r="D2" s="178" t="s">
        <v>73</v>
      </c>
      <c r="E2" s="189" t="s">
        <v>115</v>
      </c>
      <c r="F2" s="189"/>
      <c r="G2" s="174" t="s">
        <v>102</v>
      </c>
      <c r="H2" s="174" t="s">
        <v>103</v>
      </c>
      <c r="I2" s="174" t="s">
        <v>104</v>
      </c>
    </row>
    <row r="3" spans="1:9">
      <c r="A3" s="176"/>
      <c r="B3" s="177"/>
      <c r="C3" s="177" t="s">
        <v>4</v>
      </c>
      <c r="D3" s="179"/>
      <c r="E3" s="56" t="s">
        <v>105</v>
      </c>
      <c r="F3" s="56" t="s">
        <v>106</v>
      </c>
      <c r="G3" s="174"/>
      <c r="H3" s="174"/>
      <c r="I3" s="174"/>
    </row>
    <row r="4" spans="1:9">
      <c r="A4" s="57">
        <v>1</v>
      </c>
      <c r="B4" s="19" t="s">
        <v>57</v>
      </c>
      <c r="C4" s="58" t="s">
        <v>109</v>
      </c>
      <c r="D4" s="59" t="s">
        <v>107</v>
      </c>
      <c r="E4" s="59"/>
      <c r="F4" s="59">
        <v>750</v>
      </c>
      <c r="G4" s="53">
        <v>34</v>
      </c>
      <c r="H4" s="53">
        <v>42</v>
      </c>
      <c r="I4" s="53">
        <f t="shared" ref="I4:I10" si="0">E4*G4+F4*H4</f>
        <v>31500</v>
      </c>
    </row>
    <row r="5" spans="1:9">
      <c r="A5" s="57"/>
      <c r="B5" s="19" t="s">
        <v>57</v>
      </c>
      <c r="C5" s="58" t="s">
        <v>109</v>
      </c>
      <c r="D5" s="58" t="s">
        <v>108</v>
      </c>
      <c r="E5" s="59">
        <v>1058</v>
      </c>
      <c r="F5" s="60"/>
      <c r="G5" s="53">
        <v>34</v>
      </c>
      <c r="H5" s="53">
        <v>42</v>
      </c>
      <c r="I5" s="53">
        <f>E5*G5+F5*H5</f>
        <v>35972</v>
      </c>
    </row>
    <row r="6" spans="1:9">
      <c r="A6" s="57">
        <v>2</v>
      </c>
      <c r="B6" s="19" t="s">
        <v>57</v>
      </c>
      <c r="C6" s="58" t="s">
        <v>87</v>
      </c>
      <c r="D6" s="59" t="s">
        <v>107</v>
      </c>
      <c r="E6" s="59"/>
      <c r="F6" s="59">
        <v>292</v>
      </c>
      <c r="G6" s="53">
        <v>34</v>
      </c>
      <c r="H6" s="53">
        <v>42</v>
      </c>
      <c r="I6" s="53">
        <f t="shared" si="0"/>
        <v>12264</v>
      </c>
    </row>
    <row r="7" spans="1:9">
      <c r="A7" s="57"/>
      <c r="B7" s="19" t="s">
        <v>57</v>
      </c>
      <c r="C7" s="58" t="s">
        <v>87</v>
      </c>
      <c r="D7" s="58" t="s">
        <v>108</v>
      </c>
      <c r="E7" s="59">
        <v>513</v>
      </c>
      <c r="F7" s="60"/>
      <c r="G7" s="53">
        <v>34</v>
      </c>
      <c r="H7" s="53">
        <v>42</v>
      </c>
      <c r="I7" s="53">
        <f>E7*G7+F7*H7</f>
        <v>17442</v>
      </c>
    </row>
    <row r="8" spans="1:9">
      <c r="A8" s="57">
        <v>3</v>
      </c>
      <c r="B8" s="19" t="s">
        <v>57</v>
      </c>
      <c r="C8" s="58" t="s">
        <v>110</v>
      </c>
      <c r="D8" s="59" t="s">
        <v>107</v>
      </c>
      <c r="E8" s="59"/>
      <c r="F8" s="59">
        <v>964</v>
      </c>
      <c r="G8" s="53">
        <v>34</v>
      </c>
      <c r="H8" s="53">
        <v>42</v>
      </c>
      <c r="I8" s="53">
        <f t="shared" si="0"/>
        <v>40488</v>
      </c>
    </row>
    <row r="9" spans="1:9">
      <c r="A9" s="57">
        <v>4</v>
      </c>
      <c r="B9" s="19" t="s">
        <v>57</v>
      </c>
      <c r="C9" s="58" t="s">
        <v>88</v>
      </c>
      <c r="D9" s="59" t="s">
        <v>107</v>
      </c>
      <c r="E9" s="59"/>
      <c r="F9" s="59">
        <v>261</v>
      </c>
      <c r="G9" s="53">
        <v>34</v>
      </c>
      <c r="H9" s="53">
        <v>42</v>
      </c>
      <c r="I9" s="53">
        <f t="shared" si="0"/>
        <v>10962</v>
      </c>
    </row>
    <row r="10" spans="1:9">
      <c r="A10" s="57"/>
      <c r="B10" s="19" t="s">
        <v>57</v>
      </c>
      <c r="C10" s="58" t="s">
        <v>88</v>
      </c>
      <c r="D10" s="58" t="s">
        <v>108</v>
      </c>
      <c r="E10" s="59">
        <v>387</v>
      </c>
      <c r="F10" s="60"/>
      <c r="G10" s="53">
        <v>34</v>
      </c>
      <c r="H10" s="53">
        <v>42</v>
      </c>
      <c r="I10" s="53">
        <f t="shared" si="0"/>
        <v>13158</v>
      </c>
    </row>
    <row r="11" spans="1:9">
      <c r="A11" s="61"/>
      <c r="B11" s="61"/>
      <c r="C11" s="61" t="s">
        <v>94</v>
      </c>
      <c r="D11" s="61"/>
      <c r="E11" s="61">
        <f>SUM(E4:E10)</f>
        <v>1958</v>
      </c>
      <c r="F11" s="61">
        <f>SUM(F4:F10)</f>
        <v>2267</v>
      </c>
      <c r="G11" s="61"/>
      <c r="H11" s="61"/>
      <c r="I11" s="61">
        <f>SUM(I4:I10)</f>
        <v>161786</v>
      </c>
    </row>
    <row r="12" spans="1:9">
      <c r="A12" s="188"/>
      <c r="B12" s="188"/>
      <c r="C12" s="188"/>
      <c r="D12" s="188"/>
      <c r="E12" s="188"/>
      <c r="F12" s="188"/>
      <c r="G12" s="188"/>
      <c r="H12" s="188"/>
      <c r="I12" s="188"/>
    </row>
  </sheetData>
  <mergeCells count="10">
    <mergeCell ref="A12:I12"/>
    <mergeCell ref="A1:I1"/>
    <mergeCell ref="A2:A3"/>
    <mergeCell ref="B2:B3"/>
    <mergeCell ref="C2:C3"/>
    <mergeCell ref="D2:D3"/>
    <mergeCell ref="E2:F2"/>
    <mergeCell ref="G2:G3"/>
    <mergeCell ref="H2:H3"/>
    <mergeCell ref="I2:I3"/>
  </mergeCells>
  <phoneticPr fontId="1" type="noConversion"/>
  <printOptions horizontalCentered="1"/>
  <pageMargins left="0.70866141732283472" right="0.70866141732283472" top="0.55118110236220474" bottom="0.55118110236220474" header="0.31496062992125984" footer="0.31496062992125984"/>
  <pageSetup paperSize="9" scale="95" orientation="landscape" r:id="rId1"/>
  <headerFooter>
    <oddFooter>第 &amp;P 页，共 &amp;N 页</oddFooter>
  </headerFooter>
</worksheet>
</file>

<file path=xl/worksheets/sheet12.xml><?xml version="1.0" encoding="utf-8"?>
<worksheet xmlns="http://schemas.openxmlformats.org/spreadsheetml/2006/main" xmlns:r="http://schemas.openxmlformats.org/officeDocument/2006/relationships">
  <dimension ref="A1:G8"/>
  <sheetViews>
    <sheetView workbookViewId="0">
      <selection sqref="A1:G1"/>
    </sheetView>
  </sheetViews>
  <sheetFormatPr defaultRowHeight="13.5" outlineLevelRow="2"/>
  <cols>
    <col min="1" max="1" width="10" bestFit="1" customWidth="1"/>
    <col min="2" max="2" width="35.875" bestFit="1" customWidth="1"/>
    <col min="3" max="4" width="10" bestFit="1" customWidth="1"/>
    <col min="5" max="6" width="14" bestFit="1" customWidth="1"/>
    <col min="7" max="7" width="12.875" customWidth="1"/>
  </cols>
  <sheetData>
    <row r="1" spans="1:7" ht="34.5" customHeight="1">
      <c r="A1" s="190" t="s">
        <v>206</v>
      </c>
      <c r="B1" s="190"/>
      <c r="C1" s="190"/>
      <c r="D1" s="190"/>
      <c r="E1" s="190"/>
      <c r="F1" s="190"/>
      <c r="G1" s="190"/>
    </row>
    <row r="2" spans="1:7" ht="34.15" customHeight="1">
      <c r="A2" s="86" t="s">
        <v>137</v>
      </c>
      <c r="B2" s="86" t="s">
        <v>138</v>
      </c>
      <c r="C2" s="86" t="s">
        <v>139</v>
      </c>
      <c r="D2" s="86" t="s">
        <v>140</v>
      </c>
      <c r="E2" s="86" t="s">
        <v>141</v>
      </c>
      <c r="F2" s="86" t="s">
        <v>142</v>
      </c>
      <c r="G2" s="87" t="s">
        <v>143</v>
      </c>
    </row>
    <row r="3" spans="1:7" outlineLevel="2">
      <c r="A3" s="86" t="s">
        <v>145</v>
      </c>
      <c r="B3" s="86" t="s">
        <v>29</v>
      </c>
      <c r="C3" s="86" t="s">
        <v>16</v>
      </c>
      <c r="D3" s="86" t="s">
        <v>146</v>
      </c>
      <c r="E3" s="86" t="s">
        <v>144</v>
      </c>
      <c r="F3" s="86" t="s">
        <v>18</v>
      </c>
      <c r="G3" s="86">
        <f>VLOOKUP(F3,[1]Sheet2!A:B,2,FALSE)</f>
        <v>219421.12</v>
      </c>
    </row>
    <row r="4" spans="1:7" outlineLevel="2">
      <c r="A4" s="86" t="s">
        <v>147</v>
      </c>
      <c r="B4" s="86" t="s">
        <v>29</v>
      </c>
      <c r="C4" s="86" t="s">
        <v>16</v>
      </c>
      <c r="D4" s="86" t="s">
        <v>146</v>
      </c>
      <c r="E4" s="86" t="s">
        <v>144</v>
      </c>
      <c r="F4" s="86" t="s">
        <v>18</v>
      </c>
      <c r="G4" s="86">
        <f>VLOOKUP(F4,[1]Sheet2!A:B,2,FALSE)</f>
        <v>219421.12</v>
      </c>
    </row>
    <row r="5" spans="1:7" outlineLevel="2">
      <c r="A5" s="86" t="s">
        <v>148</v>
      </c>
      <c r="B5" s="86" t="s">
        <v>22</v>
      </c>
      <c r="C5" s="86" t="s">
        <v>16</v>
      </c>
      <c r="D5" s="86" t="s">
        <v>146</v>
      </c>
      <c r="E5" s="86" t="s">
        <v>144</v>
      </c>
      <c r="F5" s="86" t="s">
        <v>15</v>
      </c>
      <c r="G5" s="86">
        <f>VLOOKUP(F5,[1]Sheet2!A:B,2,FALSE)</f>
        <v>241078.08</v>
      </c>
    </row>
    <row r="6" spans="1:7" outlineLevel="2">
      <c r="A6" s="86" t="s">
        <v>149</v>
      </c>
      <c r="B6" s="86" t="s">
        <v>22</v>
      </c>
      <c r="C6" s="86" t="s">
        <v>16</v>
      </c>
      <c r="D6" s="86" t="s">
        <v>146</v>
      </c>
      <c r="E6" s="86" t="s">
        <v>144</v>
      </c>
      <c r="F6" s="86" t="s">
        <v>15</v>
      </c>
      <c r="G6" s="86">
        <f>VLOOKUP(F6,[1]Sheet2!A:B,2,FALSE)</f>
        <v>241078.08</v>
      </c>
    </row>
    <row r="7" spans="1:7" outlineLevel="2">
      <c r="A7" s="86" t="s">
        <v>150</v>
      </c>
      <c r="B7" s="86" t="s">
        <v>20</v>
      </c>
      <c r="C7" s="86" t="s">
        <v>16</v>
      </c>
      <c r="D7" s="86" t="s">
        <v>146</v>
      </c>
      <c r="E7" s="86" t="s">
        <v>144</v>
      </c>
      <c r="F7" s="86" t="s">
        <v>15</v>
      </c>
      <c r="G7" s="86">
        <f>VLOOKUP(F7,[1]Sheet2!A:B,2,FALSE)</f>
        <v>241078.08</v>
      </c>
    </row>
    <row r="8" spans="1:7" outlineLevel="1">
      <c r="A8" s="86"/>
      <c r="B8" s="86"/>
      <c r="C8" s="86"/>
      <c r="D8" s="88" t="s">
        <v>33</v>
      </c>
      <c r="E8" s="86"/>
      <c r="F8" s="86"/>
      <c r="G8" s="86">
        <f>SUBTOTAL(9,G3:G7)</f>
        <v>1162076.48</v>
      </c>
    </row>
  </sheetData>
  <mergeCells count="1">
    <mergeCell ref="A1:G1"/>
  </mergeCells>
  <phoneticPr fontId="1" type="noConversion"/>
  <printOptions horizontalCentered="1"/>
  <pageMargins left="0.70866141732283472" right="0.70866141732283472" top="0.74803149606299213" bottom="0.74803149606299213" header="0.31496062992125984" footer="0.31496062992125984"/>
  <pageSetup paperSize="9" orientation="landscape" verticalDpi="0"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A1:H14"/>
  <sheetViews>
    <sheetView workbookViewId="0">
      <selection sqref="A1:G1"/>
    </sheetView>
  </sheetViews>
  <sheetFormatPr defaultColWidth="9" defaultRowHeight="13.5" outlineLevelRow="2"/>
  <cols>
    <col min="1" max="1" width="9.625" style="106" customWidth="1"/>
    <col min="2" max="2" width="28.5" style="105" customWidth="1"/>
    <col min="3" max="3" width="12.375" style="94" customWidth="1"/>
    <col min="4" max="4" width="32.875" style="94" customWidth="1"/>
    <col min="5" max="5" width="8.625" style="94" customWidth="1"/>
    <col min="6" max="6" width="8.875" style="94" customWidth="1"/>
    <col min="7" max="7" width="19.125" style="94" customWidth="1"/>
    <col min="8" max="8" width="10.875" style="107" customWidth="1"/>
    <col min="9" max="16384" width="9" style="94"/>
  </cols>
  <sheetData>
    <row r="1" spans="1:8" ht="22.5">
      <c r="A1" s="155" t="s">
        <v>152</v>
      </c>
      <c r="B1" s="156"/>
      <c r="C1" s="155"/>
      <c r="D1" s="155"/>
      <c r="E1" s="155"/>
      <c r="F1" s="155"/>
      <c r="G1" s="155"/>
      <c r="H1" s="155"/>
    </row>
    <row r="2" spans="1:8" ht="20.100000000000001" customHeight="1">
      <c r="A2" s="95" t="s">
        <v>56</v>
      </c>
      <c r="B2" s="96" t="s">
        <v>153</v>
      </c>
      <c r="C2" s="97" t="s">
        <v>127</v>
      </c>
      <c r="D2" s="97" t="s">
        <v>128</v>
      </c>
      <c r="E2" s="97" t="s">
        <v>129</v>
      </c>
      <c r="F2" s="97" t="s">
        <v>130</v>
      </c>
      <c r="G2" s="97" t="s">
        <v>72</v>
      </c>
      <c r="H2" s="98" t="s">
        <v>154</v>
      </c>
    </row>
    <row r="3" spans="1:8" ht="20.100000000000001" customHeight="1" outlineLevel="2">
      <c r="A3" s="102" t="s">
        <v>57</v>
      </c>
      <c r="B3" s="101" t="s">
        <v>163</v>
      </c>
      <c r="C3" s="102" t="s">
        <v>157</v>
      </c>
      <c r="D3" s="102" t="s">
        <v>158</v>
      </c>
      <c r="E3" s="102">
        <v>1</v>
      </c>
      <c r="F3" s="102">
        <v>80000</v>
      </c>
      <c r="G3" s="92">
        <f>E3*F3</f>
        <v>80000</v>
      </c>
      <c r="H3" s="92"/>
    </row>
    <row r="4" spans="1:8" ht="20.100000000000001" customHeight="1" outlineLevel="2">
      <c r="A4" s="92" t="s">
        <v>57</v>
      </c>
      <c r="B4" s="99" t="s">
        <v>22</v>
      </c>
      <c r="C4" s="92" t="s">
        <v>155</v>
      </c>
      <c r="D4" s="92" t="s">
        <v>156</v>
      </c>
      <c r="E4" s="92">
        <v>1</v>
      </c>
      <c r="F4" s="92">
        <v>50000</v>
      </c>
      <c r="G4" s="92">
        <f>E4*F4</f>
        <v>50000</v>
      </c>
      <c r="H4" s="92"/>
    </row>
    <row r="5" spans="1:8" ht="20.100000000000001" customHeight="1" outlineLevel="2">
      <c r="A5" s="102" t="s">
        <v>57</v>
      </c>
      <c r="B5" s="101" t="s">
        <v>22</v>
      </c>
      <c r="C5" s="102" t="s">
        <v>164</v>
      </c>
      <c r="D5" s="102" t="s">
        <v>165</v>
      </c>
      <c r="E5" s="102">
        <v>1</v>
      </c>
      <c r="F5" s="102">
        <v>80000</v>
      </c>
      <c r="G5" s="92">
        <f>E5*F5</f>
        <v>80000</v>
      </c>
      <c r="H5" s="92"/>
    </row>
    <row r="6" spans="1:8" ht="20.100000000000001" customHeight="1" outlineLevel="2">
      <c r="A6" s="92" t="s">
        <v>57</v>
      </c>
      <c r="B6" s="99" t="s">
        <v>23</v>
      </c>
      <c r="C6" s="92" t="s">
        <v>155</v>
      </c>
      <c r="D6" s="92" t="s">
        <v>156</v>
      </c>
      <c r="E6" s="92">
        <v>1</v>
      </c>
      <c r="F6" s="92">
        <v>50000</v>
      </c>
      <c r="G6" s="92">
        <f>E6*F6</f>
        <v>50000</v>
      </c>
      <c r="H6" s="92"/>
    </row>
    <row r="7" spans="1:8" ht="20.100000000000001" customHeight="1" outlineLevel="2">
      <c r="A7" s="100" t="s">
        <v>57</v>
      </c>
      <c r="B7" s="104" t="s">
        <v>20</v>
      </c>
      <c r="C7" s="92" t="s">
        <v>155</v>
      </c>
      <c r="D7" s="92" t="s">
        <v>156</v>
      </c>
      <c r="E7" s="92">
        <v>1</v>
      </c>
      <c r="F7" s="92">
        <v>50000</v>
      </c>
      <c r="G7" s="92">
        <f>E7*F7</f>
        <v>50000</v>
      </c>
      <c r="H7" s="92"/>
    </row>
    <row r="8" spans="1:8" ht="20.100000000000001" customHeight="1" outlineLevel="2">
      <c r="A8" s="100" t="s">
        <v>57</v>
      </c>
      <c r="B8" s="103" t="s">
        <v>22</v>
      </c>
      <c r="C8" s="102" t="s">
        <v>159</v>
      </c>
      <c r="D8" s="102" t="s">
        <v>160</v>
      </c>
      <c r="E8" s="102">
        <v>1</v>
      </c>
      <c r="F8" s="102">
        <v>400000</v>
      </c>
      <c r="G8" s="92">
        <v>400000</v>
      </c>
      <c r="H8" s="92"/>
    </row>
    <row r="9" spans="1:8" ht="20.100000000000001" customHeight="1" outlineLevel="2">
      <c r="A9" s="100" t="s">
        <v>57</v>
      </c>
      <c r="B9" s="103" t="s">
        <v>22</v>
      </c>
      <c r="C9" s="102" t="s">
        <v>161</v>
      </c>
      <c r="D9" s="102" t="s">
        <v>162</v>
      </c>
      <c r="E9" s="102">
        <v>1</v>
      </c>
      <c r="F9" s="102">
        <v>400000</v>
      </c>
      <c r="G9" s="92">
        <v>400000</v>
      </c>
      <c r="H9" s="92"/>
    </row>
    <row r="10" spans="1:8" ht="20.100000000000001" customHeight="1" outlineLevel="2">
      <c r="A10" s="100" t="s">
        <v>57</v>
      </c>
      <c r="B10" s="103" t="s">
        <v>23</v>
      </c>
      <c r="C10" s="102" t="s">
        <v>159</v>
      </c>
      <c r="D10" s="102" t="s">
        <v>160</v>
      </c>
      <c r="E10" s="102">
        <v>1</v>
      </c>
      <c r="F10" s="102">
        <v>400000</v>
      </c>
      <c r="G10" s="92">
        <v>400000</v>
      </c>
      <c r="H10" s="92"/>
    </row>
    <row r="11" spans="1:8" ht="20.100000000000001" customHeight="1" outlineLevel="2">
      <c r="A11" s="100" t="s">
        <v>57</v>
      </c>
      <c r="B11" s="103" t="s">
        <v>23</v>
      </c>
      <c r="C11" s="102" t="s">
        <v>161</v>
      </c>
      <c r="D11" s="102" t="s">
        <v>162</v>
      </c>
      <c r="E11" s="102">
        <v>1</v>
      </c>
      <c r="F11" s="102">
        <v>400000</v>
      </c>
      <c r="G11" s="92">
        <v>400000</v>
      </c>
      <c r="H11" s="92"/>
    </row>
    <row r="12" spans="1:8" ht="20.100000000000001" customHeight="1" outlineLevel="2">
      <c r="A12" s="100" t="s">
        <v>57</v>
      </c>
      <c r="B12" s="103" t="s">
        <v>20</v>
      </c>
      <c r="C12" s="102" t="s">
        <v>159</v>
      </c>
      <c r="D12" s="102" t="s">
        <v>160</v>
      </c>
      <c r="E12" s="102">
        <v>1</v>
      </c>
      <c r="F12" s="102">
        <v>400000</v>
      </c>
      <c r="G12" s="92">
        <v>400000</v>
      </c>
      <c r="H12" s="92"/>
    </row>
    <row r="13" spans="1:8" ht="20.100000000000001" customHeight="1" outlineLevel="2">
      <c r="A13" s="100" t="s">
        <v>57</v>
      </c>
      <c r="B13" s="104" t="s">
        <v>20</v>
      </c>
      <c r="C13" s="102" t="s">
        <v>161</v>
      </c>
      <c r="D13" s="102" t="s">
        <v>162</v>
      </c>
      <c r="E13" s="102">
        <v>1</v>
      </c>
      <c r="F13" s="102">
        <v>400000</v>
      </c>
      <c r="G13" s="92">
        <v>400000</v>
      </c>
      <c r="H13" s="92"/>
    </row>
    <row r="14" spans="1:8" ht="20.100000000000001" customHeight="1" outlineLevel="1">
      <c r="A14" s="144" t="s">
        <v>58</v>
      </c>
      <c r="B14" s="145"/>
      <c r="C14" s="146"/>
      <c r="D14" s="146"/>
      <c r="E14" s="146"/>
      <c r="F14" s="146"/>
      <c r="G14" s="147">
        <f>SUBTOTAL(9,G3:G13)</f>
        <v>2710000</v>
      </c>
      <c r="H14" s="93"/>
    </row>
  </sheetData>
  <mergeCells count="1">
    <mergeCell ref="A1:H1"/>
  </mergeCells>
  <phoneticPr fontId="1" type="noConversion"/>
  <printOptions horizontalCentered="1"/>
  <pageMargins left="0.70866141732283472" right="0.70866141732283472" top="0.74803149606299213" bottom="0.74803149606299213" header="0.31496062992125984" footer="0.31496062992125984"/>
  <pageSetup paperSize="9" orientation="landscape" verticalDpi="0" r:id="rId1"/>
  <headerFooter>
    <oddFooter>第 &amp;P 页，共 &amp;N 页</oddFooter>
  </headerFooter>
</worksheet>
</file>

<file path=xl/worksheets/sheet3.xml><?xml version="1.0" encoding="utf-8"?>
<worksheet xmlns="http://schemas.openxmlformats.org/spreadsheetml/2006/main" xmlns:r="http://schemas.openxmlformats.org/officeDocument/2006/relationships">
  <dimension ref="A1:J17"/>
  <sheetViews>
    <sheetView workbookViewId="0">
      <selection sqref="A1:G1"/>
    </sheetView>
  </sheetViews>
  <sheetFormatPr defaultRowHeight="15"/>
  <cols>
    <col min="1" max="1" width="8.875" style="110" customWidth="1"/>
    <col min="2" max="2" width="28" style="110" customWidth="1"/>
    <col min="3" max="3" width="30.5" style="110" customWidth="1"/>
    <col min="4" max="4" width="38.625" style="110" customWidth="1"/>
    <col min="5" max="5" width="20.625" style="110" customWidth="1"/>
    <col min="6" max="6" width="7.375" style="110" customWidth="1"/>
    <col min="7" max="7" width="13" style="111" customWidth="1"/>
    <col min="8" max="8" width="15.5" style="111" customWidth="1"/>
    <col min="9" max="10" width="9" style="108"/>
    <col min="11" max="16384" width="9" style="109"/>
  </cols>
  <sheetData>
    <row r="1" spans="1:10" ht="20.25">
      <c r="A1" s="157" t="s">
        <v>166</v>
      </c>
      <c r="B1" s="157"/>
      <c r="C1" s="157"/>
      <c r="D1" s="157"/>
      <c r="E1" s="157"/>
      <c r="F1" s="157"/>
      <c r="G1" s="157"/>
      <c r="H1" s="157"/>
    </row>
    <row r="2" spans="1:10" s="115" customFormat="1" ht="20.100000000000001" customHeight="1">
      <c r="A2" s="112" t="s">
        <v>187</v>
      </c>
      <c r="B2" s="112" t="s">
        <v>76</v>
      </c>
      <c r="C2" s="112" t="s">
        <v>126</v>
      </c>
      <c r="D2" s="112" t="s">
        <v>127</v>
      </c>
      <c r="E2" s="112" t="s">
        <v>128</v>
      </c>
      <c r="F2" s="112" t="s">
        <v>129</v>
      </c>
      <c r="G2" s="112" t="s">
        <v>130</v>
      </c>
      <c r="H2" s="112" t="s">
        <v>167</v>
      </c>
      <c r="I2" s="113"/>
      <c r="J2" s="114"/>
    </row>
    <row r="3" spans="1:10" s="115" customFormat="1" ht="20.100000000000001" customHeight="1">
      <c r="A3" s="122" t="s">
        <v>57</v>
      </c>
      <c r="B3" s="123" t="s">
        <v>183</v>
      </c>
      <c r="C3" s="123" t="s">
        <v>169</v>
      </c>
      <c r="D3" s="117" t="s">
        <v>170</v>
      </c>
      <c r="E3" s="123" t="s">
        <v>171</v>
      </c>
      <c r="F3" s="123"/>
      <c r="G3" s="118">
        <v>500000</v>
      </c>
      <c r="H3" s="118">
        <v>500000</v>
      </c>
      <c r="I3" s="119" t="s">
        <v>172</v>
      </c>
      <c r="J3" s="114"/>
    </row>
    <row r="4" spans="1:10" s="115" customFormat="1" ht="20.100000000000001" customHeight="1">
      <c r="A4" s="122" t="s">
        <v>57</v>
      </c>
      <c r="B4" s="117" t="s">
        <v>168</v>
      </c>
      <c r="C4" s="117" t="s">
        <v>169</v>
      </c>
      <c r="D4" s="120" t="s">
        <v>173</v>
      </c>
      <c r="E4" s="120" t="s">
        <v>174</v>
      </c>
      <c r="F4" s="116">
        <v>1</v>
      </c>
      <c r="G4" s="118">
        <v>500000</v>
      </c>
      <c r="H4" s="118">
        <v>500000</v>
      </c>
      <c r="I4" s="124" t="s">
        <v>175</v>
      </c>
      <c r="J4" s="125" t="s">
        <v>176</v>
      </c>
    </row>
    <row r="5" spans="1:10" s="115" customFormat="1" ht="20.100000000000001" customHeight="1">
      <c r="A5" s="122" t="s">
        <v>57</v>
      </c>
      <c r="B5" s="117" t="s">
        <v>188</v>
      </c>
      <c r="C5" s="117" t="s">
        <v>177</v>
      </c>
      <c r="D5" s="117" t="s">
        <v>178</v>
      </c>
      <c r="E5" s="117" t="s">
        <v>179</v>
      </c>
      <c r="F5" s="116">
        <v>1</v>
      </c>
      <c r="G5" s="118">
        <v>200000</v>
      </c>
      <c r="H5" s="118">
        <v>200000</v>
      </c>
      <c r="I5" s="124"/>
      <c r="J5" s="119"/>
    </row>
    <row r="6" spans="1:10" s="115" customFormat="1" ht="20.100000000000001" customHeight="1">
      <c r="A6" s="116" t="s">
        <v>57</v>
      </c>
      <c r="B6" s="117" t="s">
        <v>22</v>
      </c>
      <c r="C6" s="117" t="s">
        <v>184</v>
      </c>
      <c r="D6" s="117" t="s">
        <v>185</v>
      </c>
      <c r="E6" s="117" t="s">
        <v>186</v>
      </c>
      <c r="F6" s="116">
        <v>1</v>
      </c>
      <c r="G6" s="116">
        <v>40000</v>
      </c>
      <c r="H6" s="118">
        <v>40000</v>
      </c>
      <c r="I6" s="121"/>
      <c r="J6" s="126"/>
    </row>
    <row r="7" spans="1:10" s="115" customFormat="1" ht="20.100000000000001" customHeight="1">
      <c r="A7" s="116" t="s">
        <v>57</v>
      </c>
      <c r="B7" s="117" t="s">
        <v>22</v>
      </c>
      <c r="C7" s="117" t="s">
        <v>177</v>
      </c>
      <c r="D7" s="117" t="s">
        <v>178</v>
      </c>
      <c r="E7" s="117" t="s">
        <v>179</v>
      </c>
      <c r="F7" s="116">
        <v>1</v>
      </c>
      <c r="G7" s="116">
        <v>200000</v>
      </c>
      <c r="H7" s="118">
        <f>F7*G7</f>
        <v>200000</v>
      </c>
      <c r="I7" s="121"/>
      <c r="J7" s="126"/>
    </row>
    <row r="8" spans="1:10" s="115" customFormat="1" ht="20.100000000000001" customHeight="1">
      <c r="A8" s="122" t="s">
        <v>57</v>
      </c>
      <c r="B8" s="123" t="s">
        <v>23</v>
      </c>
      <c r="C8" s="117" t="s">
        <v>177</v>
      </c>
      <c r="D8" s="117" t="s">
        <v>178</v>
      </c>
      <c r="E8" s="117" t="s">
        <v>179</v>
      </c>
      <c r="F8" s="116">
        <v>1</v>
      </c>
      <c r="G8" s="116">
        <v>200000</v>
      </c>
      <c r="H8" s="118">
        <v>200000</v>
      </c>
      <c r="I8" s="121"/>
      <c r="J8" s="126"/>
    </row>
    <row r="9" spans="1:10" s="115" customFormat="1" ht="20.100000000000001" customHeight="1">
      <c r="A9" s="122" t="s">
        <v>57</v>
      </c>
      <c r="B9" s="123" t="s">
        <v>23</v>
      </c>
      <c r="C9" s="117" t="s">
        <v>180</v>
      </c>
      <c r="D9" s="117" t="s">
        <v>181</v>
      </c>
      <c r="E9" s="117" t="s">
        <v>182</v>
      </c>
      <c r="F9" s="116">
        <v>1</v>
      </c>
      <c r="G9" s="118">
        <v>300000</v>
      </c>
      <c r="H9" s="118">
        <v>300000</v>
      </c>
      <c r="I9" s="114"/>
      <c r="J9" s="114"/>
    </row>
    <row r="10" spans="1:10" s="115" customFormat="1" ht="20.100000000000001" customHeight="1">
      <c r="A10" s="127" t="s">
        <v>58</v>
      </c>
      <c r="B10" s="123"/>
      <c r="C10" s="117"/>
      <c r="D10" s="117"/>
      <c r="E10" s="117"/>
      <c r="F10" s="116"/>
      <c r="G10" s="118"/>
      <c r="H10" s="118">
        <f>SUBTOTAL(9,H3:H9)</f>
        <v>1940000</v>
      </c>
      <c r="I10" s="114"/>
      <c r="J10" s="114"/>
    </row>
    <row r="11" spans="1:10" s="115" customFormat="1" ht="20.100000000000001" customHeight="1">
      <c r="A11" s="128"/>
      <c r="B11" s="128"/>
      <c r="C11" s="128"/>
      <c r="D11" s="128"/>
      <c r="E11" s="128"/>
      <c r="F11" s="128"/>
      <c r="G11" s="129"/>
      <c r="H11" s="129"/>
      <c r="I11" s="114"/>
      <c r="J11" s="114"/>
    </row>
    <row r="12" spans="1:10" s="115" customFormat="1" ht="20.100000000000001" customHeight="1">
      <c r="A12" s="128"/>
      <c r="B12" s="128"/>
      <c r="C12" s="128"/>
      <c r="D12" s="128"/>
      <c r="E12" s="128"/>
      <c r="F12" s="128"/>
      <c r="G12" s="129"/>
      <c r="H12" s="129"/>
      <c r="I12" s="114"/>
      <c r="J12" s="114"/>
    </row>
    <row r="13" spans="1:10" s="115" customFormat="1" ht="20.100000000000001" customHeight="1">
      <c r="A13" s="128"/>
      <c r="B13" s="128"/>
      <c r="C13" s="128"/>
      <c r="D13" s="128"/>
      <c r="E13" s="128"/>
      <c r="F13" s="128"/>
      <c r="G13" s="129"/>
      <c r="H13" s="129"/>
      <c r="I13" s="114"/>
      <c r="J13" s="114"/>
    </row>
    <row r="14" spans="1:10" s="115" customFormat="1" ht="20.100000000000001" customHeight="1">
      <c r="A14" s="128"/>
      <c r="B14" s="128"/>
      <c r="C14" s="128"/>
      <c r="D14" s="128"/>
      <c r="E14" s="128"/>
      <c r="F14" s="128"/>
      <c r="G14" s="129"/>
      <c r="H14" s="129"/>
      <c r="I14" s="114"/>
      <c r="J14" s="114"/>
    </row>
    <row r="15" spans="1:10" s="115" customFormat="1" ht="20.100000000000001" customHeight="1">
      <c r="A15" s="128"/>
      <c r="B15" s="128"/>
      <c r="C15" s="128"/>
      <c r="D15" s="128"/>
      <c r="E15" s="128"/>
      <c r="F15" s="128"/>
      <c r="G15" s="129"/>
      <c r="H15" s="129"/>
      <c r="I15" s="114"/>
      <c r="J15" s="114"/>
    </row>
    <row r="16" spans="1:10" s="115" customFormat="1" ht="20.100000000000001" customHeight="1">
      <c r="A16" s="128"/>
      <c r="B16" s="128"/>
      <c r="C16" s="128"/>
      <c r="D16" s="128"/>
      <c r="E16" s="128"/>
      <c r="F16" s="128"/>
      <c r="G16" s="129"/>
      <c r="H16" s="129"/>
      <c r="I16" s="114"/>
      <c r="J16" s="114"/>
    </row>
    <row r="17" spans="1:10" s="115" customFormat="1" ht="20.100000000000001" customHeight="1">
      <c r="A17" s="128"/>
      <c r="B17" s="128"/>
      <c r="C17" s="128"/>
      <c r="D17" s="128"/>
      <c r="E17" s="128"/>
      <c r="F17" s="128"/>
      <c r="G17" s="129"/>
      <c r="H17" s="129"/>
      <c r="I17" s="114"/>
      <c r="J17" s="114"/>
    </row>
  </sheetData>
  <mergeCells count="1">
    <mergeCell ref="A1:H1"/>
  </mergeCells>
  <phoneticPr fontId="1" type="noConversion"/>
  <printOptions horizontalCentered="1"/>
  <pageMargins left="0.70866141732283472" right="0.70866141732283472" top="0.74803149606299213" bottom="0.74803149606299213" header="0.31496062992125984" footer="0.31496062992125984"/>
  <pageSetup paperSize="9" scale="80" orientation="landscape" verticalDpi="0" r:id="rId1"/>
  <headerFooter>
    <oddFooter>第 &amp;P 页，共 &amp;N 页</oddFooter>
  </headerFooter>
</worksheet>
</file>

<file path=xl/worksheets/sheet4.xml><?xml version="1.0" encoding="utf-8"?>
<worksheet xmlns="http://schemas.openxmlformats.org/spreadsheetml/2006/main" xmlns:r="http://schemas.openxmlformats.org/officeDocument/2006/relationships">
  <dimension ref="A1:I5"/>
  <sheetViews>
    <sheetView workbookViewId="0">
      <selection sqref="A1:G1"/>
    </sheetView>
  </sheetViews>
  <sheetFormatPr defaultRowHeight="13.5" outlineLevelRow="2"/>
  <cols>
    <col min="1" max="1" width="9.75" style="7" customWidth="1"/>
    <col min="2" max="2" width="12.75" style="7" customWidth="1"/>
    <col min="3" max="3" width="6.625" style="7" customWidth="1"/>
    <col min="4" max="4" width="24" style="7" customWidth="1"/>
    <col min="5" max="5" width="24.375" style="7" customWidth="1"/>
    <col min="6" max="6" width="17.625" style="7" customWidth="1"/>
    <col min="7" max="7" width="8.875" style="7" customWidth="1"/>
    <col min="8" max="8" width="9" style="7" customWidth="1"/>
    <col min="9" max="9" width="12.75" style="7" customWidth="1"/>
    <col min="10" max="16384" width="9" style="7"/>
  </cols>
  <sheetData>
    <row r="1" spans="1:9" s="77" customFormat="1" ht="30" customHeight="1">
      <c r="A1" s="158" t="s">
        <v>136</v>
      </c>
      <c r="B1" s="158"/>
      <c r="C1" s="158"/>
      <c r="D1" s="158"/>
      <c r="E1" s="158"/>
      <c r="F1" s="158"/>
      <c r="G1" s="158"/>
      <c r="H1" s="158"/>
      <c r="I1" s="158"/>
    </row>
    <row r="2" spans="1:9" s="81" customFormat="1" ht="24.6" customHeight="1">
      <c r="A2" s="78" t="s">
        <v>76</v>
      </c>
      <c r="B2" s="78" t="s">
        <v>0</v>
      </c>
      <c r="C2" s="78" t="s">
        <v>73</v>
      </c>
      <c r="D2" s="78" t="s">
        <v>126</v>
      </c>
      <c r="E2" s="78" t="s">
        <v>127</v>
      </c>
      <c r="F2" s="79" t="s">
        <v>128</v>
      </c>
      <c r="G2" s="78" t="s">
        <v>129</v>
      </c>
      <c r="H2" s="80" t="s">
        <v>130</v>
      </c>
      <c r="I2" s="80" t="s">
        <v>72</v>
      </c>
    </row>
    <row r="3" spans="1:9" s="81" customFormat="1" ht="24.6" customHeight="1" outlineLevel="2">
      <c r="A3" s="82" t="s">
        <v>131</v>
      </c>
      <c r="B3" s="82" t="s">
        <v>132</v>
      </c>
      <c r="C3" s="82" t="s">
        <v>133</v>
      </c>
      <c r="D3" s="83" t="s">
        <v>134</v>
      </c>
      <c r="E3" s="83" t="s">
        <v>134</v>
      </c>
      <c r="F3" s="83" t="s">
        <v>135</v>
      </c>
      <c r="G3" s="84">
        <v>1</v>
      </c>
      <c r="H3" s="85">
        <v>5000</v>
      </c>
      <c r="I3" s="80">
        <f>G3*H3</f>
        <v>5000</v>
      </c>
    </row>
    <row r="4" spans="1:9" s="81" customFormat="1" ht="24.6" customHeight="1" outlineLevel="1">
      <c r="A4" s="82"/>
      <c r="B4" s="82" t="s">
        <v>58</v>
      </c>
      <c r="C4" s="82"/>
      <c r="D4" s="83"/>
      <c r="E4" s="83"/>
      <c r="F4" s="83"/>
      <c r="G4" s="84"/>
      <c r="H4" s="85"/>
      <c r="I4" s="85">
        <f>SUBTOTAL(9,I3:I3)</f>
        <v>5000</v>
      </c>
    </row>
    <row r="5" spans="1:9" ht="24.95" customHeight="1"/>
  </sheetData>
  <autoFilter ref="A2:I4"/>
  <mergeCells count="1">
    <mergeCell ref="A1:I1"/>
  </mergeCells>
  <phoneticPr fontId="1" type="noConversion"/>
  <printOptions horizontalCentered="1"/>
  <pageMargins left="0.70866141732283472" right="0.70866141732283472" top="0.74803149606299213" bottom="0.74803149606299213" header="0.31496062992125984" footer="0.31496062992125984"/>
  <pageSetup paperSize="9" orientation="landscape" verticalDpi="0" r:id="rId1"/>
  <headerFooter>
    <oddFooter>第 &amp;P 页，共 &amp;N 页</oddFooter>
  </headerFooter>
</worksheet>
</file>

<file path=xl/worksheets/sheet5.xml><?xml version="1.0" encoding="utf-8"?>
<worksheet xmlns="http://schemas.openxmlformats.org/spreadsheetml/2006/main" xmlns:r="http://schemas.openxmlformats.org/officeDocument/2006/relationships">
  <dimension ref="A1:K17"/>
  <sheetViews>
    <sheetView workbookViewId="0">
      <selection sqref="A1:G1"/>
    </sheetView>
  </sheetViews>
  <sheetFormatPr defaultRowHeight="14.25"/>
  <cols>
    <col min="1" max="1" width="4.625" style="1" customWidth="1"/>
    <col min="2" max="2" width="23.625" style="9" customWidth="1"/>
    <col min="3" max="3" width="12" style="10" bestFit="1" customWidth="1"/>
    <col min="4" max="4" width="8.625" style="1" customWidth="1"/>
    <col min="5" max="6" width="7.625" style="1" customWidth="1"/>
    <col min="7" max="7" width="12.625" style="2" customWidth="1"/>
    <col min="8" max="8" width="15.75" style="3" customWidth="1"/>
    <col min="9" max="9" width="6.25" style="1" hidden="1" customWidth="1"/>
    <col min="10" max="10" width="25.875" style="1" hidden="1" customWidth="1"/>
    <col min="11" max="11" width="31.25" style="11" customWidth="1"/>
    <col min="12" max="16384" width="9" style="1"/>
  </cols>
  <sheetData>
    <row r="1" spans="1:11" ht="32.1" customHeight="1">
      <c r="A1" s="159" t="s">
        <v>205</v>
      </c>
      <c r="B1" s="159"/>
      <c r="C1" s="159"/>
      <c r="D1" s="159"/>
      <c r="E1" s="159"/>
      <c r="F1" s="159"/>
      <c r="G1" s="159"/>
      <c r="H1" s="159"/>
      <c r="I1" s="159"/>
      <c r="J1" s="159"/>
      <c r="K1" s="159"/>
    </row>
    <row r="2" spans="1:11" ht="27" customHeight="1">
      <c r="A2" s="62" t="s">
        <v>81</v>
      </c>
      <c r="B2" s="63" t="s">
        <v>116</v>
      </c>
      <c r="C2" s="63" t="s">
        <v>117</v>
      </c>
      <c r="D2" s="64" t="s">
        <v>118</v>
      </c>
      <c r="E2" s="65" t="s">
        <v>119</v>
      </c>
      <c r="F2" s="65" t="s">
        <v>120</v>
      </c>
      <c r="G2" s="66" t="s">
        <v>121</v>
      </c>
      <c r="H2" s="67" t="s">
        <v>122</v>
      </c>
      <c r="I2" s="65" t="s">
        <v>123</v>
      </c>
      <c r="J2" s="68" t="s">
        <v>124</v>
      </c>
      <c r="K2" s="64" t="s">
        <v>124</v>
      </c>
    </row>
    <row r="3" spans="1:11" s="26" customFormat="1" ht="26.1" customHeight="1">
      <c r="A3" s="13">
        <v>1</v>
      </c>
      <c r="B3" s="14" t="s">
        <v>37</v>
      </c>
      <c r="C3" s="15" t="s">
        <v>34</v>
      </c>
      <c r="D3" s="16" t="s">
        <v>49</v>
      </c>
      <c r="E3" s="13">
        <v>2</v>
      </c>
      <c r="F3" s="13">
        <v>10</v>
      </c>
      <c r="G3" s="17">
        <v>100000</v>
      </c>
      <c r="H3" s="18">
        <f t="shared" ref="H3:H16" si="0">ROUND(G3*F3,2)</f>
        <v>1000000</v>
      </c>
      <c r="I3" s="89" t="s">
        <v>36</v>
      </c>
      <c r="J3" s="20" t="s">
        <v>38</v>
      </c>
      <c r="K3" s="21"/>
    </row>
    <row r="4" spans="1:11" s="26" customFormat="1" ht="26.1" customHeight="1">
      <c r="A4" s="13">
        <v>2</v>
      </c>
      <c r="B4" s="14" t="s">
        <v>39</v>
      </c>
      <c r="C4" s="15" t="s">
        <v>34</v>
      </c>
      <c r="D4" s="16" t="s">
        <v>49</v>
      </c>
      <c r="E4" s="13">
        <v>2</v>
      </c>
      <c r="F4" s="13">
        <v>10</v>
      </c>
      <c r="G4" s="17">
        <v>100000</v>
      </c>
      <c r="H4" s="18">
        <f t="shared" si="0"/>
        <v>1000000</v>
      </c>
      <c r="I4" s="89" t="s">
        <v>36</v>
      </c>
      <c r="J4" s="20"/>
      <c r="K4" s="21"/>
    </row>
    <row r="5" spans="1:11" s="26" customFormat="1" ht="26.1" customHeight="1">
      <c r="A5" s="13">
        <v>3</v>
      </c>
      <c r="B5" s="14" t="s">
        <v>40</v>
      </c>
      <c r="C5" s="15" t="s">
        <v>34</v>
      </c>
      <c r="D5" s="16" t="s">
        <v>49</v>
      </c>
      <c r="E5" s="13">
        <v>2</v>
      </c>
      <c r="F5" s="13">
        <v>10</v>
      </c>
      <c r="G5" s="17">
        <v>100000</v>
      </c>
      <c r="H5" s="18">
        <f t="shared" si="0"/>
        <v>1000000</v>
      </c>
      <c r="I5" s="89" t="s">
        <v>36</v>
      </c>
      <c r="J5" s="20"/>
      <c r="K5" s="21"/>
    </row>
    <row r="6" spans="1:11" s="26" customFormat="1" ht="26.1" customHeight="1">
      <c r="A6" s="13">
        <v>4</v>
      </c>
      <c r="B6" s="22" t="s">
        <v>41</v>
      </c>
      <c r="C6" s="23" t="s">
        <v>35</v>
      </c>
      <c r="D6" s="16" t="s">
        <v>49</v>
      </c>
      <c r="E6" s="13">
        <v>1</v>
      </c>
      <c r="F6" s="13">
        <v>5</v>
      </c>
      <c r="G6" s="17">
        <v>100000</v>
      </c>
      <c r="H6" s="18">
        <f t="shared" si="0"/>
        <v>500000</v>
      </c>
      <c r="I6" s="89" t="s">
        <v>36</v>
      </c>
      <c r="J6" s="20"/>
      <c r="K6" s="21"/>
    </row>
    <row r="7" spans="1:11" s="26" customFormat="1" ht="26.1" customHeight="1">
      <c r="A7" s="13">
        <v>5</v>
      </c>
      <c r="B7" s="24" t="s">
        <v>42</v>
      </c>
      <c r="C7" s="23" t="s">
        <v>35</v>
      </c>
      <c r="D7" s="16" t="s">
        <v>49</v>
      </c>
      <c r="E7" s="13">
        <v>1</v>
      </c>
      <c r="F7" s="13">
        <v>5</v>
      </c>
      <c r="G7" s="17">
        <v>100000</v>
      </c>
      <c r="H7" s="18">
        <f t="shared" si="0"/>
        <v>500000</v>
      </c>
      <c r="I7" s="89" t="s">
        <v>43</v>
      </c>
      <c r="J7" s="20"/>
      <c r="K7" s="21"/>
    </row>
    <row r="8" spans="1:11" s="26" customFormat="1" ht="26.1" customHeight="1">
      <c r="A8" s="13">
        <v>6</v>
      </c>
      <c r="B8" s="22" t="s">
        <v>44</v>
      </c>
      <c r="C8" s="23" t="s">
        <v>35</v>
      </c>
      <c r="D8" s="16" t="s">
        <v>49</v>
      </c>
      <c r="E8" s="13">
        <v>1</v>
      </c>
      <c r="F8" s="13">
        <v>5</v>
      </c>
      <c r="G8" s="17">
        <v>100000</v>
      </c>
      <c r="H8" s="18">
        <f t="shared" si="0"/>
        <v>500000</v>
      </c>
      <c r="I8" s="89" t="s">
        <v>43</v>
      </c>
      <c r="J8" s="20"/>
      <c r="K8" s="21"/>
    </row>
    <row r="9" spans="1:11" s="26" customFormat="1" ht="26.1" customHeight="1">
      <c r="A9" s="13">
        <v>7</v>
      </c>
      <c r="B9" s="24" t="s">
        <v>45</v>
      </c>
      <c r="C9" s="23" t="s">
        <v>35</v>
      </c>
      <c r="D9" s="16" t="s">
        <v>49</v>
      </c>
      <c r="E9" s="13">
        <v>1</v>
      </c>
      <c r="F9" s="13">
        <v>5</v>
      </c>
      <c r="G9" s="17">
        <v>100000</v>
      </c>
      <c r="H9" s="18">
        <f t="shared" si="0"/>
        <v>500000</v>
      </c>
      <c r="I9" s="89" t="s">
        <v>43</v>
      </c>
      <c r="J9" s="20"/>
      <c r="K9" s="21"/>
    </row>
    <row r="10" spans="1:11" s="26" customFormat="1" ht="26.1" customHeight="1">
      <c r="A10" s="13">
        <v>8</v>
      </c>
      <c r="B10" s="14" t="s">
        <v>46</v>
      </c>
      <c r="C10" s="23" t="s">
        <v>35</v>
      </c>
      <c r="D10" s="16" t="s">
        <v>49</v>
      </c>
      <c r="E10" s="13">
        <v>1</v>
      </c>
      <c r="F10" s="13">
        <v>5</v>
      </c>
      <c r="G10" s="17">
        <v>100000</v>
      </c>
      <c r="H10" s="18">
        <f t="shared" si="0"/>
        <v>500000</v>
      </c>
      <c r="I10" s="89" t="s">
        <v>36</v>
      </c>
      <c r="J10" s="20"/>
      <c r="K10" s="21"/>
    </row>
    <row r="11" spans="1:11" s="26" customFormat="1" ht="26.1" customHeight="1">
      <c r="A11" s="13">
        <v>9</v>
      </c>
      <c r="B11" s="22" t="s">
        <v>47</v>
      </c>
      <c r="C11" s="23" t="s">
        <v>35</v>
      </c>
      <c r="D11" s="16" t="s">
        <v>49</v>
      </c>
      <c r="E11" s="13">
        <v>1</v>
      </c>
      <c r="F11" s="13">
        <v>5</v>
      </c>
      <c r="G11" s="17">
        <v>100000</v>
      </c>
      <c r="H11" s="18">
        <f t="shared" si="0"/>
        <v>500000</v>
      </c>
      <c r="I11" s="89" t="s">
        <v>43</v>
      </c>
      <c r="J11" s="20"/>
      <c r="K11" s="21"/>
    </row>
    <row r="12" spans="1:11" s="26" customFormat="1" ht="26.1" customHeight="1">
      <c r="A12" s="13">
        <v>10</v>
      </c>
      <c r="B12" s="24" t="s">
        <v>48</v>
      </c>
      <c r="C12" s="23" t="s">
        <v>35</v>
      </c>
      <c r="D12" s="16" t="s">
        <v>49</v>
      </c>
      <c r="E12" s="13">
        <v>1</v>
      </c>
      <c r="F12" s="13">
        <v>5</v>
      </c>
      <c r="G12" s="17">
        <v>100000</v>
      </c>
      <c r="H12" s="18">
        <f t="shared" si="0"/>
        <v>500000</v>
      </c>
      <c r="I12" s="89" t="s">
        <v>36</v>
      </c>
      <c r="J12" s="20"/>
      <c r="K12" s="21"/>
    </row>
    <row r="13" spans="1:11" s="26" customFormat="1" ht="26.1" customHeight="1">
      <c r="A13" s="13">
        <v>11</v>
      </c>
      <c r="B13" s="90" t="s">
        <v>52</v>
      </c>
      <c r="C13" s="25" t="s">
        <v>50</v>
      </c>
      <c r="D13" s="27" t="s">
        <v>51</v>
      </c>
      <c r="E13" s="13">
        <v>1</v>
      </c>
      <c r="F13" s="13">
        <v>7</v>
      </c>
      <c r="G13" s="17">
        <v>100000</v>
      </c>
      <c r="H13" s="18">
        <f t="shared" si="0"/>
        <v>700000</v>
      </c>
      <c r="I13" s="89"/>
      <c r="J13" s="12"/>
      <c r="K13" s="21"/>
    </row>
    <row r="14" spans="1:11" s="26" customFormat="1" ht="26.1" customHeight="1">
      <c r="A14" s="13">
        <v>12</v>
      </c>
      <c r="B14" s="90" t="s">
        <v>53</v>
      </c>
      <c r="C14" s="25" t="s">
        <v>50</v>
      </c>
      <c r="D14" s="27" t="s">
        <v>51</v>
      </c>
      <c r="E14" s="13">
        <v>1</v>
      </c>
      <c r="F14" s="13">
        <v>5</v>
      </c>
      <c r="G14" s="17">
        <v>100000</v>
      </c>
      <c r="H14" s="18">
        <f t="shared" si="0"/>
        <v>500000</v>
      </c>
      <c r="I14" s="89"/>
      <c r="J14" s="12"/>
      <c r="K14" s="21"/>
    </row>
    <row r="15" spans="1:11" s="26" customFormat="1" ht="26.1" customHeight="1">
      <c r="A15" s="13">
        <v>13</v>
      </c>
      <c r="B15" s="91" t="s">
        <v>54</v>
      </c>
      <c r="C15" s="23" t="s">
        <v>35</v>
      </c>
      <c r="D15" s="27" t="s">
        <v>51</v>
      </c>
      <c r="E15" s="13">
        <v>1</v>
      </c>
      <c r="F15" s="13">
        <v>2</v>
      </c>
      <c r="G15" s="17">
        <v>100000</v>
      </c>
      <c r="H15" s="18">
        <f t="shared" si="0"/>
        <v>200000</v>
      </c>
      <c r="I15" s="89"/>
      <c r="J15" s="12"/>
      <c r="K15" s="21"/>
    </row>
    <row r="16" spans="1:11" s="26" customFormat="1" ht="26.1" customHeight="1">
      <c r="A16" s="13">
        <v>14</v>
      </c>
      <c r="B16" s="91" t="s">
        <v>55</v>
      </c>
      <c r="C16" s="23" t="s">
        <v>35</v>
      </c>
      <c r="D16" s="27" t="s">
        <v>51</v>
      </c>
      <c r="E16" s="13">
        <v>1</v>
      </c>
      <c r="F16" s="13">
        <v>2</v>
      </c>
      <c r="G16" s="17">
        <v>100000</v>
      </c>
      <c r="H16" s="18">
        <f t="shared" si="0"/>
        <v>200000</v>
      </c>
      <c r="I16" s="89"/>
      <c r="J16" s="12"/>
      <c r="K16" s="21"/>
    </row>
    <row r="17" spans="1:11" s="8" customFormat="1" ht="26.1" customHeight="1">
      <c r="A17" s="71"/>
      <c r="B17" s="73" t="s">
        <v>125</v>
      </c>
      <c r="C17" s="74"/>
      <c r="D17" s="75"/>
      <c r="E17" s="71">
        <f>SUM(E3:E16)</f>
        <v>17</v>
      </c>
      <c r="F17" s="71">
        <f>SUM(F3:F16)</f>
        <v>81</v>
      </c>
      <c r="G17" s="69"/>
      <c r="H17" s="70">
        <f>SUM(H3:H16)</f>
        <v>8100000</v>
      </c>
      <c r="I17" s="71"/>
      <c r="J17" s="76"/>
      <c r="K17" s="72"/>
    </row>
  </sheetData>
  <mergeCells count="1">
    <mergeCell ref="A1:K1"/>
  </mergeCells>
  <phoneticPr fontId="3" type="noConversion"/>
  <printOptions horizontalCentered="1"/>
  <pageMargins left="0.70866141732283472" right="0.70866141732283472" top="0.74803149606299213" bottom="0.74803149606299213" header="0.31496062992125984" footer="0.31496062992125984"/>
  <pageSetup paperSize="9" orientation="landscape" r:id="rId1"/>
  <headerFooter>
    <oddFooter>第 &amp;P 页，共 &amp;N 页</oddFooter>
  </headerFooter>
  <legacyDrawing r:id="rId2"/>
</worksheet>
</file>

<file path=xl/worksheets/sheet6.xml><?xml version="1.0" encoding="utf-8"?>
<worksheet xmlns="http://schemas.openxmlformats.org/spreadsheetml/2006/main" xmlns:r="http://schemas.openxmlformats.org/officeDocument/2006/relationships">
  <dimension ref="A1:K15"/>
  <sheetViews>
    <sheetView workbookViewId="0">
      <pane xSplit="3" ySplit="2" topLeftCell="D3" activePane="bottomRight" state="frozen"/>
      <selection sqref="A1:G1"/>
      <selection pane="topRight" sqref="A1:G1"/>
      <selection pane="bottomLeft" sqref="A1:G1"/>
      <selection pane="bottomRight" sqref="A1:G1"/>
    </sheetView>
  </sheetViews>
  <sheetFormatPr defaultColWidth="9" defaultRowHeight="16.5" outlineLevelRow="2"/>
  <cols>
    <col min="1" max="1" width="44.125" style="130" customWidth="1"/>
    <col min="2" max="3" width="11.125" style="130" customWidth="1"/>
    <col min="4" max="4" width="14" style="130" customWidth="1"/>
    <col min="5" max="5" width="9" style="130"/>
    <col min="6" max="6" width="10.375" style="139" customWidth="1"/>
    <col min="7" max="7" width="9.125" style="130" customWidth="1"/>
    <col min="8" max="10" width="9" style="130"/>
    <col min="11" max="11" width="11.625" style="130" customWidth="1"/>
    <col min="12" max="16384" width="9" style="130"/>
  </cols>
  <sheetData>
    <row r="1" spans="1:11" ht="45" customHeight="1">
      <c r="A1" s="160" t="s">
        <v>207</v>
      </c>
      <c r="B1" s="160"/>
      <c r="C1" s="160"/>
      <c r="D1" s="160"/>
      <c r="E1" s="160"/>
      <c r="F1" s="160"/>
      <c r="G1" s="160"/>
      <c r="H1" s="160"/>
      <c r="I1" s="160"/>
      <c r="J1" s="160"/>
      <c r="K1" s="160"/>
    </row>
    <row r="2" spans="1:11" ht="66">
      <c r="A2" s="131" t="s">
        <v>4</v>
      </c>
      <c r="B2" s="131" t="s">
        <v>5</v>
      </c>
      <c r="C2" s="131" t="s">
        <v>6</v>
      </c>
      <c r="D2" s="131" t="s">
        <v>7</v>
      </c>
      <c r="E2" s="131" t="s">
        <v>8</v>
      </c>
      <c r="F2" s="132" t="s">
        <v>9</v>
      </c>
      <c r="G2" s="131" t="s">
        <v>10</v>
      </c>
      <c r="H2" s="131" t="s">
        <v>11</v>
      </c>
      <c r="I2" s="131" t="s">
        <v>12</v>
      </c>
      <c r="J2" s="131" t="s">
        <v>13</v>
      </c>
      <c r="K2" s="131" t="s">
        <v>14</v>
      </c>
    </row>
    <row r="3" spans="1:11" outlineLevel="2">
      <c r="A3" s="134" t="s">
        <v>20</v>
      </c>
      <c r="B3" s="135" t="s">
        <v>17</v>
      </c>
      <c r="C3" s="135" t="s">
        <v>16</v>
      </c>
      <c r="D3" s="134" t="s">
        <v>21</v>
      </c>
      <c r="E3" s="136">
        <v>0</v>
      </c>
      <c r="F3" s="136">
        <v>16</v>
      </c>
      <c r="G3" s="133">
        <v>16</v>
      </c>
      <c r="H3" s="136">
        <v>109</v>
      </c>
      <c r="I3" s="136">
        <v>170</v>
      </c>
      <c r="J3" s="136">
        <v>12</v>
      </c>
      <c r="K3" s="136">
        <f t="shared" ref="K3:K14" si="0">E3*H3*J3+F3*I3*J3</f>
        <v>32640</v>
      </c>
    </row>
    <row r="4" spans="1:11" outlineLevel="2">
      <c r="A4" s="134" t="s">
        <v>22</v>
      </c>
      <c r="B4" s="135" t="s">
        <v>17</v>
      </c>
      <c r="C4" s="135" t="s">
        <v>16</v>
      </c>
      <c r="D4" s="134" t="s">
        <v>21</v>
      </c>
      <c r="E4" s="136">
        <v>0</v>
      </c>
      <c r="F4" s="136">
        <v>16</v>
      </c>
      <c r="G4" s="133">
        <v>16</v>
      </c>
      <c r="H4" s="136">
        <v>109</v>
      </c>
      <c r="I4" s="136">
        <v>170</v>
      </c>
      <c r="J4" s="136">
        <v>12</v>
      </c>
      <c r="K4" s="136">
        <f t="shared" si="0"/>
        <v>32640</v>
      </c>
    </row>
    <row r="5" spans="1:11" outlineLevel="2">
      <c r="A5" s="134" t="s">
        <v>23</v>
      </c>
      <c r="B5" s="135" t="s">
        <v>17</v>
      </c>
      <c r="C5" s="135" t="s">
        <v>16</v>
      </c>
      <c r="D5" s="134" t="s">
        <v>21</v>
      </c>
      <c r="E5" s="136">
        <v>0</v>
      </c>
      <c r="F5" s="136">
        <v>16</v>
      </c>
      <c r="G5" s="133">
        <v>16</v>
      </c>
      <c r="H5" s="136">
        <v>109</v>
      </c>
      <c r="I5" s="136">
        <v>170</v>
      </c>
      <c r="J5" s="136">
        <v>12</v>
      </c>
      <c r="K5" s="136">
        <f t="shared" si="0"/>
        <v>32640</v>
      </c>
    </row>
    <row r="6" spans="1:11" outlineLevel="2">
      <c r="A6" s="137" t="s">
        <v>24</v>
      </c>
      <c r="B6" s="135" t="s">
        <v>18</v>
      </c>
      <c r="C6" s="135" t="s">
        <v>16</v>
      </c>
      <c r="D6" s="134" t="s">
        <v>21</v>
      </c>
      <c r="E6" s="136">
        <v>4</v>
      </c>
      <c r="F6" s="136">
        <v>12</v>
      </c>
      <c r="G6" s="133">
        <v>16</v>
      </c>
      <c r="H6" s="136">
        <v>109</v>
      </c>
      <c r="I6" s="136">
        <v>170</v>
      </c>
      <c r="J6" s="136">
        <v>12</v>
      </c>
      <c r="K6" s="136">
        <f t="shared" si="0"/>
        <v>29712</v>
      </c>
    </row>
    <row r="7" spans="1:11" outlineLevel="2">
      <c r="A7" s="137" t="s">
        <v>25</v>
      </c>
      <c r="B7" s="135" t="s">
        <v>18</v>
      </c>
      <c r="C7" s="135" t="s">
        <v>16</v>
      </c>
      <c r="D7" s="134" t="s">
        <v>21</v>
      </c>
      <c r="E7" s="136">
        <v>4</v>
      </c>
      <c r="F7" s="136">
        <v>12</v>
      </c>
      <c r="G7" s="133">
        <v>16</v>
      </c>
      <c r="H7" s="136">
        <v>109</v>
      </c>
      <c r="I7" s="136">
        <v>170</v>
      </c>
      <c r="J7" s="136">
        <v>12</v>
      </c>
      <c r="K7" s="136">
        <f t="shared" si="0"/>
        <v>29712</v>
      </c>
    </row>
    <row r="8" spans="1:11" outlineLevel="2">
      <c r="A8" s="137" t="s">
        <v>26</v>
      </c>
      <c r="B8" s="135" t="s">
        <v>18</v>
      </c>
      <c r="C8" s="135" t="s">
        <v>16</v>
      </c>
      <c r="D8" s="134" t="s">
        <v>21</v>
      </c>
      <c r="E8" s="136">
        <v>5</v>
      </c>
      <c r="F8" s="136">
        <v>11</v>
      </c>
      <c r="G8" s="133">
        <v>16</v>
      </c>
      <c r="H8" s="136">
        <v>109</v>
      </c>
      <c r="I8" s="136">
        <v>170</v>
      </c>
      <c r="J8" s="136">
        <v>12</v>
      </c>
      <c r="K8" s="136">
        <f t="shared" si="0"/>
        <v>28980</v>
      </c>
    </row>
    <row r="9" spans="1:11" outlineLevel="2">
      <c r="A9" s="137" t="s">
        <v>27</v>
      </c>
      <c r="B9" s="135" t="s">
        <v>18</v>
      </c>
      <c r="C9" s="135" t="s">
        <v>16</v>
      </c>
      <c r="D9" s="134" t="s">
        <v>21</v>
      </c>
      <c r="E9" s="136">
        <v>5</v>
      </c>
      <c r="F9" s="136">
        <v>11</v>
      </c>
      <c r="G9" s="133">
        <v>16</v>
      </c>
      <c r="H9" s="136">
        <v>109</v>
      </c>
      <c r="I9" s="136">
        <v>170</v>
      </c>
      <c r="J9" s="136">
        <v>12</v>
      </c>
      <c r="K9" s="136">
        <f t="shared" si="0"/>
        <v>28980</v>
      </c>
    </row>
    <row r="10" spans="1:11" outlineLevel="2">
      <c r="A10" s="134" t="s">
        <v>28</v>
      </c>
      <c r="B10" s="135" t="s">
        <v>18</v>
      </c>
      <c r="C10" s="135" t="s">
        <v>16</v>
      </c>
      <c r="D10" s="134" t="s">
        <v>21</v>
      </c>
      <c r="E10" s="136">
        <v>4</v>
      </c>
      <c r="F10" s="136">
        <v>12</v>
      </c>
      <c r="G10" s="133">
        <v>16</v>
      </c>
      <c r="H10" s="136">
        <v>109</v>
      </c>
      <c r="I10" s="136">
        <v>170</v>
      </c>
      <c r="J10" s="136">
        <v>12</v>
      </c>
      <c r="K10" s="136">
        <f t="shared" si="0"/>
        <v>29712</v>
      </c>
    </row>
    <row r="11" spans="1:11" outlineLevel="2">
      <c r="A11" s="134" t="s">
        <v>29</v>
      </c>
      <c r="B11" s="135" t="s">
        <v>18</v>
      </c>
      <c r="C11" s="135" t="s">
        <v>16</v>
      </c>
      <c r="D11" s="134" t="s">
        <v>21</v>
      </c>
      <c r="E11" s="136">
        <v>4</v>
      </c>
      <c r="F11" s="136">
        <v>12</v>
      </c>
      <c r="G11" s="133">
        <v>16</v>
      </c>
      <c r="H11" s="136">
        <v>109</v>
      </c>
      <c r="I11" s="136">
        <v>170</v>
      </c>
      <c r="J11" s="136">
        <v>12</v>
      </c>
      <c r="K11" s="136">
        <f t="shared" si="0"/>
        <v>29712</v>
      </c>
    </row>
    <row r="12" spans="1:11" outlineLevel="2">
      <c r="A12" s="134" t="s">
        <v>30</v>
      </c>
      <c r="B12" s="135" t="s">
        <v>18</v>
      </c>
      <c r="C12" s="135" t="s">
        <v>16</v>
      </c>
      <c r="D12" s="134" t="s">
        <v>21</v>
      </c>
      <c r="E12" s="136">
        <v>5</v>
      </c>
      <c r="F12" s="136">
        <v>11</v>
      </c>
      <c r="G12" s="133">
        <v>16</v>
      </c>
      <c r="H12" s="136">
        <v>109</v>
      </c>
      <c r="I12" s="136">
        <v>170</v>
      </c>
      <c r="J12" s="136">
        <v>12</v>
      </c>
      <c r="K12" s="136">
        <f t="shared" si="0"/>
        <v>28980</v>
      </c>
    </row>
    <row r="13" spans="1:11" outlineLevel="2">
      <c r="A13" s="134" t="s">
        <v>31</v>
      </c>
      <c r="B13" s="135" t="s">
        <v>19</v>
      </c>
      <c r="C13" s="135" t="s">
        <v>16</v>
      </c>
      <c r="D13" s="134" t="s">
        <v>21</v>
      </c>
      <c r="E13" s="136">
        <v>0</v>
      </c>
      <c r="F13" s="136">
        <v>16</v>
      </c>
      <c r="G13" s="133">
        <v>16</v>
      </c>
      <c r="H13" s="136">
        <v>109</v>
      </c>
      <c r="I13" s="136">
        <v>170</v>
      </c>
      <c r="J13" s="136">
        <v>12</v>
      </c>
      <c r="K13" s="136">
        <f t="shared" si="0"/>
        <v>32640</v>
      </c>
    </row>
    <row r="14" spans="1:11" outlineLevel="2">
      <c r="A14" s="134" t="s">
        <v>32</v>
      </c>
      <c r="B14" s="135" t="s">
        <v>19</v>
      </c>
      <c r="C14" s="135" t="s">
        <v>16</v>
      </c>
      <c r="D14" s="134" t="s">
        <v>21</v>
      </c>
      <c r="E14" s="136">
        <v>0</v>
      </c>
      <c r="F14" s="136">
        <v>16</v>
      </c>
      <c r="G14" s="133">
        <v>16</v>
      </c>
      <c r="H14" s="136">
        <v>109</v>
      </c>
      <c r="I14" s="136">
        <v>170</v>
      </c>
      <c r="J14" s="136">
        <v>12</v>
      </c>
      <c r="K14" s="136">
        <f t="shared" si="0"/>
        <v>32640</v>
      </c>
    </row>
    <row r="15" spans="1:11" outlineLevel="1">
      <c r="A15" s="134"/>
      <c r="B15" s="135"/>
      <c r="C15" s="135"/>
      <c r="D15" s="138" t="s">
        <v>33</v>
      </c>
      <c r="E15" s="136"/>
      <c r="F15" s="136"/>
      <c r="G15" s="133"/>
      <c r="H15" s="136"/>
      <c r="I15" s="136"/>
      <c r="J15" s="136"/>
      <c r="K15" s="136">
        <f>SUBTOTAL(9,K3:K14)</f>
        <v>368988</v>
      </c>
    </row>
  </sheetData>
  <mergeCells count="1">
    <mergeCell ref="A1:K1"/>
  </mergeCells>
  <phoneticPr fontId="1" type="noConversion"/>
  <printOptions horizontalCentered="1"/>
  <pageMargins left="0.70866141732283472" right="0.70866141732283472" top="0.74803149606299213" bottom="0.74803149606299213" header="0.31496062992125984" footer="0.31496062992125984"/>
  <pageSetup paperSize="9" scale="85" orientation="landscape" r:id="rId1"/>
  <headerFooter>
    <oddFooter>第 &amp;P 页，共 &amp;N 页</oddFooter>
  </headerFooter>
</worksheet>
</file>

<file path=xl/worksheets/sheet7.xml><?xml version="1.0" encoding="utf-8"?>
<worksheet xmlns="http://schemas.openxmlformats.org/spreadsheetml/2006/main" xmlns:r="http://schemas.openxmlformats.org/officeDocument/2006/relationships">
  <dimension ref="A1:I5"/>
  <sheetViews>
    <sheetView workbookViewId="0">
      <selection sqref="A1:G1"/>
    </sheetView>
  </sheetViews>
  <sheetFormatPr defaultRowHeight="13.5"/>
  <cols>
    <col min="1" max="1" width="5.125" style="52" customWidth="1"/>
    <col min="3" max="3" width="26.75" customWidth="1"/>
    <col min="5" max="5" width="11.25" customWidth="1"/>
    <col min="6" max="6" width="14.375" customWidth="1"/>
    <col min="7" max="7" width="18.25" customWidth="1"/>
    <col min="8" max="8" width="19.125" customWidth="1"/>
    <col min="9" max="9" width="20.625" style="6" customWidth="1"/>
  </cols>
  <sheetData>
    <row r="1" spans="1:9" ht="30" customHeight="1">
      <c r="A1" s="161" t="s">
        <v>98</v>
      </c>
      <c r="B1" s="161"/>
      <c r="C1" s="161"/>
      <c r="D1" s="161"/>
      <c r="E1" s="161"/>
      <c r="F1" s="161"/>
      <c r="G1" s="161"/>
      <c r="H1" s="161"/>
      <c r="I1" s="161"/>
    </row>
    <row r="2" spans="1:9" ht="20.100000000000001" customHeight="1">
      <c r="A2" s="162" t="s">
        <v>3</v>
      </c>
      <c r="B2" s="163" t="s">
        <v>56</v>
      </c>
      <c r="C2" s="163" t="s">
        <v>4</v>
      </c>
      <c r="D2" s="163" t="s">
        <v>189</v>
      </c>
      <c r="E2" s="164" t="s">
        <v>96</v>
      </c>
      <c r="F2" s="164" t="s">
        <v>97</v>
      </c>
      <c r="G2" s="164" t="s">
        <v>95</v>
      </c>
      <c r="H2" s="164" t="s">
        <v>95</v>
      </c>
      <c r="I2" s="166" t="s">
        <v>78</v>
      </c>
    </row>
    <row r="3" spans="1:9" ht="20.100000000000001" customHeight="1">
      <c r="A3" s="162"/>
      <c r="B3" s="163"/>
      <c r="C3" s="163" t="s">
        <v>4</v>
      </c>
      <c r="D3" s="163" t="s">
        <v>92</v>
      </c>
      <c r="E3" s="165"/>
      <c r="F3" s="165"/>
      <c r="G3" s="165"/>
      <c r="H3" s="165"/>
      <c r="I3" s="166"/>
    </row>
    <row r="4" spans="1:9" s="52" customFormat="1" ht="20.100000000000001" customHeight="1">
      <c r="A4" s="48">
        <v>1</v>
      </c>
      <c r="B4" s="49" t="s">
        <v>57</v>
      </c>
      <c r="C4" s="19" t="s">
        <v>93</v>
      </c>
      <c r="D4" s="50">
        <v>2463</v>
      </c>
      <c r="E4" s="53">
        <v>8700</v>
      </c>
      <c r="F4" s="53">
        <f>D4*E4</f>
        <v>21428100</v>
      </c>
      <c r="G4" s="54">
        <v>50</v>
      </c>
      <c r="H4" s="54">
        <f>D4*G4</f>
        <v>123150</v>
      </c>
      <c r="I4" s="55">
        <f>F4+H4</f>
        <v>21551250</v>
      </c>
    </row>
    <row r="5" spans="1:9" s="52" customFormat="1" ht="20.100000000000001" customHeight="1">
      <c r="A5" s="51"/>
      <c r="B5" s="51"/>
      <c r="C5" s="51" t="s">
        <v>94</v>
      </c>
      <c r="D5" s="51">
        <f>SUM(D4)</f>
        <v>2463</v>
      </c>
      <c r="E5" s="51"/>
      <c r="F5" s="51">
        <f>SUM(F4)</f>
        <v>21428100</v>
      </c>
      <c r="G5" s="51"/>
      <c r="H5" s="51">
        <f>SUM(H4)</f>
        <v>123150</v>
      </c>
      <c r="I5" s="51">
        <f>SUM(I4)</f>
        <v>21551250</v>
      </c>
    </row>
  </sheetData>
  <mergeCells count="10">
    <mergeCell ref="A1:I1"/>
    <mergeCell ref="A2:A3"/>
    <mergeCell ref="B2:B3"/>
    <mergeCell ref="C2:C3"/>
    <mergeCell ref="E2:E3"/>
    <mergeCell ref="F2:F3"/>
    <mergeCell ref="G2:G3"/>
    <mergeCell ref="H2:H3"/>
    <mergeCell ref="I2:I3"/>
    <mergeCell ref="D2:D3"/>
  </mergeCells>
  <phoneticPr fontId="1" type="noConversion"/>
  <printOptions horizontalCentered="1"/>
  <pageMargins left="0.70866141732283472" right="0.70866141732283472" top="0.74803149606299213" bottom="0.74803149606299213" header="0.31496062992125984" footer="0.31496062992125984"/>
  <pageSetup paperSize="9" orientation="landscape" r:id="rId1"/>
  <headerFooter>
    <oddFooter>第 &amp;P 页，共 &amp;N 页</oddFooter>
  </headerFooter>
</worksheet>
</file>

<file path=xl/worksheets/sheet8.xml><?xml version="1.0" encoding="utf-8"?>
<worksheet xmlns="http://schemas.openxmlformats.org/spreadsheetml/2006/main" xmlns:r="http://schemas.openxmlformats.org/officeDocument/2006/relationships">
  <dimension ref="A1:L6"/>
  <sheetViews>
    <sheetView workbookViewId="0">
      <selection sqref="A1:G1"/>
    </sheetView>
  </sheetViews>
  <sheetFormatPr defaultRowHeight="13.5"/>
  <cols>
    <col min="1" max="1" width="4.625" style="39" customWidth="1"/>
    <col min="2" max="2" width="10.875" style="5" customWidth="1"/>
    <col min="3" max="3" width="8.625" style="5" customWidth="1"/>
    <col min="4" max="5" width="10.625" style="4" customWidth="1"/>
    <col min="6" max="7" width="10.625" style="4" hidden="1" customWidth="1"/>
    <col min="8" max="8" width="10.625" style="4" customWidth="1"/>
    <col min="9" max="10" width="10.625" style="4" hidden="1" customWidth="1"/>
    <col min="11" max="12" width="10.625" style="4" customWidth="1"/>
    <col min="13" max="16384" width="9" style="4"/>
  </cols>
  <sheetData>
    <row r="1" spans="1:12" ht="28.5" customHeight="1">
      <c r="A1" s="167" t="s">
        <v>100</v>
      </c>
      <c r="B1" s="167"/>
      <c r="C1" s="167"/>
      <c r="D1" s="167"/>
      <c r="E1" s="167"/>
      <c r="F1" s="167"/>
      <c r="G1" s="167"/>
      <c r="H1" s="167"/>
      <c r="I1" s="167"/>
      <c r="J1" s="167"/>
      <c r="K1" s="167"/>
      <c r="L1" s="167"/>
    </row>
    <row r="2" spans="1:12" ht="13.5" customHeight="1">
      <c r="A2" s="168" t="s">
        <v>3</v>
      </c>
      <c r="B2" s="168" t="s">
        <v>59</v>
      </c>
      <c r="C2" s="168" t="s">
        <v>61</v>
      </c>
      <c r="D2" s="170" t="s">
        <v>62</v>
      </c>
      <c r="E2" s="170"/>
      <c r="F2" s="170"/>
      <c r="G2" s="170"/>
      <c r="H2" s="170"/>
      <c r="I2" s="170"/>
      <c r="J2" s="170"/>
      <c r="K2" s="170"/>
      <c r="L2" s="171" t="s">
        <v>63</v>
      </c>
    </row>
    <row r="3" spans="1:12" ht="13.5" customHeight="1">
      <c r="A3" s="168"/>
      <c r="B3" s="168"/>
      <c r="C3" s="168"/>
      <c r="D3" s="32" t="s">
        <v>64</v>
      </c>
      <c r="E3" s="32" t="s">
        <v>69</v>
      </c>
      <c r="F3" s="32" t="s">
        <v>70</v>
      </c>
      <c r="G3" s="32" t="s">
        <v>65</v>
      </c>
      <c r="H3" s="32" t="s">
        <v>71</v>
      </c>
      <c r="I3" s="32" t="s">
        <v>66</v>
      </c>
      <c r="J3" s="32" t="s">
        <v>67</v>
      </c>
      <c r="K3" s="33" t="s">
        <v>68</v>
      </c>
      <c r="L3" s="172"/>
    </row>
    <row r="4" spans="1:12">
      <c r="A4" s="169"/>
      <c r="B4" s="169"/>
      <c r="C4" s="169"/>
      <c r="D4" s="32" t="s">
        <v>72</v>
      </c>
      <c r="E4" s="32" t="s">
        <v>72</v>
      </c>
      <c r="F4" s="32" t="s">
        <v>72</v>
      </c>
      <c r="G4" s="32" t="s">
        <v>72</v>
      </c>
      <c r="H4" s="32" t="s">
        <v>72</v>
      </c>
      <c r="I4" s="32" t="s">
        <v>72</v>
      </c>
      <c r="J4" s="32" t="s">
        <v>72</v>
      </c>
      <c r="K4" s="32" t="s">
        <v>72</v>
      </c>
      <c r="L4" s="173" t="s">
        <v>72</v>
      </c>
    </row>
    <row r="5" spans="1:12" ht="20.100000000000001" customHeight="1">
      <c r="A5" s="34">
        <v>1</v>
      </c>
      <c r="B5" s="28" t="s">
        <v>99</v>
      </c>
      <c r="C5" s="28" t="s">
        <v>15</v>
      </c>
      <c r="D5" s="35">
        <v>86265</v>
      </c>
      <c r="E5" s="35">
        <v>7700</v>
      </c>
      <c r="F5" s="35"/>
      <c r="G5" s="35"/>
      <c r="H5" s="35">
        <v>1825</v>
      </c>
      <c r="I5" s="35"/>
      <c r="J5" s="36"/>
      <c r="K5" s="37">
        <f t="shared" ref="K5" si="0">D5+E5+F5+G5+H5+I5+J5</f>
        <v>95790</v>
      </c>
      <c r="L5" s="37">
        <f t="shared" ref="L5" si="1">K5*2</f>
        <v>191580</v>
      </c>
    </row>
    <row r="6" spans="1:12" ht="20.100000000000001" customHeight="1">
      <c r="A6" s="29"/>
      <c r="B6" s="30" t="s">
        <v>60</v>
      </c>
      <c r="C6" s="31"/>
      <c r="D6" s="38">
        <f t="shared" ref="D6:L6" si="2">SUM(D5:D5)</f>
        <v>86265</v>
      </c>
      <c r="E6" s="38">
        <f t="shared" si="2"/>
        <v>7700</v>
      </c>
      <c r="F6" s="38">
        <f t="shared" si="2"/>
        <v>0</v>
      </c>
      <c r="G6" s="38">
        <f t="shared" si="2"/>
        <v>0</v>
      </c>
      <c r="H6" s="38">
        <f t="shared" si="2"/>
        <v>1825</v>
      </c>
      <c r="I6" s="38">
        <f t="shared" si="2"/>
        <v>0</v>
      </c>
      <c r="J6" s="38">
        <f t="shared" si="2"/>
        <v>0</v>
      </c>
      <c r="K6" s="38">
        <f t="shared" si="2"/>
        <v>95790</v>
      </c>
      <c r="L6" s="38">
        <f t="shared" si="2"/>
        <v>191580</v>
      </c>
    </row>
  </sheetData>
  <mergeCells count="6">
    <mergeCell ref="A1:L1"/>
    <mergeCell ref="A2:A4"/>
    <mergeCell ref="B2:B4"/>
    <mergeCell ref="C2:C4"/>
    <mergeCell ref="D2:K2"/>
    <mergeCell ref="L2:L4"/>
  </mergeCells>
  <phoneticPr fontId="1" type="noConversion"/>
  <printOptions horizontalCentered="1"/>
  <pageMargins left="0.70866141732283472" right="0.70866141732283472" top="0.74803149606299213" bottom="0.74803149606299213" header="0.31496062992125984" footer="0.31496062992125984"/>
  <pageSetup paperSize="9" orientation="landscape" r:id="rId1"/>
  <headerFooter>
    <oddFooter>第 &amp;P 页，共 &amp;N 页</oddFooter>
  </headerFooter>
</worksheet>
</file>

<file path=xl/worksheets/sheet9.xml><?xml version="1.0" encoding="utf-8"?>
<worksheet xmlns="http://schemas.openxmlformats.org/spreadsheetml/2006/main" xmlns:r="http://schemas.openxmlformats.org/officeDocument/2006/relationships">
  <dimension ref="A1:G5"/>
  <sheetViews>
    <sheetView workbookViewId="0">
      <selection sqref="A1:G1"/>
    </sheetView>
  </sheetViews>
  <sheetFormatPr defaultRowHeight="13.5"/>
  <cols>
    <col min="3" max="3" width="28.375" customWidth="1"/>
    <col min="4" max="4" width="17.25" customWidth="1"/>
    <col min="6" max="6" width="13.875" customWidth="1"/>
    <col min="7" max="7" width="17.5" customWidth="1"/>
  </cols>
  <sheetData>
    <row r="1" spans="1:7" ht="14.25">
      <c r="A1" s="175" t="s">
        <v>101</v>
      </c>
      <c r="B1" s="175"/>
      <c r="C1" s="175"/>
      <c r="D1" s="175"/>
      <c r="E1" s="175"/>
      <c r="F1" s="175"/>
      <c r="G1" s="175"/>
    </row>
    <row r="2" spans="1:7" ht="20.100000000000001" customHeight="1">
      <c r="A2" s="176" t="s">
        <v>3</v>
      </c>
      <c r="B2" s="177" t="s">
        <v>56</v>
      </c>
      <c r="C2" s="177" t="s">
        <v>4</v>
      </c>
      <c r="D2" s="178" t="s">
        <v>73</v>
      </c>
      <c r="E2" s="174" t="s">
        <v>112</v>
      </c>
      <c r="F2" s="174" t="s">
        <v>113</v>
      </c>
      <c r="G2" s="174" t="s">
        <v>104</v>
      </c>
    </row>
    <row r="3" spans="1:7" ht="20.100000000000001" customHeight="1">
      <c r="A3" s="176"/>
      <c r="B3" s="177"/>
      <c r="C3" s="177" t="s">
        <v>4</v>
      </c>
      <c r="D3" s="179"/>
      <c r="E3" s="174" t="s">
        <v>105</v>
      </c>
      <c r="F3" s="174"/>
      <c r="G3" s="174"/>
    </row>
    <row r="4" spans="1:7" ht="20.100000000000001" customHeight="1">
      <c r="A4" s="57">
        <v>1</v>
      </c>
      <c r="B4" s="19" t="s">
        <v>57</v>
      </c>
      <c r="C4" s="58" t="s">
        <v>111</v>
      </c>
      <c r="D4" s="58" t="s">
        <v>114</v>
      </c>
      <c r="E4" s="59">
        <v>2463</v>
      </c>
      <c r="F4" s="53">
        <v>34</v>
      </c>
      <c r="G4" s="53">
        <f t="shared" ref="G4" si="0">E4*F4</f>
        <v>83742</v>
      </c>
    </row>
    <row r="5" spans="1:7" ht="20.100000000000001" customHeight="1">
      <c r="A5" s="61"/>
      <c r="B5" s="61"/>
      <c r="C5" s="61" t="s">
        <v>94</v>
      </c>
      <c r="D5" s="61"/>
      <c r="E5" s="61">
        <f>SUM(E4:E4)</f>
        <v>2463</v>
      </c>
      <c r="F5" s="61"/>
      <c r="G5" s="61">
        <f>SUM(G4:G4)</f>
        <v>83742</v>
      </c>
    </row>
  </sheetData>
  <mergeCells count="8">
    <mergeCell ref="E2:E3"/>
    <mergeCell ref="A1:G1"/>
    <mergeCell ref="A2:A3"/>
    <mergeCell ref="B2:B3"/>
    <mergeCell ref="C2:C3"/>
    <mergeCell ref="D2:D3"/>
    <mergeCell ref="F2:F3"/>
    <mergeCell ref="G2:G3"/>
  </mergeCells>
  <phoneticPr fontId="1" type="noConversion"/>
  <printOptions horizontalCentered="1"/>
  <pageMargins left="0.70866141732283472" right="0.70866141732283472" top="0.74803149606299213" bottom="0.74803149606299213" header="0.31496062992125984" footer="0.31496062992125984"/>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14</vt:i4>
      </vt:variant>
    </vt:vector>
  </HeadingPairs>
  <TitlesOfParts>
    <vt:vector size="26" baseType="lpstr">
      <vt:lpstr>华漕镇</vt:lpstr>
      <vt:lpstr>科艺体德专项</vt:lpstr>
      <vt:lpstr>中小学教育教学</vt:lpstr>
      <vt:lpstr>考试中心</vt:lpstr>
      <vt:lpstr>保安经费</vt:lpstr>
      <vt:lpstr>视频联网</vt:lpstr>
      <vt:lpstr>农民工学校生均补贴</vt:lpstr>
      <vt:lpstr>农民工学校资助</vt:lpstr>
      <vt:lpstr>农民工学校减免书薄费</vt:lpstr>
      <vt:lpstr>民办学校补贴</vt:lpstr>
      <vt:lpstr>民办义务教育减免书薄费</vt:lpstr>
      <vt:lpstr>储备教师</vt:lpstr>
      <vt:lpstr>保安经费!Print_Area</vt:lpstr>
      <vt:lpstr>储备教师!Print_Area</vt:lpstr>
      <vt:lpstr>科艺体德专项!Print_Area</vt:lpstr>
      <vt:lpstr>民办学校补贴!Print_Area</vt:lpstr>
      <vt:lpstr>农民工学校生均补贴!Print_Area</vt:lpstr>
      <vt:lpstr>视频联网!Print_Area</vt:lpstr>
      <vt:lpstr>中小学教育教学!Print_Area</vt:lpstr>
      <vt:lpstr>保安经费!Print_Titles</vt:lpstr>
      <vt:lpstr>储备教师!Print_Titles</vt:lpstr>
      <vt:lpstr>科艺体德专项!Print_Titles</vt:lpstr>
      <vt:lpstr>民办学校补贴!Print_Titles</vt:lpstr>
      <vt:lpstr>农民工学校生均补贴!Print_Titles</vt:lpstr>
      <vt:lpstr>视频联网!Print_Titles</vt:lpstr>
      <vt:lpstr>中小学教育教学!Print_Titles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孟爱红</dc:creator>
  <cp:lastModifiedBy>meng</cp:lastModifiedBy>
  <cp:lastPrinted>2024-03-05T08:03:03Z</cp:lastPrinted>
  <dcterms:created xsi:type="dcterms:W3CDTF">2022-11-11T08:39:54Z</dcterms:created>
  <dcterms:modified xsi:type="dcterms:W3CDTF">2024-03-06T05:58:45Z</dcterms:modified>
</cp:coreProperties>
</file>