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<sst xmlns="http://schemas.openxmlformats.org/spreadsheetml/2006/main" count="196" uniqueCount="118">
  <si>
    <t>2024年闵行区绿色生产基地补贴明细表(补2023年）</t>
  </si>
  <si>
    <t>序号</t>
  </si>
  <si>
    <t>基地名称</t>
  </si>
  <si>
    <t>所在街镇</t>
  </si>
  <si>
    <t>创建面积
（亩）</t>
  </si>
  <si>
    <r>
      <rPr>
        <b/>
        <sz val="11"/>
        <color theme="1"/>
        <rFont val="Times New Roman"/>
        <charset val="134"/>
      </rPr>
      <t>2023.8</t>
    </r>
    <r>
      <rPr>
        <b/>
        <sz val="11"/>
        <color theme="1"/>
        <rFont val="仿宋_GB2312"/>
        <charset val="134"/>
      </rPr>
      <t>神农面积</t>
    </r>
  </si>
  <si>
    <t>绿色认证
证书面积（亩）</t>
  </si>
  <si>
    <t>非绿面积
（亩）</t>
  </si>
  <si>
    <t>蔬菜</t>
  </si>
  <si>
    <t>经作</t>
  </si>
  <si>
    <t>粮食</t>
  </si>
  <si>
    <t>水产</t>
  </si>
  <si>
    <t>补贴总面积（亩）</t>
  </si>
  <si>
    <t>补贴总额（元）</t>
  </si>
  <si>
    <t>备注</t>
  </si>
  <si>
    <t>面积（亩）</t>
  </si>
  <si>
    <t>市级补贴
（100元/亩）</t>
  </si>
  <si>
    <t>市级补贴
（60元/亩）</t>
  </si>
  <si>
    <t>合计</t>
  </si>
  <si>
    <t>市级补贴</t>
  </si>
  <si>
    <t>上海稻德粮食专业合作社</t>
  </si>
  <si>
    <t>浦江镇</t>
  </si>
  <si>
    <t>上海秋良稻米专业合作社</t>
  </si>
  <si>
    <t>上海星东粮食专业合作社</t>
  </si>
  <si>
    <t>上海亮苗稻米专业合作社（浦江）</t>
  </si>
  <si>
    <t>亮苗分为浦江镇和浦锦街道两个板块</t>
  </si>
  <si>
    <t>上海谷杰粮食专业合作社</t>
  </si>
  <si>
    <t>上海鲁农粮食专业合作社</t>
  </si>
  <si>
    <t>上海鲁正粮食专业合作社</t>
  </si>
  <si>
    <t>上海农茂粮食专业合作社</t>
  </si>
  <si>
    <t>上海竟杰粮食专业合作社</t>
  </si>
  <si>
    <t>上海西郁粮食专业合作社</t>
  </si>
  <si>
    <t>上海浦北粮食专业合作社</t>
  </si>
  <si>
    <t>上海群立粮食专业合作社</t>
  </si>
  <si>
    <t>上海农勤粮食农业合作社</t>
  </si>
  <si>
    <t>上海沿浦粮食专业合作社</t>
  </si>
  <si>
    <t>上海诚爱粮食专业合作社</t>
  </si>
  <si>
    <t>上海沁弘种业有限公司（浦江）</t>
  </si>
  <si>
    <t>沁弘种分为浦江镇和马桥镇两个板块</t>
  </si>
  <si>
    <t>上海浦丰粮食专业合作社</t>
  </si>
  <si>
    <t>智耕股份有限公司</t>
  </si>
  <si>
    <t>绿色认证面积中111.76亩为粮食，318亩为竹笋</t>
  </si>
  <si>
    <t>上海方圆生态农业有限公司</t>
  </si>
  <si>
    <t>上海正义园艺有限公司</t>
  </si>
  <si>
    <t>上海航育种子有限公司</t>
  </si>
  <si>
    <t>上海逸灵蔬果专业合作社</t>
  </si>
  <si>
    <t>上海绿众果蔬种植专业合作社</t>
  </si>
  <si>
    <t>上海陶缘果蔬专业合作社</t>
  </si>
  <si>
    <t>上海鲁奉蔬果专业合作社</t>
  </si>
  <si>
    <t>上海侨嘉葡萄园发展有限公司</t>
  </si>
  <si>
    <t>上海闵优果蔬种植专业合作社</t>
  </si>
  <si>
    <t>上海盛誉田农业科技有限公司</t>
  </si>
  <si>
    <t>上海宝盐果蔬专业合作社</t>
  </si>
  <si>
    <t>上海烁光农业科技有限公司</t>
  </si>
  <si>
    <t>上海闵行区虹桥园艺场</t>
  </si>
  <si>
    <t>上海琥鼎农业科技有限公司</t>
  </si>
  <si>
    <t>蔬菜实际种植面积85.08亩</t>
  </si>
  <si>
    <t>上海城市蔬菜产销专业合作</t>
  </si>
  <si>
    <t>上海康汇蔬果专业合作社</t>
  </si>
  <si>
    <t>蔬菜实际种植面积100.53亩</t>
  </si>
  <si>
    <t>上海丰伟果蔬专业合作社</t>
  </si>
  <si>
    <t>上海红义蔬果种植专业合作社</t>
  </si>
  <si>
    <t>上海卫闵农产品产销专业合作社</t>
  </si>
  <si>
    <t>蔬菜实际种植面积101.81亩</t>
  </si>
  <si>
    <t>上海康铭蔬果专业合作社</t>
  </si>
  <si>
    <t>上海圣瑶农业科技有限公司</t>
  </si>
  <si>
    <t>上海阅乡农产品专业合作社</t>
  </si>
  <si>
    <t>上海交大农生实验实习场有限公司</t>
  </si>
  <si>
    <t>上海申象蔬果专业合作社</t>
  </si>
  <si>
    <t>上海谷裕蔬果专业合作社</t>
  </si>
  <si>
    <t>谷裕二期，不含绿色认证的区域</t>
  </si>
  <si>
    <t>上海泰捷水产养殖专业合作社</t>
  </si>
  <si>
    <t>上海明新水产养殖专业合作社</t>
  </si>
  <si>
    <t>上海段家水产专业合作社</t>
  </si>
  <si>
    <t>上海韵洋农业科技发展有限公司</t>
  </si>
  <si>
    <t>上海旺佳水产养殖专业合作社</t>
  </si>
  <si>
    <t>上海宏春苗木专业合作社</t>
  </si>
  <si>
    <t>上海明泓农业科技有限公司</t>
  </si>
  <si>
    <t>上海雨奇农产品专业合作社</t>
  </si>
  <si>
    <t>上海建丰水产养殖专业合作社</t>
  </si>
  <si>
    <t>街镇小计</t>
  </si>
  <si>
    <t>上海司美丫果蔬种植专业合作社</t>
  </si>
  <si>
    <t>华漕</t>
  </si>
  <si>
    <t>上海清星农产品专业合作社</t>
  </si>
  <si>
    <t>蔬菜实际种植面积40.97亩</t>
  </si>
  <si>
    <t>上海浙林蔬菜专业合作社</t>
  </si>
  <si>
    <t>富瑞蔬果专业合作社</t>
  </si>
  <si>
    <t>上海又延农业专业合作社</t>
  </si>
  <si>
    <t>马桥镇</t>
  </si>
  <si>
    <t>街镇上报实际种植面积170.53亩</t>
  </si>
  <si>
    <t>上海韩湘蔬菜专业合作社</t>
  </si>
  <si>
    <t>漫田（上海）农业科技有限公司</t>
  </si>
  <si>
    <t>上海沁弘种业有限公司（马桥）</t>
  </si>
  <si>
    <t>沁弘分为浦江镇和马桥镇两个板块</t>
  </si>
  <si>
    <t>上海榜群果蔬种植专业合作社</t>
  </si>
  <si>
    <t>上海颛桥农业科技试验场</t>
  </si>
  <si>
    <t>颛桥镇</t>
  </si>
  <si>
    <t>兴泉稻已并入上海颛桥农业科技试验场</t>
  </si>
  <si>
    <t>上海锦河农业发展有限公司</t>
  </si>
  <si>
    <t>浦锦街道</t>
  </si>
  <si>
    <t>街镇上报实际种植面积419.66亩</t>
  </si>
  <si>
    <t>上海锦丰农业有限公司</t>
  </si>
  <si>
    <t>上海宗榆蔬果专业合作社</t>
  </si>
  <si>
    <t>上海乐夫蔬果专业合作社</t>
  </si>
  <si>
    <t>上海亮苗稻米专业合作社（浦锦）</t>
  </si>
  <si>
    <t>亮苗为浦江镇和浦锦街道两个板块</t>
  </si>
  <si>
    <t>上海杰运粮食专业合作社</t>
  </si>
  <si>
    <t>浦锦街道情况说明表示因浦业路施工，绿色基地创建面积减小至297.55</t>
  </si>
  <si>
    <t>上海浦蔬农业科技有限公司</t>
  </si>
  <si>
    <t>上海农娱果蔬专业合作社</t>
  </si>
  <si>
    <t>上海羊鑫果蔬专业合作社</t>
  </si>
  <si>
    <t>吴泾镇</t>
  </si>
  <si>
    <t>街镇上报实际种植面积14.03亩</t>
  </si>
  <si>
    <t>上海虹台农业科技有限公司</t>
  </si>
  <si>
    <t>街镇上报实际种植面积99.69亩</t>
  </si>
  <si>
    <t>上海研晶农业科技有限公司</t>
  </si>
  <si>
    <t>七宝</t>
  </si>
  <si>
    <t>注：已享受绿色认证补贴的面积，不再享受绿色基地补贴。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</si>
</sst>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1"/>
      <name val="Arial Unicode MS"/>
      <charset val="134"/>
    </font>
    <font>
      <b/>
      <sz val="11"/>
      <color theme="1"/>
      <name val="Times New Roman"/>
      <charset val="134"/>
    </font>
    <font>
      <b/>
      <sz val="20"/>
      <color rgb="FF0070C0"/>
      <name val="仿宋_GB2312"/>
      <charset val="134"/>
    </font>
    <font>
      <b/>
      <sz val="11"/>
      <color rgb="FF0070C0"/>
      <name val="仿宋_GB2312"/>
      <charset val="134"/>
    </font>
    <font>
      <sz val="11"/>
      <color theme="1"/>
      <name val="方正仿宋_GBK"/>
      <charset val="134"/>
    </font>
    <font>
      <b/>
      <sz val="11"/>
      <name val="Times New Roman"/>
      <charset val="134"/>
    </font>
    <font>
      <sz val="11"/>
      <color theme="1"/>
      <name val="Arial Unicode MS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1" fillId="0" borderId="0"/>
    <xf numFmtId="0" fontId="17" fillId="28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2" fillId="27" borderId="6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9" borderId="6" applyNumberFormat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8" fillId="19" borderId="9" applyNumberFormat="false" applyAlignment="false" applyProtection="false">
      <alignment vertical="center"/>
    </xf>
    <xf numFmtId="0" fontId="33" fillId="9" borderId="11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14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5"/>
  <sheetViews>
    <sheetView tabSelected="1" workbookViewId="0">
      <selection activeCell="Q4" sqref="Q4"/>
    </sheetView>
  </sheetViews>
  <sheetFormatPr defaultColWidth="9" defaultRowHeight="15"/>
  <cols>
    <col min="1" max="1" width="6.16666666666667" customWidth="true"/>
    <col min="2" max="2" width="33.75" customWidth="true"/>
    <col min="4" max="4" width="12.75" customWidth="true"/>
    <col min="5" max="5" width="8.66666666666667" customWidth="true"/>
    <col min="6" max="6" width="9.75" customWidth="true"/>
    <col min="7" max="7" width="8.66666666666667" customWidth="true"/>
    <col min="8" max="8" width="9.875" customWidth="true"/>
    <col min="9" max="9" width="9.375" customWidth="true"/>
    <col min="10" max="10" width="8.625" customWidth="true"/>
    <col min="11" max="11" width="9.125" customWidth="true"/>
    <col min="12" max="12" width="9.375" customWidth="true"/>
    <col min="13" max="13" width="10.0833333333333" customWidth="true"/>
    <col min="14" max="14" width="7.25" customWidth="true"/>
    <col min="15" max="15" width="9.58333333333333" customWidth="true"/>
    <col min="16" max="16" width="10.375" customWidth="true"/>
    <col min="17" max="17" width="9.375" customWidth="true"/>
    <col min="18" max="18" width="9.75" customWidth="true"/>
    <col min="19" max="19" width="15.625" style="1" customWidth="true"/>
    <col min="20" max="20" width="25.6666666666667" customWidth="true"/>
    <col min="21" max="21" width="37.225" customWidth="true"/>
    <col min="22" max="22" width="17.8916666666667" customWidth="true"/>
    <col min="23" max="23" width="23" customWidth="true"/>
    <col min="24" max="24" width="10" customWidth="true"/>
    <col min="25" max="25" width="13.8916666666667" customWidth="true"/>
    <col min="26" max="26" width="30.3333333333333" customWidth="true"/>
  </cols>
  <sheetData>
    <row r="1" ht="24.7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6"/>
      <c r="S1" s="17"/>
    </row>
    <row r="2" spans="1:19">
      <c r="A2" s="3" t="s">
        <v>1</v>
      </c>
      <c r="B2" s="3" t="s">
        <v>2</v>
      </c>
      <c r="C2" s="3" t="s">
        <v>3</v>
      </c>
      <c r="D2" s="4" t="s">
        <v>4</v>
      </c>
      <c r="E2" s="15" t="s">
        <v>5</v>
      </c>
      <c r="F2" s="4" t="s">
        <v>6</v>
      </c>
      <c r="G2" s="4" t="s">
        <v>7</v>
      </c>
      <c r="H2" s="3" t="s">
        <v>8</v>
      </c>
      <c r="I2" s="3"/>
      <c r="J2" s="3" t="s">
        <v>9</v>
      </c>
      <c r="K2" s="3"/>
      <c r="L2" s="3" t="s">
        <v>10</v>
      </c>
      <c r="M2" s="3"/>
      <c r="N2" s="3" t="s">
        <v>11</v>
      </c>
      <c r="O2" s="3"/>
      <c r="P2" s="4" t="s">
        <v>12</v>
      </c>
      <c r="Q2" s="4" t="s">
        <v>13</v>
      </c>
      <c r="R2" s="18"/>
      <c r="S2" s="4" t="s">
        <v>14</v>
      </c>
    </row>
    <row r="3" ht="45" spans="1:19">
      <c r="A3" s="3"/>
      <c r="B3" s="3"/>
      <c r="C3" s="3"/>
      <c r="D3" s="3"/>
      <c r="E3" s="15"/>
      <c r="F3" s="4"/>
      <c r="G3" s="3"/>
      <c r="H3" s="4" t="s">
        <v>15</v>
      </c>
      <c r="I3" s="4" t="s">
        <v>16</v>
      </c>
      <c r="J3" s="4" t="s">
        <v>15</v>
      </c>
      <c r="K3" s="4" t="s">
        <v>17</v>
      </c>
      <c r="L3" s="4" t="s">
        <v>15</v>
      </c>
      <c r="M3" s="4" t="s">
        <v>17</v>
      </c>
      <c r="N3" s="4" t="s">
        <v>15</v>
      </c>
      <c r="O3" s="4" t="s">
        <v>17</v>
      </c>
      <c r="P3" s="4"/>
      <c r="Q3" s="4" t="s">
        <v>18</v>
      </c>
      <c r="R3" s="4" t="s">
        <v>19</v>
      </c>
      <c r="S3" s="4"/>
    </row>
    <row r="4" spans="1:19">
      <c r="A4" s="5">
        <v>1</v>
      </c>
      <c r="B4" s="5" t="s">
        <v>20</v>
      </c>
      <c r="C4" s="5" t="s">
        <v>21</v>
      </c>
      <c r="D4" s="6">
        <v>679.43</v>
      </c>
      <c r="E4" s="5">
        <v>687.58</v>
      </c>
      <c r="F4" s="5">
        <v>715.59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9"/>
    </row>
    <row r="5" spans="1:19">
      <c r="A5" s="5">
        <v>2</v>
      </c>
      <c r="B5" s="5" t="s">
        <v>22</v>
      </c>
      <c r="C5" s="5" t="s">
        <v>21</v>
      </c>
      <c r="D5" s="6">
        <v>760.01</v>
      </c>
      <c r="E5" s="5">
        <v>656</v>
      </c>
      <c r="F5" s="5">
        <v>760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20"/>
    </row>
    <row r="6" spans="1:19">
      <c r="A6" s="5">
        <v>3</v>
      </c>
      <c r="B6" s="5" t="s">
        <v>23</v>
      </c>
      <c r="C6" s="5" t="s">
        <v>21</v>
      </c>
      <c r="D6" s="6">
        <v>863.7</v>
      </c>
      <c r="E6" s="5">
        <v>857.74</v>
      </c>
      <c r="F6" s="5">
        <v>820</v>
      </c>
      <c r="G6" s="5">
        <f>E6-F6</f>
        <v>37.74</v>
      </c>
      <c r="H6" s="5"/>
      <c r="I6" s="5"/>
      <c r="J6" s="5"/>
      <c r="K6" s="5"/>
      <c r="L6" s="5">
        <f>G6</f>
        <v>37.74</v>
      </c>
      <c r="M6" s="5">
        <f>L6*60</f>
        <v>2264.4</v>
      </c>
      <c r="N6" s="5"/>
      <c r="O6" s="5"/>
      <c r="P6" s="5">
        <f t="shared" ref="P5:P68" si="0">G6</f>
        <v>37.74</v>
      </c>
      <c r="Q6" s="5">
        <f>R6</f>
        <v>2264.4</v>
      </c>
      <c r="R6" s="5">
        <f>M6</f>
        <v>2264.4</v>
      </c>
      <c r="S6" s="10"/>
    </row>
    <row r="7" ht="30" spans="1:19">
      <c r="A7" s="6">
        <v>4</v>
      </c>
      <c r="B7" s="7" t="s">
        <v>24</v>
      </c>
      <c r="C7" s="7" t="s">
        <v>21</v>
      </c>
      <c r="D7" s="6">
        <v>415.73</v>
      </c>
      <c r="E7" s="6">
        <v>399</v>
      </c>
      <c r="F7" s="6">
        <v>399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1" t="s">
        <v>25</v>
      </c>
    </row>
    <row r="8" spans="1:19">
      <c r="A8" s="5">
        <v>5</v>
      </c>
      <c r="B8" s="5" t="s">
        <v>26</v>
      </c>
      <c r="C8" s="5" t="s">
        <v>21</v>
      </c>
      <c r="D8" s="6">
        <v>1728.7</v>
      </c>
      <c r="E8" s="5">
        <v>1862.53</v>
      </c>
      <c r="F8" s="5">
        <v>1736.38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1"/>
    </row>
    <row r="9" spans="1:19">
      <c r="A9" s="5">
        <v>6</v>
      </c>
      <c r="B9" s="5" t="s">
        <v>27</v>
      </c>
      <c r="C9" s="5" t="s">
        <v>21</v>
      </c>
      <c r="D9" s="6">
        <v>574.8</v>
      </c>
      <c r="E9" s="5">
        <v>584.72</v>
      </c>
      <c r="F9" s="5">
        <v>622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21"/>
    </row>
    <row r="10" spans="1:19">
      <c r="A10" s="5">
        <v>7</v>
      </c>
      <c r="B10" s="5" t="s">
        <v>28</v>
      </c>
      <c r="C10" s="5" t="s">
        <v>21</v>
      </c>
      <c r="D10" s="6">
        <v>671.84</v>
      </c>
      <c r="E10" s="5">
        <v>678.38</v>
      </c>
      <c r="F10" s="5">
        <v>668.74</v>
      </c>
      <c r="G10" s="5">
        <f t="shared" ref="G7:G68" si="1">MIN(D10:E10)-F10</f>
        <v>3.10000000000002</v>
      </c>
      <c r="H10" s="5"/>
      <c r="I10" s="5"/>
      <c r="J10" s="5"/>
      <c r="K10" s="5"/>
      <c r="L10" s="5">
        <f>G10</f>
        <v>3.10000000000002</v>
      </c>
      <c r="M10" s="5">
        <f>L10*60</f>
        <v>186.000000000001</v>
      </c>
      <c r="N10" s="5"/>
      <c r="O10" s="5"/>
      <c r="P10" s="5">
        <f t="shared" si="0"/>
        <v>3.10000000000002</v>
      </c>
      <c r="Q10" s="5">
        <f>R10</f>
        <v>186.000000000001</v>
      </c>
      <c r="R10" s="5">
        <f>M10</f>
        <v>186.000000000001</v>
      </c>
      <c r="S10" s="10"/>
    </row>
    <row r="11" spans="1:19">
      <c r="A11" s="5">
        <v>8</v>
      </c>
      <c r="B11" s="5" t="s">
        <v>29</v>
      </c>
      <c r="C11" s="5" t="s">
        <v>21</v>
      </c>
      <c r="D11" s="6">
        <v>779.56</v>
      </c>
      <c r="E11" s="5">
        <v>779.56</v>
      </c>
      <c r="F11" s="5">
        <v>777</v>
      </c>
      <c r="G11" s="5">
        <f t="shared" si="1"/>
        <v>2.55999999999995</v>
      </c>
      <c r="H11" s="5"/>
      <c r="I11" s="5"/>
      <c r="J11" s="5"/>
      <c r="K11" s="5"/>
      <c r="L11" s="5">
        <f>G11</f>
        <v>2.55999999999995</v>
      </c>
      <c r="M11" s="5">
        <f>L11*60</f>
        <v>153.599999999997</v>
      </c>
      <c r="N11" s="5"/>
      <c r="O11" s="5"/>
      <c r="P11" s="5">
        <f t="shared" si="0"/>
        <v>2.55999999999995</v>
      </c>
      <c r="Q11" s="5">
        <f t="shared" ref="Q11:Q74" si="2">R11</f>
        <v>153.599999999997</v>
      </c>
      <c r="R11" s="5">
        <f>M11</f>
        <v>153.599999999997</v>
      </c>
      <c r="S11" s="10"/>
    </row>
    <row r="12" spans="1:19">
      <c r="A12" s="5">
        <v>9</v>
      </c>
      <c r="B12" s="5" t="s">
        <v>30</v>
      </c>
      <c r="C12" s="5" t="s">
        <v>21</v>
      </c>
      <c r="D12" s="6">
        <v>703.74</v>
      </c>
      <c r="E12" s="5">
        <v>670.07</v>
      </c>
      <c r="F12" s="5">
        <v>704.9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10"/>
    </row>
    <row r="13" spans="1:19">
      <c r="A13" s="5">
        <v>10</v>
      </c>
      <c r="B13" s="5" t="s">
        <v>31</v>
      </c>
      <c r="C13" s="5" t="s">
        <v>21</v>
      </c>
      <c r="D13" s="6">
        <v>229.76</v>
      </c>
      <c r="E13" s="5">
        <v>229.76</v>
      </c>
      <c r="F13" s="5">
        <v>231.62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10"/>
    </row>
    <row r="14" spans="1:19">
      <c r="A14" s="5">
        <v>11</v>
      </c>
      <c r="B14" s="5" t="s">
        <v>32</v>
      </c>
      <c r="C14" s="5" t="s">
        <v>21</v>
      </c>
      <c r="D14" s="6">
        <v>500.25</v>
      </c>
      <c r="E14" s="5">
        <v>500.25</v>
      </c>
      <c r="F14" s="5">
        <v>476.12</v>
      </c>
      <c r="G14" s="5">
        <f t="shared" si="1"/>
        <v>24.13</v>
      </c>
      <c r="H14" s="5"/>
      <c r="I14" s="5"/>
      <c r="J14" s="5"/>
      <c r="K14" s="5"/>
      <c r="L14" s="5">
        <f t="shared" ref="L14:L20" si="3">G14</f>
        <v>24.13</v>
      </c>
      <c r="M14" s="5">
        <f>L14*60</f>
        <v>1447.8</v>
      </c>
      <c r="N14" s="5"/>
      <c r="O14" s="5"/>
      <c r="P14" s="5">
        <f t="shared" si="0"/>
        <v>24.13</v>
      </c>
      <c r="Q14" s="5">
        <f t="shared" si="2"/>
        <v>1447.8</v>
      </c>
      <c r="R14" s="5">
        <f>M14</f>
        <v>1447.8</v>
      </c>
      <c r="S14" s="10"/>
    </row>
    <row r="15" spans="1:19">
      <c r="A15" s="5">
        <v>12</v>
      </c>
      <c r="B15" s="5" t="s">
        <v>33</v>
      </c>
      <c r="C15" s="5" t="s">
        <v>21</v>
      </c>
      <c r="D15" s="6">
        <v>444.61</v>
      </c>
      <c r="E15" s="5">
        <v>444.61</v>
      </c>
      <c r="F15" s="5">
        <v>444</v>
      </c>
      <c r="G15" s="5">
        <f t="shared" si="1"/>
        <v>0.610000000000014</v>
      </c>
      <c r="H15" s="5"/>
      <c r="I15" s="5"/>
      <c r="J15" s="5"/>
      <c r="K15" s="5"/>
      <c r="L15" s="5">
        <f t="shared" si="3"/>
        <v>0.610000000000014</v>
      </c>
      <c r="M15" s="5">
        <f>L15*60</f>
        <v>36.6000000000008</v>
      </c>
      <c r="N15" s="5"/>
      <c r="O15" s="5"/>
      <c r="P15" s="5">
        <f t="shared" si="0"/>
        <v>0.610000000000014</v>
      </c>
      <c r="Q15" s="5">
        <f t="shared" si="2"/>
        <v>36.6000000000008</v>
      </c>
      <c r="R15" s="5">
        <f>M15</f>
        <v>36.6000000000008</v>
      </c>
      <c r="S15" s="10"/>
    </row>
    <row r="16" spans="1:19">
      <c r="A16" s="5">
        <v>13</v>
      </c>
      <c r="B16" s="5" t="s">
        <v>34</v>
      </c>
      <c r="C16" s="5" t="s">
        <v>21</v>
      </c>
      <c r="D16" s="6">
        <v>437.26</v>
      </c>
      <c r="E16" s="5">
        <v>541.1</v>
      </c>
      <c r="F16" s="5">
        <v>415.91</v>
      </c>
      <c r="G16" s="5">
        <f t="shared" si="1"/>
        <v>21.35</v>
      </c>
      <c r="H16" s="5"/>
      <c r="I16" s="5"/>
      <c r="J16" s="5"/>
      <c r="K16" s="5"/>
      <c r="L16" s="5">
        <f t="shared" si="3"/>
        <v>21.35</v>
      </c>
      <c r="M16" s="5">
        <f>L16*60</f>
        <v>1281</v>
      </c>
      <c r="N16" s="5"/>
      <c r="O16" s="5"/>
      <c r="P16" s="5">
        <f t="shared" si="0"/>
        <v>21.35</v>
      </c>
      <c r="Q16" s="5">
        <f t="shared" si="2"/>
        <v>1281</v>
      </c>
      <c r="R16" s="5">
        <f>M16</f>
        <v>1281</v>
      </c>
      <c r="S16" s="10"/>
    </row>
    <row r="17" spans="1:19">
      <c r="A17" s="5">
        <v>14</v>
      </c>
      <c r="B17" s="5" t="s">
        <v>35</v>
      </c>
      <c r="C17" s="5" t="s">
        <v>21</v>
      </c>
      <c r="D17" s="6">
        <v>603.59</v>
      </c>
      <c r="E17" s="5">
        <v>556.05</v>
      </c>
      <c r="F17" s="5">
        <v>566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21"/>
    </row>
    <row r="18" spans="1:19">
      <c r="A18" s="5">
        <v>15</v>
      </c>
      <c r="B18" s="5" t="s">
        <v>36</v>
      </c>
      <c r="C18" s="5" t="s">
        <v>21</v>
      </c>
      <c r="D18" s="6">
        <v>437.99</v>
      </c>
      <c r="E18" s="5">
        <v>437.99</v>
      </c>
      <c r="F18" s="5">
        <v>437.99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1"/>
    </row>
    <row r="19" ht="42" customHeight="true" spans="1:19">
      <c r="A19" s="5">
        <v>16</v>
      </c>
      <c r="B19" s="7" t="s">
        <v>37</v>
      </c>
      <c r="C19" s="7" t="s">
        <v>21</v>
      </c>
      <c r="D19" s="6">
        <v>571.21</v>
      </c>
      <c r="E19" s="5">
        <v>558.13</v>
      </c>
      <c r="F19" s="5">
        <v>571.21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21" t="s">
        <v>38</v>
      </c>
    </row>
    <row r="20" spans="1:19">
      <c r="A20" s="5">
        <v>17</v>
      </c>
      <c r="B20" s="5" t="s">
        <v>39</v>
      </c>
      <c r="C20" s="5" t="s">
        <v>21</v>
      </c>
      <c r="D20" s="6">
        <v>495.71</v>
      </c>
      <c r="E20" s="5">
        <v>495.7</v>
      </c>
      <c r="F20" s="5">
        <v>505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21"/>
    </row>
    <row r="21" ht="69" customHeight="true" spans="1:19">
      <c r="A21" s="5">
        <v>18</v>
      </c>
      <c r="B21" s="6" t="s">
        <v>40</v>
      </c>
      <c r="C21" s="6" t="s">
        <v>21</v>
      </c>
      <c r="D21" s="6">
        <v>375.48</v>
      </c>
      <c r="E21" s="6">
        <v>376.18</v>
      </c>
      <c r="F21" s="6">
        <v>429.76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2" t="s">
        <v>41</v>
      </c>
    </row>
    <row r="22" ht="29" customHeight="true" spans="1:19">
      <c r="A22" s="5">
        <v>19</v>
      </c>
      <c r="B22" s="8" t="s">
        <v>42</v>
      </c>
      <c r="C22" s="5" t="s">
        <v>21</v>
      </c>
      <c r="D22" s="9">
        <v>227.21</v>
      </c>
      <c r="E22" s="8">
        <v>228.04</v>
      </c>
      <c r="F22" s="8">
        <v>160</v>
      </c>
      <c r="G22" s="5">
        <f t="shared" si="1"/>
        <v>67.21</v>
      </c>
      <c r="H22" s="5"/>
      <c r="I22" s="5"/>
      <c r="J22" s="6">
        <f>G22</f>
        <v>67.21</v>
      </c>
      <c r="K22" s="5">
        <f>J22*60</f>
        <v>4032.6</v>
      </c>
      <c r="L22" s="5"/>
      <c r="M22" s="5"/>
      <c r="N22" s="5"/>
      <c r="O22" s="5"/>
      <c r="P22" s="5">
        <f t="shared" si="0"/>
        <v>67.21</v>
      </c>
      <c r="Q22" s="5">
        <f t="shared" si="2"/>
        <v>4032.6</v>
      </c>
      <c r="R22" s="5">
        <f>K22</f>
        <v>4032.6</v>
      </c>
      <c r="S22" s="10"/>
    </row>
    <row r="23" ht="35" customHeight="true" spans="1:19">
      <c r="A23" s="5">
        <v>20</v>
      </c>
      <c r="B23" s="8" t="s">
        <v>43</v>
      </c>
      <c r="C23" s="5" t="s">
        <v>21</v>
      </c>
      <c r="D23" s="9">
        <v>267.02</v>
      </c>
      <c r="E23" s="8">
        <v>267.19</v>
      </c>
      <c r="F23" s="8">
        <v>270</v>
      </c>
      <c r="G23" s="5"/>
      <c r="H23" s="5"/>
      <c r="I23" s="5"/>
      <c r="J23" s="8"/>
      <c r="K23" s="5"/>
      <c r="L23" s="5"/>
      <c r="M23" s="5"/>
      <c r="N23" s="5"/>
      <c r="O23" s="5"/>
      <c r="P23" s="5"/>
      <c r="Q23" s="5"/>
      <c r="R23" s="5"/>
      <c r="S23" s="10"/>
    </row>
    <row r="24" ht="14" customHeight="true" spans="1:19">
      <c r="A24" s="5">
        <v>21</v>
      </c>
      <c r="B24" s="8" t="s">
        <v>44</v>
      </c>
      <c r="C24" s="5" t="s">
        <v>21</v>
      </c>
      <c r="D24" s="9">
        <v>160.15</v>
      </c>
      <c r="E24" s="8">
        <v>164.98</v>
      </c>
      <c r="F24" s="8">
        <v>151</v>
      </c>
      <c r="G24" s="5">
        <f t="shared" si="1"/>
        <v>9.15000000000001</v>
      </c>
      <c r="H24" s="5"/>
      <c r="I24" s="5"/>
      <c r="J24" s="6">
        <f>G24</f>
        <v>9.15000000000001</v>
      </c>
      <c r="K24" s="5">
        <f>J24*60</f>
        <v>549</v>
      </c>
      <c r="L24" s="5"/>
      <c r="M24" s="5"/>
      <c r="N24" s="5"/>
      <c r="O24" s="5"/>
      <c r="P24" s="5">
        <f t="shared" si="0"/>
        <v>9.15000000000001</v>
      </c>
      <c r="Q24" s="5">
        <f t="shared" si="2"/>
        <v>549</v>
      </c>
      <c r="R24" s="5">
        <f>K24</f>
        <v>549</v>
      </c>
      <c r="S24" s="10"/>
    </row>
    <row r="25" ht="14" customHeight="true" spans="1:19">
      <c r="A25" s="5">
        <v>22</v>
      </c>
      <c r="B25" s="8" t="s">
        <v>45</v>
      </c>
      <c r="C25" s="5" t="s">
        <v>21</v>
      </c>
      <c r="D25" s="9">
        <v>93.54</v>
      </c>
      <c r="E25" s="8">
        <v>83.03</v>
      </c>
      <c r="F25" s="8">
        <v>0</v>
      </c>
      <c r="G25" s="5">
        <f t="shared" si="1"/>
        <v>83.03</v>
      </c>
      <c r="H25" s="5">
        <v>24.76</v>
      </c>
      <c r="I25" s="5">
        <f>H25*100</f>
        <v>2476</v>
      </c>
      <c r="J25" s="6">
        <v>52.27</v>
      </c>
      <c r="K25" s="5">
        <f>J25*60</f>
        <v>3136.2</v>
      </c>
      <c r="L25" s="6">
        <v>6</v>
      </c>
      <c r="M25" s="5">
        <f>L25*60</f>
        <v>360</v>
      </c>
      <c r="N25" s="5"/>
      <c r="O25" s="5"/>
      <c r="P25" s="5">
        <f t="shared" si="0"/>
        <v>83.03</v>
      </c>
      <c r="Q25" s="5">
        <f t="shared" si="2"/>
        <v>5972.2</v>
      </c>
      <c r="R25" s="5">
        <f t="shared" ref="R25:R37" si="4">SUM(I25,K25,M25)</f>
        <v>5972.2</v>
      </c>
      <c r="S25" s="10"/>
    </row>
    <row r="26" ht="14" customHeight="true" spans="1:19">
      <c r="A26" s="5">
        <v>23</v>
      </c>
      <c r="B26" s="8" t="s">
        <v>46</v>
      </c>
      <c r="C26" s="5" t="s">
        <v>21</v>
      </c>
      <c r="D26" s="9">
        <v>189.73</v>
      </c>
      <c r="E26" s="8">
        <v>150.84</v>
      </c>
      <c r="F26" s="8">
        <v>0</v>
      </c>
      <c r="G26" s="5">
        <f t="shared" si="1"/>
        <v>150.84</v>
      </c>
      <c r="H26" s="5">
        <v>73.9</v>
      </c>
      <c r="I26" s="5">
        <f>H26*100</f>
        <v>7390</v>
      </c>
      <c r="J26" s="6">
        <v>76.94</v>
      </c>
      <c r="K26" s="5">
        <f>J26*60</f>
        <v>4616.4</v>
      </c>
      <c r="L26" s="5"/>
      <c r="M26" s="5"/>
      <c r="N26" s="5"/>
      <c r="O26" s="5"/>
      <c r="P26" s="5">
        <f t="shared" si="0"/>
        <v>150.84</v>
      </c>
      <c r="Q26" s="5">
        <f t="shared" si="2"/>
        <v>12006.4</v>
      </c>
      <c r="R26" s="5">
        <f t="shared" si="4"/>
        <v>12006.4</v>
      </c>
      <c r="S26" s="10"/>
    </row>
    <row r="27" ht="14" customHeight="true" spans="1:19">
      <c r="A27" s="5">
        <v>24</v>
      </c>
      <c r="B27" s="8" t="s">
        <v>47</v>
      </c>
      <c r="C27" s="5" t="s">
        <v>21</v>
      </c>
      <c r="D27" s="9">
        <v>214.64</v>
      </c>
      <c r="E27" s="8">
        <v>181.32</v>
      </c>
      <c r="F27" s="8">
        <v>77.8</v>
      </c>
      <c r="G27" s="5">
        <f t="shared" si="1"/>
        <v>103.52</v>
      </c>
      <c r="H27" s="5">
        <v>18.53</v>
      </c>
      <c r="I27" s="5">
        <f>H27*100</f>
        <v>1853</v>
      </c>
      <c r="J27" s="6">
        <v>84.99</v>
      </c>
      <c r="K27" s="5">
        <f>J27*60</f>
        <v>5099.4</v>
      </c>
      <c r="L27" s="5"/>
      <c r="M27" s="5"/>
      <c r="N27" s="5"/>
      <c r="O27" s="5"/>
      <c r="P27" s="5">
        <f t="shared" si="0"/>
        <v>103.52</v>
      </c>
      <c r="Q27" s="5">
        <f t="shared" si="2"/>
        <v>6952.4</v>
      </c>
      <c r="R27" s="5">
        <f t="shared" si="4"/>
        <v>6952.4</v>
      </c>
      <c r="S27" s="10"/>
    </row>
    <row r="28" ht="14" customHeight="true" spans="1:19">
      <c r="A28" s="5">
        <v>25</v>
      </c>
      <c r="B28" s="8" t="s">
        <v>48</v>
      </c>
      <c r="C28" s="5" t="s">
        <v>21</v>
      </c>
      <c r="D28" s="9">
        <v>61.8</v>
      </c>
      <c r="E28" s="8">
        <v>54.33</v>
      </c>
      <c r="F28" s="8">
        <v>30</v>
      </c>
      <c r="G28" s="5">
        <f t="shared" si="1"/>
        <v>24.33</v>
      </c>
      <c r="H28" s="5">
        <v>22.53</v>
      </c>
      <c r="I28" s="5">
        <f>H28*100</f>
        <v>2253</v>
      </c>
      <c r="J28" s="6">
        <v>1.8</v>
      </c>
      <c r="K28" s="5">
        <f>J28*60</f>
        <v>108</v>
      </c>
      <c r="L28" s="5"/>
      <c r="M28" s="5"/>
      <c r="N28" s="5"/>
      <c r="O28" s="5"/>
      <c r="P28" s="5">
        <f t="shared" si="0"/>
        <v>24.33</v>
      </c>
      <c r="Q28" s="5">
        <f t="shared" si="2"/>
        <v>2361</v>
      </c>
      <c r="R28" s="5">
        <f t="shared" si="4"/>
        <v>2361</v>
      </c>
      <c r="S28" s="10"/>
    </row>
    <row r="29" ht="14" customHeight="true" spans="1:19">
      <c r="A29" s="5">
        <v>26</v>
      </c>
      <c r="B29" s="8" t="s">
        <v>49</v>
      </c>
      <c r="C29" s="5" t="s">
        <v>21</v>
      </c>
      <c r="D29" s="9">
        <v>339.19</v>
      </c>
      <c r="E29" s="8">
        <v>364.47</v>
      </c>
      <c r="F29" s="8">
        <v>340</v>
      </c>
      <c r="G29" s="5"/>
      <c r="H29" s="5"/>
      <c r="I29" s="5"/>
      <c r="J29" s="6"/>
      <c r="K29" s="5"/>
      <c r="L29" s="5"/>
      <c r="M29" s="5"/>
      <c r="N29" s="5"/>
      <c r="O29" s="5"/>
      <c r="P29" s="5"/>
      <c r="Q29" s="5"/>
      <c r="R29" s="5"/>
      <c r="S29" s="10"/>
    </row>
    <row r="30" ht="14" customHeight="true" spans="1:19">
      <c r="A30" s="5">
        <v>27</v>
      </c>
      <c r="B30" s="8" t="s">
        <v>50</v>
      </c>
      <c r="C30" s="5" t="s">
        <v>21</v>
      </c>
      <c r="D30" s="9">
        <v>147.35</v>
      </c>
      <c r="E30" s="8">
        <v>141.98</v>
      </c>
      <c r="F30" s="8">
        <v>50</v>
      </c>
      <c r="G30" s="5">
        <f t="shared" si="1"/>
        <v>91.98</v>
      </c>
      <c r="H30" s="5">
        <v>91.98</v>
      </c>
      <c r="I30" s="5">
        <f t="shared" ref="I29:I55" si="5">H30*100</f>
        <v>9198</v>
      </c>
      <c r="J30" s="6"/>
      <c r="K30" s="5"/>
      <c r="L30" s="5"/>
      <c r="M30" s="5"/>
      <c r="N30" s="5"/>
      <c r="O30" s="5"/>
      <c r="P30" s="5">
        <f>H30</f>
        <v>91.98</v>
      </c>
      <c r="Q30" s="5">
        <f t="shared" si="2"/>
        <v>9198</v>
      </c>
      <c r="R30" s="5">
        <f t="shared" si="4"/>
        <v>9198</v>
      </c>
      <c r="S30" s="10"/>
    </row>
    <row r="31" ht="14" customHeight="true" spans="1:19">
      <c r="A31" s="5">
        <v>28</v>
      </c>
      <c r="B31" s="8" t="s">
        <v>51</v>
      </c>
      <c r="C31" s="5" t="s">
        <v>21</v>
      </c>
      <c r="D31" s="9">
        <v>168.26</v>
      </c>
      <c r="E31" s="8">
        <v>140.48</v>
      </c>
      <c r="F31" s="8">
        <v>123</v>
      </c>
      <c r="G31" s="5">
        <f t="shared" si="1"/>
        <v>17.48</v>
      </c>
      <c r="H31" s="5"/>
      <c r="I31" s="5"/>
      <c r="J31" s="6">
        <v>17.48</v>
      </c>
      <c r="K31" s="5">
        <f>J31*60</f>
        <v>1048.8</v>
      </c>
      <c r="L31" s="5"/>
      <c r="M31" s="5"/>
      <c r="N31" s="5"/>
      <c r="O31" s="5"/>
      <c r="P31" s="5">
        <f t="shared" si="0"/>
        <v>17.48</v>
      </c>
      <c r="Q31" s="5">
        <f t="shared" si="2"/>
        <v>1048.8</v>
      </c>
      <c r="R31" s="5">
        <f t="shared" si="4"/>
        <v>1048.8</v>
      </c>
      <c r="S31" s="10"/>
    </row>
    <row r="32" ht="14" customHeight="true" spans="1:19">
      <c r="A32" s="5">
        <v>29</v>
      </c>
      <c r="B32" s="8" t="s">
        <v>52</v>
      </c>
      <c r="C32" s="5" t="s">
        <v>21</v>
      </c>
      <c r="D32" s="9">
        <v>62.57</v>
      </c>
      <c r="E32" s="8">
        <v>62.47</v>
      </c>
      <c r="F32" s="8">
        <v>0</v>
      </c>
      <c r="G32" s="5">
        <f t="shared" si="1"/>
        <v>62.47</v>
      </c>
      <c r="H32" s="5"/>
      <c r="I32" s="5"/>
      <c r="J32" s="6">
        <v>62.47</v>
      </c>
      <c r="K32" s="5">
        <f>J32*60</f>
        <v>3748.2</v>
      </c>
      <c r="L32" s="5"/>
      <c r="M32" s="5"/>
      <c r="N32" s="5"/>
      <c r="O32" s="5"/>
      <c r="P32" s="5">
        <f t="shared" si="0"/>
        <v>62.47</v>
      </c>
      <c r="Q32" s="5">
        <f t="shared" si="2"/>
        <v>3748.2</v>
      </c>
      <c r="R32" s="5">
        <f t="shared" si="4"/>
        <v>3748.2</v>
      </c>
      <c r="S32" s="10"/>
    </row>
    <row r="33" ht="14" customHeight="true" spans="1:19">
      <c r="A33" s="5">
        <v>30</v>
      </c>
      <c r="B33" s="8" t="s">
        <v>53</v>
      </c>
      <c r="C33" s="5" t="s">
        <v>21</v>
      </c>
      <c r="D33" s="9">
        <v>196.26</v>
      </c>
      <c r="E33" s="8">
        <v>196.14</v>
      </c>
      <c r="F33" s="8">
        <v>0</v>
      </c>
      <c r="G33" s="5">
        <f t="shared" si="1"/>
        <v>196.14</v>
      </c>
      <c r="H33" s="5">
        <v>177.61</v>
      </c>
      <c r="I33" s="5">
        <f t="shared" si="5"/>
        <v>17761</v>
      </c>
      <c r="J33" s="6">
        <v>18.53</v>
      </c>
      <c r="K33" s="5">
        <f>J33*60</f>
        <v>1111.8</v>
      </c>
      <c r="L33" s="5"/>
      <c r="M33" s="5"/>
      <c r="N33" s="5"/>
      <c r="O33" s="5"/>
      <c r="P33" s="5">
        <f t="shared" si="0"/>
        <v>196.14</v>
      </c>
      <c r="Q33" s="5">
        <f t="shared" si="2"/>
        <v>18872.8</v>
      </c>
      <c r="R33" s="5">
        <f t="shared" si="4"/>
        <v>18872.8</v>
      </c>
      <c r="S33" s="10"/>
    </row>
    <row r="34" ht="14" customHeight="true" spans="1:19">
      <c r="A34" s="5">
        <v>31</v>
      </c>
      <c r="B34" s="10" t="s">
        <v>54</v>
      </c>
      <c r="C34" s="5" t="s">
        <v>21</v>
      </c>
      <c r="D34" s="9">
        <v>125.25</v>
      </c>
      <c r="E34" s="8">
        <v>125.25</v>
      </c>
      <c r="F34" s="8">
        <v>105</v>
      </c>
      <c r="G34" s="5">
        <f t="shared" si="1"/>
        <v>20.25</v>
      </c>
      <c r="H34" s="5">
        <v>20.25</v>
      </c>
      <c r="I34" s="5">
        <f t="shared" si="5"/>
        <v>2025</v>
      </c>
      <c r="J34" s="6"/>
      <c r="K34" s="5"/>
      <c r="L34" s="5"/>
      <c r="M34" s="5"/>
      <c r="N34" s="5"/>
      <c r="O34" s="5"/>
      <c r="P34" s="5">
        <f t="shared" si="0"/>
        <v>20.25</v>
      </c>
      <c r="Q34" s="5">
        <f t="shared" si="2"/>
        <v>2025</v>
      </c>
      <c r="R34" s="5">
        <f t="shared" si="4"/>
        <v>2025</v>
      </c>
      <c r="S34" s="10"/>
    </row>
    <row r="35" ht="30" customHeight="true" spans="1:19">
      <c r="A35" s="5">
        <v>32</v>
      </c>
      <c r="B35" s="10" t="s">
        <v>55</v>
      </c>
      <c r="C35" s="5" t="s">
        <v>21</v>
      </c>
      <c r="D35" s="9">
        <v>85.17</v>
      </c>
      <c r="E35" s="8">
        <v>85.17</v>
      </c>
      <c r="F35" s="8">
        <v>0</v>
      </c>
      <c r="G35" s="5">
        <f t="shared" si="1"/>
        <v>85.17</v>
      </c>
      <c r="H35" s="6">
        <v>85.08</v>
      </c>
      <c r="I35" s="5">
        <f t="shared" si="5"/>
        <v>8508</v>
      </c>
      <c r="J35" s="6"/>
      <c r="K35" s="5"/>
      <c r="L35" s="5"/>
      <c r="M35" s="5"/>
      <c r="N35" s="5"/>
      <c r="O35" s="5"/>
      <c r="P35" s="5">
        <v>85.08</v>
      </c>
      <c r="Q35" s="5">
        <f t="shared" si="2"/>
        <v>8508</v>
      </c>
      <c r="R35" s="5">
        <f t="shared" si="4"/>
        <v>8508</v>
      </c>
      <c r="S35" s="22" t="s">
        <v>56</v>
      </c>
    </row>
    <row r="36" ht="14" customHeight="true" spans="1:19">
      <c r="A36" s="5">
        <v>33</v>
      </c>
      <c r="B36" s="10" t="s">
        <v>57</v>
      </c>
      <c r="C36" s="5" t="s">
        <v>21</v>
      </c>
      <c r="D36" s="9">
        <v>792.35</v>
      </c>
      <c r="E36" s="8">
        <v>791.82</v>
      </c>
      <c r="F36" s="8">
        <v>410</v>
      </c>
      <c r="G36" s="5">
        <f t="shared" si="1"/>
        <v>381.82</v>
      </c>
      <c r="H36" s="6">
        <v>345.77</v>
      </c>
      <c r="I36" s="5">
        <f t="shared" si="5"/>
        <v>34577</v>
      </c>
      <c r="J36" s="9">
        <v>36.05</v>
      </c>
      <c r="K36" s="5">
        <f>J36*60</f>
        <v>2163</v>
      </c>
      <c r="L36" s="5"/>
      <c r="M36" s="5"/>
      <c r="N36" s="5"/>
      <c r="O36" s="5"/>
      <c r="P36" s="5">
        <f t="shared" si="0"/>
        <v>381.82</v>
      </c>
      <c r="Q36" s="5">
        <f t="shared" si="2"/>
        <v>36740</v>
      </c>
      <c r="R36" s="5">
        <f t="shared" si="4"/>
        <v>36740</v>
      </c>
      <c r="S36" s="10"/>
    </row>
    <row r="37" ht="32" customHeight="true" spans="1:19">
      <c r="A37" s="5">
        <v>34</v>
      </c>
      <c r="B37" s="10" t="s">
        <v>58</v>
      </c>
      <c r="C37" s="5" t="s">
        <v>21</v>
      </c>
      <c r="D37" s="9">
        <v>105.25</v>
      </c>
      <c r="E37" s="8">
        <v>101.73</v>
      </c>
      <c r="F37" s="8">
        <v>90</v>
      </c>
      <c r="G37" s="5">
        <f t="shared" si="1"/>
        <v>11.73</v>
      </c>
      <c r="H37" s="6">
        <v>10.53</v>
      </c>
      <c r="I37" s="5">
        <f t="shared" si="5"/>
        <v>1053</v>
      </c>
      <c r="J37" s="6"/>
      <c r="K37" s="5"/>
      <c r="L37" s="5"/>
      <c r="M37" s="5"/>
      <c r="N37" s="5"/>
      <c r="O37" s="5"/>
      <c r="P37" s="5">
        <v>10.53</v>
      </c>
      <c r="Q37" s="5">
        <f t="shared" si="2"/>
        <v>1053</v>
      </c>
      <c r="R37" s="5">
        <f t="shared" si="4"/>
        <v>1053</v>
      </c>
      <c r="S37" s="22" t="s">
        <v>59</v>
      </c>
    </row>
    <row r="38" ht="14" customHeight="true" spans="1:19">
      <c r="A38" s="5">
        <v>35</v>
      </c>
      <c r="B38" s="10" t="s">
        <v>60</v>
      </c>
      <c r="C38" s="5" t="s">
        <v>21</v>
      </c>
      <c r="D38" s="9">
        <v>190.92</v>
      </c>
      <c r="E38" s="8">
        <v>257.62</v>
      </c>
      <c r="F38" s="8">
        <v>157</v>
      </c>
      <c r="G38" s="5">
        <f t="shared" si="1"/>
        <v>33.92</v>
      </c>
      <c r="H38" s="6">
        <v>4.14</v>
      </c>
      <c r="I38" s="5">
        <f t="shared" si="5"/>
        <v>414</v>
      </c>
      <c r="J38" s="6"/>
      <c r="K38" s="5"/>
      <c r="L38" s="6">
        <v>29.78</v>
      </c>
      <c r="M38" s="5">
        <f>L38*60</f>
        <v>1786.8</v>
      </c>
      <c r="N38" s="5"/>
      <c r="O38" s="5"/>
      <c r="P38" s="5">
        <f t="shared" si="0"/>
        <v>33.92</v>
      </c>
      <c r="Q38" s="5">
        <f t="shared" si="2"/>
        <v>2200.8</v>
      </c>
      <c r="R38" s="5">
        <f t="shared" ref="R38:R46" si="6">SUM(I38,K38,M38)</f>
        <v>2200.8</v>
      </c>
      <c r="S38" s="10"/>
    </row>
    <row r="39" ht="14" customHeight="true" spans="1:19">
      <c r="A39" s="5">
        <v>36</v>
      </c>
      <c r="B39" s="10" t="s">
        <v>61</v>
      </c>
      <c r="C39" s="5" t="s">
        <v>21</v>
      </c>
      <c r="D39" s="9">
        <v>112.62</v>
      </c>
      <c r="E39" s="8">
        <v>112.61</v>
      </c>
      <c r="F39" s="9">
        <v>95</v>
      </c>
      <c r="G39" s="5">
        <f t="shared" si="1"/>
        <v>17.61</v>
      </c>
      <c r="H39" s="6">
        <v>9.35</v>
      </c>
      <c r="I39" s="5">
        <f t="shared" si="5"/>
        <v>935</v>
      </c>
      <c r="J39" s="6">
        <f>G39-H39</f>
        <v>8.26</v>
      </c>
      <c r="K39" s="5">
        <f>J39*60</f>
        <v>495.6</v>
      </c>
      <c r="L39" s="5"/>
      <c r="M39" s="5"/>
      <c r="N39" s="5"/>
      <c r="O39" s="5"/>
      <c r="P39" s="5">
        <f t="shared" si="0"/>
        <v>17.61</v>
      </c>
      <c r="Q39" s="5">
        <f t="shared" si="2"/>
        <v>1430.6</v>
      </c>
      <c r="R39" s="5">
        <f t="shared" si="6"/>
        <v>1430.6</v>
      </c>
      <c r="S39" s="10"/>
    </row>
    <row r="40" ht="30" customHeight="true" spans="1:19">
      <c r="A40" s="5">
        <v>37</v>
      </c>
      <c r="B40" s="10" t="s">
        <v>62</v>
      </c>
      <c r="C40" s="5" t="s">
        <v>21</v>
      </c>
      <c r="D40" s="9">
        <v>102.38</v>
      </c>
      <c r="E40" s="8">
        <v>102.38</v>
      </c>
      <c r="F40" s="8">
        <v>0</v>
      </c>
      <c r="G40" s="5">
        <f t="shared" si="1"/>
        <v>102.38</v>
      </c>
      <c r="H40" s="6">
        <v>101.81</v>
      </c>
      <c r="I40" s="5">
        <f t="shared" si="5"/>
        <v>10181</v>
      </c>
      <c r="J40" s="6"/>
      <c r="K40" s="5"/>
      <c r="L40" s="5"/>
      <c r="M40" s="5"/>
      <c r="N40" s="5"/>
      <c r="O40" s="5"/>
      <c r="P40" s="5">
        <v>101.81</v>
      </c>
      <c r="Q40" s="5">
        <f t="shared" si="2"/>
        <v>10181</v>
      </c>
      <c r="R40" s="5">
        <f t="shared" si="6"/>
        <v>10181</v>
      </c>
      <c r="S40" s="22" t="s">
        <v>63</v>
      </c>
    </row>
    <row r="41" ht="14" customHeight="true" spans="1:19">
      <c r="A41" s="5">
        <v>38</v>
      </c>
      <c r="B41" s="10" t="s">
        <v>64</v>
      </c>
      <c r="C41" s="5" t="s">
        <v>21</v>
      </c>
      <c r="D41" s="9">
        <v>38.97</v>
      </c>
      <c r="E41" s="8">
        <v>38.98</v>
      </c>
      <c r="F41" s="8">
        <v>0</v>
      </c>
      <c r="G41" s="5">
        <f t="shared" si="1"/>
        <v>38.97</v>
      </c>
      <c r="H41" s="5">
        <v>0</v>
      </c>
      <c r="I41" s="5">
        <f t="shared" si="5"/>
        <v>0</v>
      </c>
      <c r="J41" s="6">
        <v>38.97</v>
      </c>
      <c r="K41" s="5">
        <f t="shared" ref="K41:K46" si="7">J41*60</f>
        <v>2338.2</v>
      </c>
      <c r="L41" s="5"/>
      <c r="M41" s="5"/>
      <c r="N41" s="5"/>
      <c r="O41" s="5"/>
      <c r="P41" s="5">
        <f t="shared" si="0"/>
        <v>38.97</v>
      </c>
      <c r="Q41" s="5">
        <f t="shared" si="2"/>
        <v>2338.2</v>
      </c>
      <c r="R41" s="5">
        <f t="shared" si="6"/>
        <v>2338.2</v>
      </c>
      <c r="S41" s="10"/>
    </row>
    <row r="42" ht="14" customHeight="true" spans="1:19">
      <c r="A42" s="5">
        <v>39</v>
      </c>
      <c r="B42" s="8" t="s">
        <v>65</v>
      </c>
      <c r="C42" s="5" t="s">
        <v>21</v>
      </c>
      <c r="D42" s="9">
        <v>236.24</v>
      </c>
      <c r="E42" s="8">
        <v>236.24</v>
      </c>
      <c r="F42" s="8">
        <v>0</v>
      </c>
      <c r="G42" s="5">
        <f t="shared" si="1"/>
        <v>236.24</v>
      </c>
      <c r="H42" s="5">
        <v>0</v>
      </c>
      <c r="I42" s="5">
        <f t="shared" si="5"/>
        <v>0</v>
      </c>
      <c r="J42" s="6">
        <v>236.24</v>
      </c>
      <c r="K42" s="5">
        <f t="shared" si="7"/>
        <v>14174.4</v>
      </c>
      <c r="L42" s="5"/>
      <c r="M42" s="5"/>
      <c r="N42" s="5"/>
      <c r="O42" s="5"/>
      <c r="P42" s="5">
        <f t="shared" si="0"/>
        <v>236.24</v>
      </c>
      <c r="Q42" s="5">
        <f t="shared" si="2"/>
        <v>14174.4</v>
      </c>
      <c r="R42" s="5">
        <f t="shared" si="6"/>
        <v>14174.4</v>
      </c>
      <c r="S42" s="10"/>
    </row>
    <row r="43" ht="14" customHeight="true" spans="1:19">
      <c r="A43" s="5">
        <v>40</v>
      </c>
      <c r="B43" s="8" t="s">
        <v>66</v>
      </c>
      <c r="C43" s="5" t="s">
        <v>21</v>
      </c>
      <c r="D43" s="9">
        <v>173.77</v>
      </c>
      <c r="E43" s="8">
        <v>155.4</v>
      </c>
      <c r="F43" s="8">
        <v>0</v>
      </c>
      <c r="G43" s="5">
        <f t="shared" si="1"/>
        <v>155.4</v>
      </c>
      <c r="H43" s="5">
        <v>0</v>
      </c>
      <c r="I43" s="5">
        <f t="shared" si="5"/>
        <v>0</v>
      </c>
      <c r="J43" s="6">
        <v>155.4</v>
      </c>
      <c r="K43" s="5">
        <f t="shared" si="7"/>
        <v>9324</v>
      </c>
      <c r="L43" s="5"/>
      <c r="M43" s="5"/>
      <c r="N43" s="5"/>
      <c r="O43" s="5"/>
      <c r="P43" s="5">
        <f t="shared" si="0"/>
        <v>155.4</v>
      </c>
      <c r="Q43" s="5">
        <f t="shared" si="2"/>
        <v>9324</v>
      </c>
      <c r="R43" s="5">
        <f t="shared" si="6"/>
        <v>9324</v>
      </c>
      <c r="S43" s="10"/>
    </row>
    <row r="44" ht="14" customHeight="true" spans="1:19">
      <c r="A44" s="5">
        <v>41</v>
      </c>
      <c r="B44" s="8" t="s">
        <v>67</v>
      </c>
      <c r="C44" s="5" t="s">
        <v>21</v>
      </c>
      <c r="D44" s="9">
        <v>142</v>
      </c>
      <c r="E44" s="8">
        <v>142.02</v>
      </c>
      <c r="F44" s="8">
        <v>0</v>
      </c>
      <c r="G44" s="5">
        <f t="shared" si="1"/>
        <v>142</v>
      </c>
      <c r="H44" s="5">
        <v>42.19</v>
      </c>
      <c r="I44" s="5">
        <f t="shared" si="5"/>
        <v>4219</v>
      </c>
      <c r="J44" s="6">
        <v>46.95</v>
      </c>
      <c r="K44" s="5">
        <f t="shared" si="7"/>
        <v>2817</v>
      </c>
      <c r="L44" s="6">
        <v>52.86</v>
      </c>
      <c r="M44" s="5">
        <f>L44*60</f>
        <v>3171.6</v>
      </c>
      <c r="N44" s="5"/>
      <c r="O44" s="5"/>
      <c r="P44" s="5">
        <f t="shared" si="0"/>
        <v>142</v>
      </c>
      <c r="Q44" s="5">
        <f t="shared" si="2"/>
        <v>10207.6</v>
      </c>
      <c r="R44" s="5">
        <f t="shared" si="6"/>
        <v>10207.6</v>
      </c>
      <c r="S44" s="10"/>
    </row>
    <row r="45" ht="14" customHeight="true" spans="1:19">
      <c r="A45" s="5">
        <v>42</v>
      </c>
      <c r="B45" s="8" t="s">
        <v>68</v>
      </c>
      <c r="C45" s="5" t="s">
        <v>21</v>
      </c>
      <c r="D45" s="9">
        <v>81.7</v>
      </c>
      <c r="E45" s="8">
        <v>81.7</v>
      </c>
      <c r="F45" s="8">
        <v>0</v>
      </c>
      <c r="G45" s="5">
        <f t="shared" si="1"/>
        <v>81.7</v>
      </c>
      <c r="H45" s="5">
        <v>51.43</v>
      </c>
      <c r="I45" s="5">
        <f t="shared" si="5"/>
        <v>5143</v>
      </c>
      <c r="J45" s="6">
        <v>30.27</v>
      </c>
      <c r="K45" s="5">
        <f t="shared" si="7"/>
        <v>1816.2</v>
      </c>
      <c r="L45" s="8"/>
      <c r="M45" s="8"/>
      <c r="N45" s="5"/>
      <c r="O45" s="5"/>
      <c r="P45" s="5">
        <f t="shared" si="0"/>
        <v>81.7</v>
      </c>
      <c r="Q45" s="5">
        <f t="shared" si="2"/>
        <v>6959.2</v>
      </c>
      <c r="R45" s="5">
        <f t="shared" si="6"/>
        <v>6959.2</v>
      </c>
      <c r="S45" s="10"/>
    </row>
    <row r="46" ht="36" customHeight="true" spans="1:19">
      <c r="A46" s="5">
        <v>43</v>
      </c>
      <c r="B46" s="8" t="s">
        <v>69</v>
      </c>
      <c r="C46" s="5" t="s">
        <v>21</v>
      </c>
      <c r="D46" s="9">
        <v>12</v>
      </c>
      <c r="E46" s="8">
        <v>12</v>
      </c>
      <c r="F46" s="8">
        <v>0</v>
      </c>
      <c r="G46" s="5">
        <f t="shared" si="1"/>
        <v>12</v>
      </c>
      <c r="H46" s="8"/>
      <c r="I46" s="5"/>
      <c r="J46" s="6">
        <v>12</v>
      </c>
      <c r="K46" s="5">
        <f t="shared" si="7"/>
        <v>720</v>
      </c>
      <c r="L46" s="8"/>
      <c r="M46" s="8"/>
      <c r="N46" s="5"/>
      <c r="O46" s="5"/>
      <c r="P46" s="5">
        <f t="shared" si="0"/>
        <v>12</v>
      </c>
      <c r="Q46" s="5">
        <f t="shared" si="2"/>
        <v>720</v>
      </c>
      <c r="R46" s="5">
        <f t="shared" si="6"/>
        <v>720</v>
      </c>
      <c r="S46" s="22" t="s">
        <v>70</v>
      </c>
    </row>
    <row r="47" ht="14" customHeight="true" spans="1:19">
      <c r="A47" s="5">
        <v>44</v>
      </c>
      <c r="B47" s="5" t="s">
        <v>71</v>
      </c>
      <c r="C47" s="5" t="s">
        <v>21</v>
      </c>
      <c r="D47" s="6">
        <v>100.3</v>
      </c>
      <c r="E47" s="5">
        <v>96.12</v>
      </c>
      <c r="F47" s="8">
        <v>0</v>
      </c>
      <c r="G47" s="5">
        <f t="shared" si="1"/>
        <v>96.12</v>
      </c>
      <c r="H47" s="8"/>
      <c r="I47" s="5"/>
      <c r="J47" s="8"/>
      <c r="K47" s="5"/>
      <c r="L47" s="8"/>
      <c r="M47" s="8"/>
      <c r="N47" s="5">
        <v>96.12</v>
      </c>
      <c r="O47" s="5">
        <f>N47*60</f>
        <v>5767.2</v>
      </c>
      <c r="P47" s="5">
        <f t="shared" si="0"/>
        <v>96.12</v>
      </c>
      <c r="Q47" s="5">
        <f t="shared" si="2"/>
        <v>5767.2</v>
      </c>
      <c r="R47" s="5">
        <f>O47</f>
        <v>5767.2</v>
      </c>
      <c r="S47" s="21"/>
    </row>
    <row r="48" ht="14" customHeight="true" spans="1:19">
      <c r="A48" s="5">
        <v>45</v>
      </c>
      <c r="B48" s="5" t="s">
        <v>72</v>
      </c>
      <c r="C48" s="5" t="s">
        <v>21</v>
      </c>
      <c r="D48" s="6">
        <v>111.69</v>
      </c>
      <c r="E48" s="5">
        <v>111.69</v>
      </c>
      <c r="F48" s="8">
        <v>0</v>
      </c>
      <c r="G48" s="5">
        <f t="shared" si="1"/>
        <v>111.69</v>
      </c>
      <c r="H48" s="8"/>
      <c r="I48" s="5"/>
      <c r="J48" s="8"/>
      <c r="K48" s="5"/>
      <c r="L48" s="8"/>
      <c r="M48" s="8"/>
      <c r="N48" s="5">
        <v>111.69</v>
      </c>
      <c r="O48" s="5">
        <f t="shared" ref="O48:O55" si="8">N48*60</f>
        <v>6701.4</v>
      </c>
      <c r="P48" s="5">
        <f t="shared" si="0"/>
        <v>111.69</v>
      </c>
      <c r="Q48" s="5">
        <f t="shared" si="2"/>
        <v>6701.4</v>
      </c>
      <c r="R48" s="5">
        <f t="shared" ref="R48:R55" si="9">O48</f>
        <v>6701.4</v>
      </c>
      <c r="S48" s="21"/>
    </row>
    <row r="49" ht="14" customHeight="true" spans="1:19">
      <c r="A49" s="5">
        <v>46</v>
      </c>
      <c r="B49" s="5" t="s">
        <v>73</v>
      </c>
      <c r="C49" s="5" t="s">
        <v>21</v>
      </c>
      <c r="D49" s="6">
        <v>38.5</v>
      </c>
      <c r="E49" s="5">
        <v>38.03</v>
      </c>
      <c r="F49" s="8">
        <v>0</v>
      </c>
      <c r="G49" s="5">
        <f t="shared" si="1"/>
        <v>38.03</v>
      </c>
      <c r="H49" s="8"/>
      <c r="I49" s="5"/>
      <c r="J49" s="8"/>
      <c r="K49" s="5"/>
      <c r="L49" s="8"/>
      <c r="M49" s="8"/>
      <c r="N49" s="5">
        <v>38.03</v>
      </c>
      <c r="O49" s="5">
        <f t="shared" si="8"/>
        <v>2281.8</v>
      </c>
      <c r="P49" s="5">
        <f t="shared" si="0"/>
        <v>38.03</v>
      </c>
      <c r="Q49" s="5">
        <f t="shared" si="2"/>
        <v>2281.8</v>
      </c>
      <c r="R49" s="5">
        <f t="shared" si="9"/>
        <v>2281.8</v>
      </c>
      <c r="S49" s="21"/>
    </row>
    <row r="50" ht="14" customHeight="true" spans="1:19">
      <c r="A50" s="5">
        <v>47</v>
      </c>
      <c r="B50" s="5" t="s">
        <v>74</v>
      </c>
      <c r="C50" s="5" t="s">
        <v>21</v>
      </c>
      <c r="D50" s="6">
        <v>42.47</v>
      </c>
      <c r="E50" s="5">
        <v>42.47</v>
      </c>
      <c r="F50" s="8">
        <v>0</v>
      </c>
      <c r="G50" s="5">
        <f t="shared" si="1"/>
        <v>42.47</v>
      </c>
      <c r="H50" s="8"/>
      <c r="I50" s="5"/>
      <c r="J50" s="8"/>
      <c r="K50" s="5"/>
      <c r="L50" s="8"/>
      <c r="M50" s="8"/>
      <c r="N50" s="5">
        <v>42.47</v>
      </c>
      <c r="O50" s="5">
        <f t="shared" si="8"/>
        <v>2548.2</v>
      </c>
      <c r="P50" s="5">
        <f t="shared" si="0"/>
        <v>42.47</v>
      </c>
      <c r="Q50" s="5">
        <f t="shared" si="2"/>
        <v>2548.2</v>
      </c>
      <c r="R50" s="5">
        <f t="shared" si="9"/>
        <v>2548.2</v>
      </c>
      <c r="S50" s="21"/>
    </row>
    <row r="51" ht="14" customHeight="true" spans="1:19">
      <c r="A51" s="5">
        <v>48</v>
      </c>
      <c r="B51" s="5" t="s">
        <v>75</v>
      </c>
      <c r="C51" s="5" t="s">
        <v>21</v>
      </c>
      <c r="D51" s="6">
        <v>48.2</v>
      </c>
      <c r="E51" s="5">
        <v>48.2</v>
      </c>
      <c r="F51" s="8">
        <v>0</v>
      </c>
      <c r="G51" s="5">
        <f t="shared" si="1"/>
        <v>48.2</v>
      </c>
      <c r="H51" s="8"/>
      <c r="I51" s="5"/>
      <c r="J51" s="8"/>
      <c r="K51" s="5"/>
      <c r="L51" s="8"/>
      <c r="M51" s="8"/>
      <c r="N51" s="5">
        <v>48.2</v>
      </c>
      <c r="O51" s="5">
        <f t="shared" si="8"/>
        <v>2892</v>
      </c>
      <c r="P51" s="5">
        <f t="shared" si="0"/>
        <v>48.2</v>
      </c>
      <c r="Q51" s="5">
        <f t="shared" si="2"/>
        <v>2892</v>
      </c>
      <c r="R51" s="5">
        <f t="shared" si="9"/>
        <v>2892</v>
      </c>
      <c r="S51" s="21"/>
    </row>
    <row r="52" ht="14" customHeight="true" spans="1:19">
      <c r="A52" s="5">
        <v>49</v>
      </c>
      <c r="B52" s="5" t="s">
        <v>76</v>
      </c>
      <c r="C52" s="5" t="s">
        <v>21</v>
      </c>
      <c r="D52" s="6">
        <v>30.3</v>
      </c>
      <c r="E52" s="5">
        <v>32.15</v>
      </c>
      <c r="F52" s="8">
        <v>0</v>
      </c>
      <c r="G52" s="5">
        <f t="shared" si="1"/>
        <v>30.3</v>
      </c>
      <c r="H52" s="8"/>
      <c r="I52" s="5"/>
      <c r="J52" s="8"/>
      <c r="K52" s="5"/>
      <c r="L52" s="8"/>
      <c r="M52" s="8"/>
      <c r="N52" s="5">
        <v>30.3</v>
      </c>
      <c r="O52" s="5">
        <f t="shared" si="8"/>
        <v>1818</v>
      </c>
      <c r="P52" s="5">
        <f t="shared" si="0"/>
        <v>30.3</v>
      </c>
      <c r="Q52" s="5">
        <f t="shared" si="2"/>
        <v>1818</v>
      </c>
      <c r="R52" s="5">
        <f t="shared" si="9"/>
        <v>1818</v>
      </c>
      <c r="S52" s="21"/>
    </row>
    <row r="53" ht="13.5" customHeight="true" spans="1:19">
      <c r="A53" s="5">
        <v>50</v>
      </c>
      <c r="B53" s="5" t="s">
        <v>77</v>
      </c>
      <c r="C53" s="5" t="s">
        <v>21</v>
      </c>
      <c r="D53" s="6">
        <v>32.17</v>
      </c>
      <c r="E53" s="5">
        <v>28.91</v>
      </c>
      <c r="F53" s="8">
        <v>0</v>
      </c>
      <c r="G53" s="5">
        <f t="shared" si="1"/>
        <v>28.91</v>
      </c>
      <c r="H53" s="8"/>
      <c r="I53" s="5"/>
      <c r="J53" s="8"/>
      <c r="K53" s="5"/>
      <c r="L53" s="8"/>
      <c r="M53" s="8"/>
      <c r="N53" s="5">
        <v>28.91</v>
      </c>
      <c r="O53" s="5">
        <f t="shared" si="8"/>
        <v>1734.6</v>
      </c>
      <c r="P53" s="5">
        <f t="shared" si="0"/>
        <v>28.91</v>
      </c>
      <c r="Q53" s="5">
        <f t="shared" si="2"/>
        <v>1734.6</v>
      </c>
      <c r="R53" s="5">
        <f t="shared" si="9"/>
        <v>1734.6</v>
      </c>
      <c r="S53" s="21"/>
    </row>
    <row r="54" ht="14" customHeight="true" spans="1:19">
      <c r="A54" s="5">
        <v>51</v>
      </c>
      <c r="B54" s="5" t="s">
        <v>78</v>
      </c>
      <c r="C54" s="5" t="s">
        <v>21</v>
      </c>
      <c r="D54" s="6">
        <v>49.1</v>
      </c>
      <c r="E54" s="5">
        <v>49.1</v>
      </c>
      <c r="F54" s="8">
        <v>0</v>
      </c>
      <c r="G54" s="5">
        <f t="shared" si="1"/>
        <v>49.1</v>
      </c>
      <c r="H54" s="8"/>
      <c r="I54" s="5"/>
      <c r="J54" s="8"/>
      <c r="K54" s="5"/>
      <c r="L54" s="8"/>
      <c r="M54" s="8"/>
      <c r="N54" s="5">
        <v>49.1</v>
      </c>
      <c r="O54" s="5">
        <f t="shared" si="8"/>
        <v>2946</v>
      </c>
      <c r="P54" s="5">
        <f t="shared" si="0"/>
        <v>49.1</v>
      </c>
      <c r="Q54" s="5">
        <f t="shared" si="2"/>
        <v>2946</v>
      </c>
      <c r="R54" s="5">
        <f t="shared" si="9"/>
        <v>2946</v>
      </c>
      <c r="S54" s="21"/>
    </row>
    <row r="55" ht="14" customHeight="true" spans="1:19">
      <c r="A55" s="5">
        <v>52</v>
      </c>
      <c r="B55" s="5" t="s">
        <v>79</v>
      </c>
      <c r="C55" s="5" t="s">
        <v>21</v>
      </c>
      <c r="D55" s="6">
        <v>33.64</v>
      </c>
      <c r="E55" s="5">
        <v>33.61</v>
      </c>
      <c r="F55" s="8">
        <v>0</v>
      </c>
      <c r="G55" s="5">
        <f t="shared" si="1"/>
        <v>33.61</v>
      </c>
      <c r="H55" s="8"/>
      <c r="I55" s="5"/>
      <c r="J55" s="8"/>
      <c r="K55" s="5"/>
      <c r="L55" s="8"/>
      <c r="M55" s="8"/>
      <c r="N55" s="5">
        <v>33.61</v>
      </c>
      <c r="O55" s="5">
        <f t="shared" si="8"/>
        <v>2016.6</v>
      </c>
      <c r="P55" s="5">
        <f t="shared" si="0"/>
        <v>33.61</v>
      </c>
      <c r="Q55" s="5">
        <f t="shared" si="2"/>
        <v>2016.6</v>
      </c>
      <c r="R55" s="5">
        <f t="shared" si="9"/>
        <v>2016.6</v>
      </c>
      <c r="S55" s="21"/>
    </row>
    <row r="56" ht="14" customHeight="true" spans="1:19">
      <c r="A56" s="5"/>
      <c r="B56" s="11" t="s">
        <v>80</v>
      </c>
      <c r="C56" s="12"/>
      <c r="D56" s="13">
        <f>SUM(D4:D55)</f>
        <v>16086.08</v>
      </c>
      <c r="E56" s="13">
        <f t="shared" ref="E56:R56" si="10">SUM(E4:E55)</f>
        <v>16073.82</v>
      </c>
      <c r="F56" s="13">
        <f t="shared" si="10"/>
        <v>13340.02</v>
      </c>
      <c r="G56" s="13">
        <f t="shared" si="10"/>
        <v>2693.26</v>
      </c>
      <c r="H56" s="13">
        <f t="shared" si="10"/>
        <v>1079.86</v>
      </c>
      <c r="I56" s="13">
        <f t="shared" si="10"/>
        <v>107986</v>
      </c>
      <c r="J56" s="13">
        <f t="shared" si="10"/>
        <v>954.98</v>
      </c>
      <c r="K56" s="13">
        <f t="shared" si="10"/>
        <v>57298.8</v>
      </c>
      <c r="L56" s="13">
        <f t="shared" si="10"/>
        <v>178.13</v>
      </c>
      <c r="M56" s="13">
        <f t="shared" si="10"/>
        <v>10687.8</v>
      </c>
      <c r="N56" s="13">
        <f t="shared" si="10"/>
        <v>478.43</v>
      </c>
      <c r="O56" s="13">
        <f t="shared" si="10"/>
        <v>28705.8</v>
      </c>
      <c r="P56" s="13">
        <f t="shared" si="10"/>
        <v>2691.4</v>
      </c>
      <c r="Q56" s="13">
        <f t="shared" si="10"/>
        <v>204678.4</v>
      </c>
      <c r="R56" s="13">
        <f t="shared" si="10"/>
        <v>204678.4</v>
      </c>
      <c r="S56" s="23"/>
    </row>
    <row r="57" ht="14" customHeight="true" spans="1:19">
      <c r="A57" s="5">
        <v>1</v>
      </c>
      <c r="B57" s="5" t="s">
        <v>81</v>
      </c>
      <c r="C57" s="5" t="s">
        <v>82</v>
      </c>
      <c r="D57" s="6">
        <v>143.17</v>
      </c>
      <c r="E57" s="5">
        <v>162.61</v>
      </c>
      <c r="F57" s="5">
        <v>110</v>
      </c>
      <c r="G57" s="5">
        <f t="shared" si="1"/>
        <v>33.17</v>
      </c>
      <c r="H57" s="5">
        <v>33.17</v>
      </c>
      <c r="I57" s="5">
        <f>H57*100</f>
        <v>3317</v>
      </c>
      <c r="J57" s="5"/>
      <c r="K57" s="5"/>
      <c r="L57" s="5"/>
      <c r="M57" s="5"/>
      <c r="N57" s="5"/>
      <c r="O57" s="5"/>
      <c r="P57" s="5">
        <f t="shared" si="0"/>
        <v>33.17</v>
      </c>
      <c r="Q57" s="5">
        <f t="shared" si="2"/>
        <v>3317</v>
      </c>
      <c r="R57" s="5">
        <f>I57</f>
        <v>3317</v>
      </c>
      <c r="S57" s="10"/>
    </row>
    <row r="58" ht="28" customHeight="true" spans="1:19">
      <c r="A58" s="5">
        <v>2</v>
      </c>
      <c r="B58" s="7" t="s">
        <v>83</v>
      </c>
      <c r="C58" s="5" t="s">
        <v>82</v>
      </c>
      <c r="D58" s="6">
        <v>114.56</v>
      </c>
      <c r="E58" s="5">
        <v>108.57</v>
      </c>
      <c r="F58" s="5">
        <v>67.2</v>
      </c>
      <c r="G58" s="5">
        <f t="shared" si="1"/>
        <v>41.37</v>
      </c>
      <c r="H58" s="5">
        <v>40.97</v>
      </c>
      <c r="I58" s="5">
        <f>H58*100</f>
        <v>4097</v>
      </c>
      <c r="J58" s="5"/>
      <c r="K58" s="5"/>
      <c r="L58" s="5"/>
      <c r="M58" s="5"/>
      <c r="N58" s="5"/>
      <c r="O58" s="5"/>
      <c r="P58" s="5">
        <f>H58</f>
        <v>40.97</v>
      </c>
      <c r="Q58" s="5">
        <f t="shared" si="2"/>
        <v>4097</v>
      </c>
      <c r="R58" s="5">
        <f>I58</f>
        <v>4097</v>
      </c>
      <c r="S58" s="22" t="s">
        <v>84</v>
      </c>
    </row>
    <row r="59" ht="14" customHeight="true" spans="1:19">
      <c r="A59" s="5">
        <v>3</v>
      </c>
      <c r="B59" s="5" t="s">
        <v>85</v>
      </c>
      <c r="C59" s="5" t="s">
        <v>82</v>
      </c>
      <c r="D59" s="6">
        <v>53.21</v>
      </c>
      <c r="E59" s="5">
        <v>53.21</v>
      </c>
      <c r="F59" s="5">
        <v>50</v>
      </c>
      <c r="G59" s="5">
        <f t="shared" si="1"/>
        <v>3.21</v>
      </c>
      <c r="H59" s="5">
        <v>3.21</v>
      </c>
      <c r="I59" s="5">
        <f>H59*100</f>
        <v>321</v>
      </c>
      <c r="J59" s="5"/>
      <c r="K59" s="5"/>
      <c r="L59" s="5"/>
      <c r="M59" s="5"/>
      <c r="N59" s="5"/>
      <c r="O59" s="5"/>
      <c r="P59" s="5">
        <f t="shared" si="0"/>
        <v>3.21</v>
      </c>
      <c r="Q59" s="5">
        <f t="shared" si="2"/>
        <v>321</v>
      </c>
      <c r="R59" s="5">
        <f>I59</f>
        <v>321</v>
      </c>
      <c r="S59" s="10"/>
    </row>
    <row r="60" ht="14" customHeight="true" spans="1:19">
      <c r="A60" s="5">
        <v>4</v>
      </c>
      <c r="B60" s="5" t="s">
        <v>86</v>
      </c>
      <c r="C60" s="5" t="s">
        <v>82</v>
      </c>
      <c r="D60" s="6">
        <v>90</v>
      </c>
      <c r="E60" s="5">
        <v>90.99</v>
      </c>
      <c r="F60" s="5">
        <v>90</v>
      </c>
      <c r="G60" s="5">
        <f t="shared" si="1"/>
        <v>0</v>
      </c>
      <c r="H60" s="5">
        <v>0</v>
      </c>
      <c r="I60" s="5">
        <v>0</v>
      </c>
      <c r="J60" s="5"/>
      <c r="K60" s="5"/>
      <c r="L60" s="5"/>
      <c r="M60" s="5"/>
      <c r="N60" s="5"/>
      <c r="O60" s="5"/>
      <c r="P60" s="5">
        <f t="shared" si="0"/>
        <v>0</v>
      </c>
      <c r="Q60" s="5">
        <f t="shared" si="2"/>
        <v>0</v>
      </c>
      <c r="R60" s="5">
        <v>0</v>
      </c>
      <c r="S60" s="10"/>
    </row>
    <row r="61" ht="14" customHeight="true" spans="1:19">
      <c r="A61" s="14"/>
      <c r="B61" s="11" t="s">
        <v>80</v>
      </c>
      <c r="C61" s="11"/>
      <c r="D61" s="13">
        <f>SUM(D57:D60)</f>
        <v>400.94</v>
      </c>
      <c r="E61" s="13">
        <f t="shared" ref="E61:R61" si="11">SUM(E57:E60)</f>
        <v>415.38</v>
      </c>
      <c r="F61" s="13">
        <f t="shared" si="11"/>
        <v>317.2</v>
      </c>
      <c r="G61" s="13">
        <f t="shared" si="11"/>
        <v>77.75</v>
      </c>
      <c r="H61" s="13">
        <f t="shared" si="11"/>
        <v>77.35</v>
      </c>
      <c r="I61" s="13">
        <f t="shared" si="11"/>
        <v>7735</v>
      </c>
      <c r="J61" s="13">
        <f t="shared" si="11"/>
        <v>0</v>
      </c>
      <c r="K61" s="13">
        <f t="shared" si="11"/>
        <v>0</v>
      </c>
      <c r="L61" s="13">
        <f t="shared" si="11"/>
        <v>0</v>
      </c>
      <c r="M61" s="13">
        <f t="shared" si="11"/>
        <v>0</v>
      </c>
      <c r="N61" s="13">
        <f t="shared" si="11"/>
        <v>0</v>
      </c>
      <c r="O61" s="13">
        <f t="shared" si="11"/>
        <v>0</v>
      </c>
      <c r="P61" s="13">
        <f t="shared" si="11"/>
        <v>77.35</v>
      </c>
      <c r="Q61" s="13">
        <f t="shared" si="11"/>
        <v>7735</v>
      </c>
      <c r="R61" s="13">
        <f t="shared" si="11"/>
        <v>7735</v>
      </c>
      <c r="S61" s="24"/>
    </row>
    <row r="62" ht="38" customHeight="true" spans="1:19">
      <c r="A62" s="5">
        <v>1</v>
      </c>
      <c r="B62" s="7" t="s">
        <v>87</v>
      </c>
      <c r="C62" s="5" t="s">
        <v>88</v>
      </c>
      <c r="D62" s="6">
        <v>1331.23</v>
      </c>
      <c r="E62" s="5">
        <v>1331.23</v>
      </c>
      <c r="F62" s="5">
        <v>1147</v>
      </c>
      <c r="G62" s="5">
        <f t="shared" si="1"/>
        <v>184.23</v>
      </c>
      <c r="H62" s="5">
        <v>144.08</v>
      </c>
      <c r="I62" s="5">
        <f>H62*100</f>
        <v>14408</v>
      </c>
      <c r="J62" s="5">
        <v>17.96</v>
      </c>
      <c r="K62" s="5">
        <f>J62*60</f>
        <v>1077.6</v>
      </c>
      <c r="L62" s="5">
        <v>8.49</v>
      </c>
      <c r="M62" s="5">
        <f>L62*60</f>
        <v>509.4</v>
      </c>
      <c r="N62" s="5"/>
      <c r="O62" s="5"/>
      <c r="P62" s="5">
        <v>170.53</v>
      </c>
      <c r="Q62" s="5">
        <f t="shared" si="2"/>
        <v>15995</v>
      </c>
      <c r="R62" s="5">
        <f>SUM(I62,K62,M62)</f>
        <v>15995</v>
      </c>
      <c r="S62" s="22" t="s">
        <v>89</v>
      </c>
    </row>
    <row r="63" ht="14" customHeight="true" spans="1:19">
      <c r="A63" s="5">
        <v>2</v>
      </c>
      <c r="B63" s="5" t="s">
        <v>90</v>
      </c>
      <c r="C63" s="5" t="s">
        <v>88</v>
      </c>
      <c r="D63" s="6">
        <v>272.31</v>
      </c>
      <c r="E63" s="5">
        <v>272.31</v>
      </c>
      <c r="F63" s="5">
        <v>157</v>
      </c>
      <c r="G63" s="5">
        <f t="shared" si="1"/>
        <v>115.31</v>
      </c>
      <c r="H63" s="5">
        <v>1.35</v>
      </c>
      <c r="I63" s="5">
        <f>H63*100</f>
        <v>135</v>
      </c>
      <c r="J63" s="5"/>
      <c r="K63" s="5"/>
      <c r="L63" s="5">
        <v>113.96</v>
      </c>
      <c r="M63" s="5">
        <f t="shared" ref="M63:M66" si="12">L63*60</f>
        <v>6837.6</v>
      </c>
      <c r="N63" s="5"/>
      <c r="O63" s="5"/>
      <c r="P63" s="5">
        <f t="shared" si="0"/>
        <v>115.31</v>
      </c>
      <c r="Q63" s="5">
        <f t="shared" si="2"/>
        <v>6972.6</v>
      </c>
      <c r="R63" s="5">
        <f t="shared" ref="R63:R66" si="13">SUM(I63,K63,M63)</f>
        <v>6972.6</v>
      </c>
      <c r="S63" s="10"/>
    </row>
    <row r="64" ht="14" customHeight="true" spans="1:19">
      <c r="A64" s="5">
        <v>3</v>
      </c>
      <c r="B64" s="5" t="s">
        <v>91</v>
      </c>
      <c r="C64" s="5" t="s">
        <v>88</v>
      </c>
      <c r="D64" s="6">
        <v>913.45</v>
      </c>
      <c r="E64" s="5">
        <v>913.45</v>
      </c>
      <c r="F64" s="5">
        <v>922</v>
      </c>
      <c r="G64" s="5">
        <v>0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10"/>
    </row>
    <row r="65" ht="45" customHeight="true" spans="1:19">
      <c r="A65" s="5">
        <v>4</v>
      </c>
      <c r="B65" s="7" t="s">
        <v>92</v>
      </c>
      <c r="C65" s="7" t="s">
        <v>88</v>
      </c>
      <c r="D65" s="6">
        <v>595.03</v>
      </c>
      <c r="E65" s="5">
        <v>595.03</v>
      </c>
      <c r="F65" s="5">
        <v>510.41</v>
      </c>
      <c r="G65" s="5">
        <f t="shared" si="1"/>
        <v>84.6199999999999</v>
      </c>
      <c r="H65" s="5"/>
      <c r="I65" s="5"/>
      <c r="J65" s="5"/>
      <c r="K65" s="5"/>
      <c r="L65" s="5">
        <f>G65</f>
        <v>84.6199999999999</v>
      </c>
      <c r="M65" s="5">
        <f t="shared" si="12"/>
        <v>5077.2</v>
      </c>
      <c r="N65" s="5"/>
      <c r="O65" s="5"/>
      <c r="P65" s="5">
        <f t="shared" si="0"/>
        <v>84.6199999999999</v>
      </c>
      <c r="Q65" s="5">
        <f t="shared" si="2"/>
        <v>5077.2</v>
      </c>
      <c r="R65" s="5">
        <f t="shared" si="13"/>
        <v>5077.2</v>
      </c>
      <c r="S65" s="22" t="s">
        <v>93</v>
      </c>
    </row>
    <row r="66" ht="14" customHeight="true" spans="1:19">
      <c r="A66" s="5">
        <v>5</v>
      </c>
      <c r="B66" s="5" t="s">
        <v>94</v>
      </c>
      <c r="C66" s="5" t="s">
        <v>88</v>
      </c>
      <c r="D66" s="6">
        <v>82.32</v>
      </c>
      <c r="E66" s="5">
        <v>82.32</v>
      </c>
      <c r="F66" s="5">
        <v>0</v>
      </c>
      <c r="G66" s="5">
        <f t="shared" si="1"/>
        <v>82.32</v>
      </c>
      <c r="H66" s="5"/>
      <c r="I66" s="5"/>
      <c r="J66" s="5">
        <v>82.32</v>
      </c>
      <c r="K66" s="5">
        <f>J66*60</f>
        <v>4939.2</v>
      </c>
      <c r="L66" s="5"/>
      <c r="M66" s="5"/>
      <c r="N66" s="5"/>
      <c r="O66" s="5"/>
      <c r="P66" s="5">
        <f t="shared" si="0"/>
        <v>82.32</v>
      </c>
      <c r="Q66" s="5">
        <f t="shared" si="2"/>
        <v>4939.2</v>
      </c>
      <c r="R66" s="5">
        <f t="shared" si="13"/>
        <v>4939.2</v>
      </c>
      <c r="S66" s="10"/>
    </row>
    <row r="67" ht="14" customHeight="true" spans="1:19">
      <c r="A67" s="25"/>
      <c r="B67" s="11" t="s">
        <v>80</v>
      </c>
      <c r="C67" s="11"/>
      <c r="D67" s="13">
        <f>SUM(D62:D66)</f>
        <v>3194.34</v>
      </c>
      <c r="E67" s="13">
        <f t="shared" ref="E67:R67" si="14">SUM(E62:E66)</f>
        <v>3194.34</v>
      </c>
      <c r="F67" s="13">
        <f t="shared" si="14"/>
        <v>2736.41</v>
      </c>
      <c r="G67" s="13">
        <f t="shared" si="14"/>
        <v>466.48</v>
      </c>
      <c r="H67" s="13">
        <f t="shared" si="14"/>
        <v>145.43</v>
      </c>
      <c r="I67" s="13">
        <f t="shared" si="14"/>
        <v>14543</v>
      </c>
      <c r="J67" s="13">
        <f t="shared" si="14"/>
        <v>100.28</v>
      </c>
      <c r="K67" s="13">
        <f t="shared" si="14"/>
        <v>6016.8</v>
      </c>
      <c r="L67" s="13">
        <f t="shared" si="14"/>
        <v>207.07</v>
      </c>
      <c r="M67" s="13">
        <f t="shared" si="14"/>
        <v>12424.2</v>
      </c>
      <c r="N67" s="13">
        <f t="shared" si="14"/>
        <v>0</v>
      </c>
      <c r="O67" s="13">
        <f t="shared" si="14"/>
        <v>0</v>
      </c>
      <c r="P67" s="13">
        <f t="shared" si="14"/>
        <v>452.78</v>
      </c>
      <c r="Q67" s="13">
        <f t="shared" si="14"/>
        <v>32984</v>
      </c>
      <c r="R67" s="13">
        <f t="shared" si="14"/>
        <v>32984</v>
      </c>
      <c r="S67" s="31"/>
    </row>
    <row r="68" ht="45" customHeight="true" spans="1:19">
      <c r="A68" s="3">
        <v>1</v>
      </c>
      <c r="B68" s="8" t="s">
        <v>95</v>
      </c>
      <c r="C68" s="8" t="s">
        <v>96</v>
      </c>
      <c r="D68" s="9">
        <v>509.62</v>
      </c>
      <c r="E68" s="8">
        <v>602.03</v>
      </c>
      <c r="F68" s="8">
        <v>454</v>
      </c>
      <c r="G68" s="5">
        <f t="shared" si="1"/>
        <v>55.62</v>
      </c>
      <c r="H68" s="8">
        <v>24.41</v>
      </c>
      <c r="I68" s="8">
        <f>H68*100</f>
        <v>2441</v>
      </c>
      <c r="J68" s="8">
        <v>27.99</v>
      </c>
      <c r="K68" s="8">
        <f>J68*60</f>
        <v>1679.4</v>
      </c>
      <c r="L68" s="8">
        <v>3.22</v>
      </c>
      <c r="M68" s="8">
        <f>L68*60</f>
        <v>193.2</v>
      </c>
      <c r="N68" s="8"/>
      <c r="O68" s="8"/>
      <c r="P68" s="5">
        <f t="shared" si="0"/>
        <v>55.62</v>
      </c>
      <c r="Q68" s="5">
        <f t="shared" si="2"/>
        <v>4313.6</v>
      </c>
      <c r="R68" s="8">
        <f>SUM(I68,K68,M68)</f>
        <v>4313.6</v>
      </c>
      <c r="S68" s="22" t="s">
        <v>97</v>
      </c>
    </row>
    <row r="69" ht="14" customHeight="true" spans="1:19">
      <c r="A69" s="25"/>
      <c r="B69" s="11" t="s">
        <v>80</v>
      </c>
      <c r="C69" s="11"/>
      <c r="D69" s="13">
        <f>SUM(D68:D68)</f>
        <v>509.62</v>
      </c>
      <c r="E69" s="13">
        <f t="shared" ref="E69:R69" si="15">SUM(E68:E68)</f>
        <v>602.03</v>
      </c>
      <c r="F69" s="13">
        <f t="shared" si="15"/>
        <v>454</v>
      </c>
      <c r="G69" s="13">
        <f t="shared" si="15"/>
        <v>55.62</v>
      </c>
      <c r="H69" s="13">
        <f t="shared" si="15"/>
        <v>24.41</v>
      </c>
      <c r="I69" s="13">
        <f t="shared" si="15"/>
        <v>2441</v>
      </c>
      <c r="J69" s="13">
        <f t="shared" si="15"/>
        <v>27.99</v>
      </c>
      <c r="K69" s="13">
        <f t="shared" si="15"/>
        <v>1679.4</v>
      </c>
      <c r="L69" s="13">
        <f t="shared" si="15"/>
        <v>3.22</v>
      </c>
      <c r="M69" s="13">
        <f t="shared" si="15"/>
        <v>193.2</v>
      </c>
      <c r="N69" s="13">
        <f t="shared" si="15"/>
        <v>0</v>
      </c>
      <c r="O69" s="13">
        <f t="shared" si="15"/>
        <v>0</v>
      </c>
      <c r="P69" s="13">
        <f t="shared" si="15"/>
        <v>55.62</v>
      </c>
      <c r="Q69" s="13">
        <f t="shared" si="15"/>
        <v>4313.6</v>
      </c>
      <c r="R69" s="13">
        <f t="shared" si="15"/>
        <v>4313.6</v>
      </c>
      <c r="S69" s="31"/>
    </row>
    <row r="70" ht="33" customHeight="true" spans="1:19">
      <c r="A70" s="5">
        <v>1</v>
      </c>
      <c r="B70" s="26" t="s">
        <v>98</v>
      </c>
      <c r="C70" s="5" t="s">
        <v>99</v>
      </c>
      <c r="D70" s="6">
        <v>430.79</v>
      </c>
      <c r="E70" s="8">
        <v>430.81</v>
      </c>
      <c r="F70" s="5">
        <v>0</v>
      </c>
      <c r="G70" s="5">
        <f t="shared" ref="G70:G82" si="16">MIN(D70:E70)-F70</f>
        <v>430.79</v>
      </c>
      <c r="H70" s="5"/>
      <c r="I70" s="5"/>
      <c r="J70" s="5">
        <v>43.61</v>
      </c>
      <c r="K70" s="5">
        <f>J70*60</f>
        <v>2616.6</v>
      </c>
      <c r="L70" s="5">
        <v>376.05</v>
      </c>
      <c r="M70" s="5">
        <f>L70*60</f>
        <v>22563</v>
      </c>
      <c r="N70" s="5"/>
      <c r="O70" s="5"/>
      <c r="P70" s="5">
        <f>SUM(L70,J70)</f>
        <v>419.66</v>
      </c>
      <c r="Q70" s="5">
        <f t="shared" si="2"/>
        <v>25179.6</v>
      </c>
      <c r="R70" s="5">
        <f>SUM(M70,K70,I70)</f>
        <v>25179.6</v>
      </c>
      <c r="S70" s="22" t="s">
        <v>100</v>
      </c>
    </row>
    <row r="71" ht="14" customHeight="true" spans="1:19">
      <c r="A71" s="5">
        <v>2</v>
      </c>
      <c r="B71" s="5" t="s">
        <v>101</v>
      </c>
      <c r="C71" s="5" t="s">
        <v>99</v>
      </c>
      <c r="D71" s="6">
        <v>142.48</v>
      </c>
      <c r="E71" s="8">
        <v>142.49</v>
      </c>
      <c r="F71" s="5">
        <v>0</v>
      </c>
      <c r="G71" s="5">
        <f t="shared" si="16"/>
        <v>142.48</v>
      </c>
      <c r="H71" s="5">
        <v>78.97</v>
      </c>
      <c r="I71" s="5">
        <f t="shared" ref="I71:I77" si="17">H71*100</f>
        <v>7897</v>
      </c>
      <c r="J71" s="5">
        <v>63.51</v>
      </c>
      <c r="K71" s="5">
        <f t="shared" ref="K71:K77" si="18">J71*60</f>
        <v>3810.6</v>
      </c>
      <c r="L71" s="5"/>
      <c r="M71" s="5"/>
      <c r="N71" s="5"/>
      <c r="O71" s="5"/>
      <c r="P71" s="5">
        <f>G71</f>
        <v>142.48</v>
      </c>
      <c r="Q71" s="5">
        <f t="shared" si="2"/>
        <v>11707.6</v>
      </c>
      <c r="R71" s="5">
        <f t="shared" ref="R71:R77" si="19">SUM(M71,K71,I71)</f>
        <v>11707.6</v>
      </c>
      <c r="S71" s="10"/>
    </row>
    <row r="72" ht="14" customHeight="true" spans="1:19">
      <c r="A72" s="5">
        <v>3</v>
      </c>
      <c r="B72" s="5" t="s">
        <v>102</v>
      </c>
      <c r="C72" s="5" t="s">
        <v>99</v>
      </c>
      <c r="D72" s="6">
        <v>93.76</v>
      </c>
      <c r="E72" s="8">
        <v>93.78</v>
      </c>
      <c r="F72" s="5">
        <v>0</v>
      </c>
      <c r="G72" s="5">
        <f t="shared" si="16"/>
        <v>93.76</v>
      </c>
      <c r="H72" s="5">
        <v>61.77</v>
      </c>
      <c r="I72" s="5">
        <f t="shared" si="17"/>
        <v>6177</v>
      </c>
      <c r="J72" s="5">
        <v>31.99</v>
      </c>
      <c r="K72" s="5">
        <f t="shared" si="18"/>
        <v>1919.4</v>
      </c>
      <c r="L72" s="5"/>
      <c r="M72" s="5"/>
      <c r="N72" s="5"/>
      <c r="O72" s="5"/>
      <c r="P72" s="5">
        <f>G72</f>
        <v>93.76</v>
      </c>
      <c r="Q72" s="5">
        <f t="shared" si="2"/>
        <v>8096.4</v>
      </c>
      <c r="R72" s="5">
        <f t="shared" si="19"/>
        <v>8096.4</v>
      </c>
      <c r="S72" s="10"/>
    </row>
    <row r="73" ht="14" customHeight="true" spans="1:19">
      <c r="A73" s="5">
        <v>4</v>
      </c>
      <c r="B73" s="5" t="s">
        <v>103</v>
      </c>
      <c r="C73" s="5" t="s">
        <v>99</v>
      </c>
      <c r="D73" s="6">
        <v>90.63</v>
      </c>
      <c r="E73" s="8">
        <v>75.96</v>
      </c>
      <c r="F73" s="5">
        <v>0</v>
      </c>
      <c r="G73" s="5">
        <v>75.96</v>
      </c>
      <c r="H73" s="5">
        <v>58.23</v>
      </c>
      <c r="I73" s="5">
        <f t="shared" si="17"/>
        <v>5823</v>
      </c>
      <c r="J73" s="5">
        <f>G73-H73</f>
        <v>17.73</v>
      </c>
      <c r="K73" s="5">
        <f t="shared" si="18"/>
        <v>1063.8</v>
      </c>
      <c r="L73" s="5"/>
      <c r="M73" s="5"/>
      <c r="N73" s="5"/>
      <c r="O73" s="5"/>
      <c r="P73" s="5">
        <f>G73</f>
        <v>75.96</v>
      </c>
      <c r="Q73" s="5">
        <f t="shared" si="2"/>
        <v>6886.8</v>
      </c>
      <c r="R73" s="5">
        <f t="shared" si="19"/>
        <v>6886.8</v>
      </c>
      <c r="S73" s="10"/>
    </row>
    <row r="74" ht="62" customHeight="true" spans="1:19">
      <c r="A74" s="5">
        <v>5</v>
      </c>
      <c r="B74" s="7" t="s">
        <v>104</v>
      </c>
      <c r="C74" s="7" t="s">
        <v>99</v>
      </c>
      <c r="D74" s="6">
        <v>269.68</v>
      </c>
      <c r="E74" s="5">
        <v>255.19</v>
      </c>
      <c r="F74" s="5">
        <v>255.19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22" t="s">
        <v>105</v>
      </c>
    </row>
    <row r="75" ht="64" customHeight="true" spans="1:19">
      <c r="A75" s="5">
        <v>6</v>
      </c>
      <c r="B75" s="7" t="s">
        <v>106</v>
      </c>
      <c r="C75" s="7" t="s">
        <v>99</v>
      </c>
      <c r="D75" s="6">
        <v>406.86</v>
      </c>
      <c r="E75" s="8">
        <v>334.72</v>
      </c>
      <c r="F75" s="5">
        <v>242.73</v>
      </c>
      <c r="G75" s="5">
        <f>297.55-F75</f>
        <v>54.82</v>
      </c>
      <c r="H75" s="5"/>
      <c r="I75" s="5"/>
      <c r="J75" s="5"/>
      <c r="K75" s="5"/>
      <c r="L75" s="5">
        <v>54.82</v>
      </c>
      <c r="M75" s="5">
        <f>L75*60</f>
        <v>3289.2</v>
      </c>
      <c r="N75" s="5"/>
      <c r="O75" s="5"/>
      <c r="P75" s="5">
        <f>L75</f>
        <v>54.82</v>
      </c>
      <c r="Q75" s="5">
        <f t="shared" ref="Q75:Q82" si="20">R75</f>
        <v>3289.2</v>
      </c>
      <c r="R75" s="5">
        <f t="shared" si="19"/>
        <v>3289.2</v>
      </c>
      <c r="S75" s="22" t="s">
        <v>107</v>
      </c>
    </row>
    <row r="76" ht="14" customHeight="true" spans="1:19">
      <c r="A76" s="5">
        <v>7</v>
      </c>
      <c r="B76" s="5" t="s">
        <v>108</v>
      </c>
      <c r="C76" s="5" t="s">
        <v>99</v>
      </c>
      <c r="D76" s="6">
        <v>178.44</v>
      </c>
      <c r="E76" s="8">
        <v>184.2</v>
      </c>
      <c r="F76" s="5">
        <v>185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0"/>
    </row>
    <row r="77" ht="14" customHeight="true" spans="1:19">
      <c r="A77" s="5">
        <v>8</v>
      </c>
      <c r="B77" s="5" t="s">
        <v>109</v>
      </c>
      <c r="C77" s="5" t="s">
        <v>99</v>
      </c>
      <c r="D77" s="6">
        <v>229.08</v>
      </c>
      <c r="E77" s="8">
        <v>229.1</v>
      </c>
      <c r="F77" s="5">
        <v>229</v>
      </c>
      <c r="G77" s="5">
        <f t="shared" si="16"/>
        <v>0.0800000000000125</v>
      </c>
      <c r="H77" s="5">
        <v>0.08</v>
      </c>
      <c r="I77" s="5">
        <f t="shared" si="17"/>
        <v>8</v>
      </c>
      <c r="J77" s="5"/>
      <c r="K77" s="5"/>
      <c r="L77" s="5"/>
      <c r="M77" s="5"/>
      <c r="N77" s="5"/>
      <c r="O77" s="5"/>
      <c r="P77" s="5">
        <f>G77</f>
        <v>0.0800000000000125</v>
      </c>
      <c r="Q77" s="5">
        <f t="shared" si="20"/>
        <v>8</v>
      </c>
      <c r="R77" s="5">
        <f t="shared" si="19"/>
        <v>8</v>
      </c>
      <c r="S77" s="10"/>
    </row>
    <row r="78" ht="15.75" spans="1:19">
      <c r="A78" s="25"/>
      <c r="B78" s="11" t="s">
        <v>80</v>
      </c>
      <c r="C78" s="11"/>
      <c r="D78" s="13">
        <f>SUM(D70:D77)</f>
        <v>1841.72</v>
      </c>
      <c r="E78" s="13">
        <f t="shared" ref="E78:R78" si="21">SUM(E70:E77)</f>
        <v>1746.25</v>
      </c>
      <c r="F78" s="13">
        <f t="shared" si="21"/>
        <v>911.92</v>
      </c>
      <c r="G78" s="13">
        <f t="shared" si="21"/>
        <v>797.89</v>
      </c>
      <c r="H78" s="13">
        <f t="shared" si="21"/>
        <v>199.05</v>
      </c>
      <c r="I78" s="13">
        <f t="shared" si="21"/>
        <v>19905</v>
      </c>
      <c r="J78" s="13">
        <f t="shared" si="21"/>
        <v>156.84</v>
      </c>
      <c r="K78" s="13">
        <f t="shared" si="21"/>
        <v>9410.4</v>
      </c>
      <c r="L78" s="13">
        <f t="shared" si="21"/>
        <v>430.87</v>
      </c>
      <c r="M78" s="13">
        <f t="shared" si="21"/>
        <v>25852.2</v>
      </c>
      <c r="N78" s="13">
        <f t="shared" si="21"/>
        <v>0</v>
      </c>
      <c r="O78" s="13">
        <f t="shared" si="21"/>
        <v>0</v>
      </c>
      <c r="P78" s="13">
        <f t="shared" si="21"/>
        <v>786.76</v>
      </c>
      <c r="Q78" s="13">
        <f t="shared" si="21"/>
        <v>55167.6</v>
      </c>
      <c r="R78" s="13">
        <f t="shared" si="21"/>
        <v>55167.6</v>
      </c>
      <c r="S78" s="23"/>
    </row>
    <row r="79" ht="30" spans="1:19">
      <c r="A79" s="5">
        <v>1</v>
      </c>
      <c r="B79" s="7" t="s">
        <v>110</v>
      </c>
      <c r="C79" s="5" t="s">
        <v>111</v>
      </c>
      <c r="D79" s="6">
        <v>36.16</v>
      </c>
      <c r="E79" s="8">
        <v>36.38</v>
      </c>
      <c r="F79" s="5">
        <v>0</v>
      </c>
      <c r="G79" s="5">
        <f t="shared" si="16"/>
        <v>36.16</v>
      </c>
      <c r="H79" s="5">
        <v>14.03</v>
      </c>
      <c r="I79" s="5">
        <f>H79*100</f>
        <v>1403</v>
      </c>
      <c r="J79" s="5"/>
      <c r="K79" s="5"/>
      <c r="L79" s="5"/>
      <c r="M79" s="5"/>
      <c r="N79" s="5"/>
      <c r="O79" s="5"/>
      <c r="P79" s="5">
        <f>H79</f>
        <v>14.03</v>
      </c>
      <c r="Q79" s="5">
        <f t="shared" si="20"/>
        <v>1403</v>
      </c>
      <c r="R79" s="5">
        <f>I79</f>
        <v>1403</v>
      </c>
      <c r="S79" s="22" t="s">
        <v>112</v>
      </c>
    </row>
    <row r="80" ht="30" spans="1:19">
      <c r="A80" s="5">
        <v>2</v>
      </c>
      <c r="B80" s="7" t="s">
        <v>113</v>
      </c>
      <c r="C80" s="5" t="s">
        <v>111</v>
      </c>
      <c r="D80" s="6">
        <v>109.28</v>
      </c>
      <c r="E80" s="8">
        <v>109.28</v>
      </c>
      <c r="F80" s="5">
        <v>0</v>
      </c>
      <c r="G80" s="5">
        <f t="shared" si="16"/>
        <v>109.28</v>
      </c>
      <c r="H80" s="5">
        <v>99.69</v>
      </c>
      <c r="I80" s="5">
        <f>H80*100</f>
        <v>9969</v>
      </c>
      <c r="J80" s="5"/>
      <c r="K80" s="5"/>
      <c r="L80" s="5"/>
      <c r="M80" s="5"/>
      <c r="N80" s="5"/>
      <c r="O80" s="5"/>
      <c r="P80" s="5">
        <f>H80</f>
        <v>99.69</v>
      </c>
      <c r="Q80" s="5">
        <f t="shared" si="20"/>
        <v>9969</v>
      </c>
      <c r="R80" s="5">
        <f>I80</f>
        <v>9969</v>
      </c>
      <c r="S80" s="22" t="s">
        <v>114</v>
      </c>
    </row>
    <row r="81" ht="15.75" spans="1:19">
      <c r="A81" s="25"/>
      <c r="B81" s="11" t="s">
        <v>80</v>
      </c>
      <c r="C81" s="27"/>
      <c r="D81" s="13">
        <f>SUM(D79:D80)</f>
        <v>145.44</v>
      </c>
      <c r="E81" s="13">
        <f t="shared" ref="E81:R81" si="22">SUM(E79:E80)</f>
        <v>145.66</v>
      </c>
      <c r="F81" s="13">
        <f t="shared" si="22"/>
        <v>0</v>
      </c>
      <c r="G81" s="13">
        <f t="shared" si="22"/>
        <v>145.44</v>
      </c>
      <c r="H81" s="13">
        <f t="shared" si="22"/>
        <v>113.72</v>
      </c>
      <c r="I81" s="13">
        <f t="shared" si="22"/>
        <v>11372</v>
      </c>
      <c r="J81" s="13">
        <f t="shared" si="22"/>
        <v>0</v>
      </c>
      <c r="K81" s="13">
        <f t="shared" si="22"/>
        <v>0</v>
      </c>
      <c r="L81" s="13">
        <f t="shared" si="22"/>
        <v>0</v>
      </c>
      <c r="M81" s="13">
        <f t="shared" si="22"/>
        <v>0</v>
      </c>
      <c r="N81" s="13">
        <f t="shared" si="22"/>
        <v>0</v>
      </c>
      <c r="O81" s="13">
        <f t="shared" si="22"/>
        <v>0</v>
      </c>
      <c r="P81" s="13">
        <f t="shared" si="22"/>
        <v>113.72</v>
      </c>
      <c r="Q81" s="13">
        <f t="shared" si="22"/>
        <v>11372</v>
      </c>
      <c r="R81" s="13">
        <f t="shared" si="22"/>
        <v>11372</v>
      </c>
      <c r="S81" s="31"/>
    </row>
    <row r="82" spans="1:19">
      <c r="A82" s="3">
        <v>1</v>
      </c>
      <c r="B82" s="5" t="s">
        <v>115</v>
      </c>
      <c r="C82" s="5" t="s">
        <v>116</v>
      </c>
      <c r="D82" s="6">
        <v>45.27</v>
      </c>
      <c r="E82" s="5">
        <v>45.27</v>
      </c>
      <c r="F82" s="5">
        <v>0</v>
      </c>
      <c r="G82" s="5">
        <f t="shared" si="16"/>
        <v>45.27</v>
      </c>
      <c r="H82" s="5"/>
      <c r="I82" s="5"/>
      <c r="J82" s="5">
        <v>45.27</v>
      </c>
      <c r="K82" s="5">
        <f>J82*60</f>
        <v>2716.2</v>
      </c>
      <c r="L82" s="5"/>
      <c r="M82" s="5"/>
      <c r="N82" s="5"/>
      <c r="O82" s="5"/>
      <c r="P82" s="5">
        <f>G82</f>
        <v>45.27</v>
      </c>
      <c r="Q82" s="5">
        <f t="shared" si="20"/>
        <v>2716.2</v>
      </c>
      <c r="R82" s="5">
        <f>K82</f>
        <v>2716.2</v>
      </c>
      <c r="S82" s="8"/>
    </row>
    <row r="83" ht="15.75" spans="1:19">
      <c r="A83" s="25"/>
      <c r="B83" s="11" t="s">
        <v>80</v>
      </c>
      <c r="C83" s="11"/>
      <c r="D83" s="13">
        <f>SUM(D82:D82)</f>
        <v>45.27</v>
      </c>
      <c r="E83" s="13">
        <f t="shared" ref="E83:R83" si="23">SUM(E82:E82)</f>
        <v>45.27</v>
      </c>
      <c r="F83" s="13">
        <f t="shared" si="23"/>
        <v>0</v>
      </c>
      <c r="G83" s="13">
        <f t="shared" si="23"/>
        <v>45.27</v>
      </c>
      <c r="H83" s="13">
        <f t="shared" si="23"/>
        <v>0</v>
      </c>
      <c r="I83" s="13">
        <f t="shared" si="23"/>
        <v>0</v>
      </c>
      <c r="J83" s="13">
        <f t="shared" si="23"/>
        <v>45.27</v>
      </c>
      <c r="K83" s="13">
        <f t="shared" si="23"/>
        <v>2716.2</v>
      </c>
      <c r="L83" s="13">
        <f t="shared" si="23"/>
        <v>0</v>
      </c>
      <c r="M83" s="13">
        <f t="shared" si="23"/>
        <v>0</v>
      </c>
      <c r="N83" s="13">
        <f t="shared" si="23"/>
        <v>0</v>
      </c>
      <c r="O83" s="13">
        <f t="shared" si="23"/>
        <v>0</v>
      </c>
      <c r="P83" s="13">
        <f t="shared" si="23"/>
        <v>45.27</v>
      </c>
      <c r="Q83" s="13">
        <f t="shared" si="23"/>
        <v>2716.2</v>
      </c>
      <c r="R83" s="13">
        <f t="shared" si="23"/>
        <v>2716.2</v>
      </c>
      <c r="S83" s="12"/>
    </row>
    <row r="84" ht="22" customHeight="true" spans="1:19">
      <c r="A84" s="28"/>
      <c r="B84" s="29" t="s">
        <v>18</v>
      </c>
      <c r="C84" s="28"/>
      <c r="D84" s="29">
        <f>SUM(D83,D81,D78,D69,D67,D61,D56)</f>
        <v>22223.41</v>
      </c>
      <c r="E84" s="29">
        <f t="shared" ref="E84:R84" si="24">SUM(E83,E81,E78,E69,E67,E61,E56)</f>
        <v>22222.75</v>
      </c>
      <c r="F84" s="29">
        <f t="shared" si="24"/>
        <v>17759.55</v>
      </c>
      <c r="G84" s="29">
        <f t="shared" si="24"/>
        <v>4281.71</v>
      </c>
      <c r="H84" s="29">
        <f t="shared" si="24"/>
        <v>1639.82</v>
      </c>
      <c r="I84" s="29">
        <f t="shared" si="24"/>
        <v>163982</v>
      </c>
      <c r="J84" s="29">
        <f t="shared" si="24"/>
        <v>1285.36</v>
      </c>
      <c r="K84" s="29">
        <f t="shared" si="24"/>
        <v>77121.6</v>
      </c>
      <c r="L84" s="29">
        <f t="shared" si="24"/>
        <v>819.29</v>
      </c>
      <c r="M84" s="29">
        <f t="shared" si="24"/>
        <v>49157.4</v>
      </c>
      <c r="N84" s="29">
        <f t="shared" si="24"/>
        <v>478.43</v>
      </c>
      <c r="O84" s="29">
        <f t="shared" si="24"/>
        <v>28705.8</v>
      </c>
      <c r="P84" s="29">
        <f t="shared" si="24"/>
        <v>4222.9</v>
      </c>
      <c r="Q84" s="29">
        <f t="shared" si="24"/>
        <v>318966.8</v>
      </c>
      <c r="R84" s="29">
        <f t="shared" si="24"/>
        <v>318966.8</v>
      </c>
      <c r="S84" s="32"/>
    </row>
    <row r="85" ht="15.75" spans="1:19">
      <c r="A85" s="30" t="s">
        <v>117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</sheetData>
  <mergeCells count="18">
    <mergeCell ref="A1:S1"/>
    <mergeCell ref="H2:I2"/>
    <mergeCell ref="J2:K2"/>
    <mergeCell ref="L2:M2"/>
    <mergeCell ref="N2:O2"/>
    <mergeCell ref="Q2:R2"/>
    <mergeCell ref="A85:S85"/>
    <mergeCell ref="A2:A3"/>
    <mergeCell ref="B2:B3"/>
    <mergeCell ref="C2:C3"/>
    <mergeCell ref="D2:D3"/>
    <mergeCell ref="E2:E3"/>
    <mergeCell ref="F2:F3"/>
    <mergeCell ref="G2:G3"/>
    <mergeCell ref="P2:P3"/>
    <mergeCell ref="S2:S3"/>
    <mergeCell ref="S4:S5"/>
    <mergeCell ref="S12:S13"/>
  </mergeCells>
  <pageMargins left="0.7" right="0.7" top="0.75" bottom="0.75" header="0.3" footer="0.3"/>
  <pageSetup paperSize="8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nongwei</cp:lastModifiedBy>
  <dcterms:created xsi:type="dcterms:W3CDTF">2024-11-04T11:40:00Z</dcterms:created>
  <dcterms:modified xsi:type="dcterms:W3CDTF">2024-11-05T13:48:43Z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B93FB91883079EF246232867EE04B83B</vt:lpwstr>
  </property>
  <property fmtid="{D5CDD505-2E9C-101B-9397-08002B2CF9AE}" pid="3" name="KSOProductBuildVer">
    <vt:lpwstr>2052-11.8.2.9695</vt:lpwstr>
  </property>
</Properties>
</file>