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4340" windowHeight="121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<sst xmlns="http://schemas.openxmlformats.org/spreadsheetml/2006/main" count="84" uniqueCount="53">
  <si>
    <t>附件</t>
  </si>
  <si>
    <t>2024年度村级组织基本运转经费补贴测算表</t>
  </si>
  <si>
    <t>序号</t>
  </si>
  <si>
    <t>街镇</t>
  </si>
  <si>
    <t>村</t>
  </si>
  <si>
    <t>基本情况（2023年）</t>
  </si>
  <si>
    <t>补贴标准</t>
  </si>
  <si>
    <t>2024年补贴测算</t>
  </si>
  <si>
    <t>经营性收入</t>
  </si>
  <si>
    <t>户籍人口数</t>
  </si>
  <si>
    <t>管理经费补贴</t>
  </si>
  <si>
    <t>基础补贴</t>
  </si>
  <si>
    <t>总金额</t>
  </si>
  <si>
    <t>区财政承担</t>
  </si>
  <si>
    <t>镇财政承担</t>
  </si>
  <si>
    <t>（万元）</t>
  </si>
  <si>
    <t>（万元/人）</t>
  </si>
  <si>
    <t>（万元/村）</t>
  </si>
  <si>
    <t>合计</t>
  </si>
  <si>
    <t>浦锦街道</t>
  </si>
  <si>
    <t>丁连村</t>
  </si>
  <si>
    <t>-</t>
  </si>
  <si>
    <t>郁宋村</t>
  </si>
  <si>
    <t>勤俭村</t>
  </si>
  <si>
    <t>丰收村</t>
  </si>
  <si>
    <t>街道合计</t>
  </si>
  <si>
    <t>浦江镇</t>
  </si>
  <si>
    <t>北徐村</t>
  </si>
  <si>
    <t>东风村</t>
  </si>
  <si>
    <t>恒星村</t>
  </si>
  <si>
    <t>联合村</t>
  </si>
  <si>
    <t>建中村</t>
  </si>
  <si>
    <t>跃进村</t>
  </si>
  <si>
    <t>胜利村</t>
  </si>
  <si>
    <t>汇中村</t>
  </si>
  <si>
    <t>镇北村</t>
  </si>
  <si>
    <t>永新村</t>
  </si>
  <si>
    <t>汇南村</t>
  </si>
  <si>
    <t>汇北村</t>
  </si>
  <si>
    <t>新风村</t>
  </si>
  <si>
    <t>建新村</t>
  </si>
  <si>
    <t>知新村</t>
  </si>
  <si>
    <t>联星村</t>
  </si>
  <si>
    <t>建东村</t>
  </si>
  <si>
    <t>汇东村</t>
  </si>
  <si>
    <t>联民村</t>
  </si>
  <si>
    <t>联胜村</t>
  </si>
  <si>
    <r>
      <rPr>
        <sz val="10.5"/>
        <color theme="1"/>
        <rFont val="Times New Roman"/>
        <charset val="134"/>
      </rPr>
      <t>2022</t>
    </r>
    <r>
      <rPr>
        <sz val="10.5"/>
        <color theme="1"/>
        <rFont val="仿宋"/>
        <charset val="134"/>
      </rPr>
      <t>年动迁收入</t>
    </r>
    <r>
      <rPr>
        <sz val="10.5"/>
        <color theme="1"/>
        <rFont val="Times New Roman"/>
        <charset val="134"/>
      </rPr>
      <t>700</t>
    </r>
    <r>
      <rPr>
        <sz val="10.5"/>
        <color theme="1"/>
        <rFont val="仿宋"/>
        <charset val="134"/>
      </rPr>
      <t>万元</t>
    </r>
  </si>
  <si>
    <t>汇红村</t>
  </si>
  <si>
    <r>
      <rPr>
        <sz val="10.5"/>
        <color theme="1"/>
        <rFont val="Times New Roman"/>
        <charset val="134"/>
      </rPr>
      <t>2022</t>
    </r>
    <r>
      <rPr>
        <sz val="10.5"/>
        <color theme="1"/>
        <rFont val="仿宋"/>
        <charset val="134"/>
      </rPr>
      <t>年动迁收入</t>
    </r>
    <r>
      <rPr>
        <sz val="10.5"/>
        <color theme="1"/>
        <rFont val="Times New Roman"/>
        <charset val="134"/>
      </rPr>
      <t>300</t>
    </r>
    <r>
      <rPr>
        <sz val="10.5"/>
        <color theme="1"/>
        <rFont val="仿宋"/>
        <charset val="134"/>
      </rPr>
      <t>万元</t>
    </r>
  </si>
  <si>
    <t>杜行村</t>
  </si>
  <si>
    <r>
      <rPr>
        <sz val="10.5"/>
        <color theme="1"/>
        <rFont val="仿宋"/>
        <charset val="134"/>
      </rPr>
      <t>调整征地补偿村地上地下设施补偿</t>
    </r>
    <r>
      <rPr>
        <sz val="10.5"/>
        <color theme="1"/>
        <rFont val="Times New Roman"/>
        <charset val="134"/>
      </rPr>
      <t>146.73</t>
    </r>
    <r>
      <rPr>
        <sz val="10.5"/>
        <color theme="1"/>
        <rFont val="仿宋"/>
        <charset val="134"/>
      </rPr>
      <t>万元</t>
    </r>
  </si>
  <si>
    <t>镇合计</t>
  </si>
</sst>
</file>

<file path=xl/styles.xml><?xml version="1.0" encoding="utf-8"?>
<styleSheet xmlns="http://schemas.openxmlformats.org/spreadsheetml/2006/main">
  <numFmts count="6">
    <numFmt numFmtId="176" formatCode="0.00_);[Red]\(0.00\)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177" formatCode="0.00_ "/>
  </numFmts>
  <fonts count="34">
    <font>
      <sz val="11"/>
      <color theme="1"/>
      <name val="宋体"/>
      <charset val="134"/>
      <scheme val="minor"/>
    </font>
    <font>
      <sz val="15"/>
      <color theme="1"/>
      <name val="黑体"/>
      <charset val="134"/>
    </font>
    <font>
      <sz val="18"/>
      <color theme="1"/>
      <name val="方正小标宋简体"/>
      <charset val="134"/>
    </font>
    <font>
      <b/>
      <sz val="16"/>
      <color rgb="FF000000"/>
      <name val="宋体"/>
      <charset val="134"/>
    </font>
    <font>
      <sz val="12"/>
      <color rgb="FF000000"/>
      <name val="仿宋_GB2312"/>
      <charset val="134"/>
    </font>
    <font>
      <b/>
      <sz val="12"/>
      <color theme="1"/>
      <name val="仿宋_GB2312"/>
      <charset val="134"/>
    </font>
    <font>
      <sz val="11"/>
      <color rgb="FF000000"/>
      <name val="Times New Roman"/>
      <charset val="134"/>
    </font>
    <font>
      <sz val="11"/>
      <color rgb="FF000000"/>
      <name val="仿宋_GB2312"/>
      <charset val="134"/>
    </font>
    <font>
      <sz val="12"/>
      <color theme="1"/>
      <name val="仿宋_GB2312"/>
      <charset val="134"/>
    </font>
    <font>
      <b/>
      <sz val="12"/>
      <color theme="1"/>
      <name val="仿宋_GB2312"/>
      <charset val="134"/>
    </font>
    <font>
      <b/>
      <sz val="12"/>
      <color theme="1"/>
      <name val="Times New Roman"/>
      <charset val="134"/>
    </font>
    <font>
      <sz val="10.5"/>
      <color theme="1"/>
      <name val="Calibri"/>
      <charset val="134"/>
    </font>
    <font>
      <sz val="11"/>
      <color rgb="FFC00000"/>
      <name val="Times New Roman"/>
      <charset val="134"/>
    </font>
    <font>
      <sz val="10.5"/>
      <color theme="1"/>
      <name val="Times New Roman"/>
      <charset val="134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0.5"/>
      <color theme="1"/>
      <name val="仿宋"/>
      <charset val="134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49">
    <xf numFmtId="0" fontId="0" fillId="0" borderId="0">
      <alignment vertical="center"/>
    </xf>
    <xf numFmtId="0" fontId="16" fillId="5" borderId="0" applyNumberFormat="false" applyBorder="false" applyAlignment="false" applyProtection="false">
      <alignment vertical="center"/>
    </xf>
    <xf numFmtId="0" fontId="15" fillId="20" borderId="0" applyNumberFormat="false" applyBorder="false" applyAlignment="false" applyProtection="false">
      <alignment vertical="center"/>
    </xf>
    <xf numFmtId="0" fontId="16" fillId="18" borderId="0" applyNumberFormat="false" applyBorder="false" applyAlignment="false" applyProtection="false">
      <alignment vertical="center"/>
    </xf>
    <xf numFmtId="0" fontId="31" fillId="30" borderId="9" applyNumberFormat="false" applyAlignment="false" applyProtection="false">
      <alignment vertical="center"/>
    </xf>
    <xf numFmtId="0" fontId="15" fillId="14" borderId="0" applyNumberFormat="false" applyBorder="false" applyAlignment="false" applyProtection="false">
      <alignment vertical="center"/>
    </xf>
    <xf numFmtId="0" fontId="15" fillId="31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6" fillId="4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6" fillId="28" borderId="0" applyNumberFormat="false" applyBorder="false" applyAlignment="false" applyProtection="false">
      <alignment vertical="center"/>
    </xf>
    <xf numFmtId="0" fontId="16" fillId="27" borderId="0" applyNumberFormat="false" applyBorder="false" applyAlignment="false" applyProtection="false">
      <alignment vertical="center"/>
    </xf>
    <xf numFmtId="0" fontId="16" fillId="26" borderId="0" applyNumberFormat="false" applyBorder="false" applyAlignment="false" applyProtection="false">
      <alignment vertical="center"/>
    </xf>
    <xf numFmtId="0" fontId="16" fillId="23" borderId="0" applyNumberFormat="false" applyBorder="false" applyAlignment="false" applyProtection="false">
      <alignment vertical="center"/>
    </xf>
    <xf numFmtId="0" fontId="16" fillId="21" borderId="0" applyNumberFormat="false" applyBorder="false" applyAlignment="false" applyProtection="false">
      <alignment vertical="center"/>
    </xf>
    <xf numFmtId="0" fontId="29" fillId="11" borderId="9" applyNumberFormat="false" applyAlignment="false" applyProtection="false">
      <alignment vertical="center"/>
    </xf>
    <xf numFmtId="0" fontId="16" fillId="22" borderId="0" applyNumberFormat="false" applyBorder="false" applyAlignment="false" applyProtection="false">
      <alignment vertical="center"/>
    </xf>
    <xf numFmtId="0" fontId="27" fillId="17" borderId="0" applyNumberFormat="false" applyBorder="false" applyAlignment="false" applyProtection="false">
      <alignment vertical="center"/>
    </xf>
    <xf numFmtId="0" fontId="15" fillId="24" borderId="0" applyNumberFormat="false" applyBorder="false" applyAlignment="false" applyProtection="false">
      <alignment vertical="center"/>
    </xf>
    <xf numFmtId="0" fontId="26" fillId="16" borderId="0" applyNumberFormat="false" applyBorder="false" applyAlignment="false" applyProtection="false">
      <alignment vertical="center"/>
    </xf>
    <xf numFmtId="0" fontId="15" fillId="13" borderId="0" applyNumberFormat="false" applyBorder="false" applyAlignment="false" applyProtection="false">
      <alignment vertical="center"/>
    </xf>
    <xf numFmtId="0" fontId="25" fillId="0" borderId="8" applyNumberFormat="false" applyFill="false" applyAlignment="false" applyProtection="false">
      <alignment vertical="center"/>
    </xf>
    <xf numFmtId="0" fontId="32" fillId="32" borderId="0" applyNumberFormat="false" applyBorder="false" applyAlignment="false" applyProtection="false">
      <alignment vertical="center"/>
    </xf>
    <xf numFmtId="0" fontId="24" fillId="12" borderId="7" applyNumberFormat="false" applyAlignment="false" applyProtection="false">
      <alignment vertical="center"/>
    </xf>
    <xf numFmtId="0" fontId="23" fillId="11" borderId="6" applyNumberFormat="false" applyAlignment="false" applyProtection="false">
      <alignment vertical="center"/>
    </xf>
    <xf numFmtId="0" fontId="28" fillId="0" borderId="5" applyNumberFormat="false" applyFill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15" fillId="10" borderId="0" applyNumberFormat="false" applyBorder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5" fillId="15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30" fillId="0" borderId="0" applyNumberFormat="false" applyFill="false" applyBorder="false" applyAlignment="false" applyProtection="false">
      <alignment vertical="center"/>
    </xf>
    <xf numFmtId="0" fontId="15" fillId="19" borderId="0" applyNumberFormat="false" applyBorder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16" fillId="9" borderId="0" applyNumberFormat="false" applyBorder="false" applyAlignment="false" applyProtection="false">
      <alignment vertical="center"/>
    </xf>
    <xf numFmtId="0" fontId="0" fillId="3" borderId="3" applyNumberFormat="false" applyFont="false" applyAlignment="false" applyProtection="false">
      <alignment vertical="center"/>
    </xf>
    <xf numFmtId="0" fontId="15" fillId="7" borderId="0" applyNumberFormat="false" applyBorder="false" applyAlignment="false" applyProtection="false">
      <alignment vertical="center"/>
    </xf>
    <xf numFmtId="0" fontId="16" fillId="29" borderId="0" applyNumberFormat="false" applyBorder="false" applyAlignment="false" applyProtection="false">
      <alignment vertical="center"/>
    </xf>
    <xf numFmtId="0" fontId="15" fillId="8" borderId="0" applyNumberFormat="false" applyBorder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21" fillId="0" borderId="5" applyNumberFormat="false" applyFill="false" applyAlignment="false" applyProtection="false">
      <alignment vertical="center"/>
    </xf>
    <xf numFmtId="0" fontId="15" fillId="6" borderId="0" applyNumberFormat="false" applyBorder="false" applyAlignment="false" applyProtection="false">
      <alignment vertical="center"/>
    </xf>
    <xf numFmtId="0" fontId="17" fillId="0" borderId="4" applyNumberFormat="false" applyFill="false" applyAlignment="false" applyProtection="false">
      <alignment vertical="center"/>
    </xf>
    <xf numFmtId="0" fontId="16" fillId="25" borderId="0" applyNumberFormat="false" applyBorder="false" applyAlignment="false" applyProtection="false">
      <alignment vertical="center"/>
    </xf>
    <xf numFmtId="0" fontId="15" fillId="2" borderId="0" applyNumberFormat="false" applyBorder="false" applyAlignment="false" applyProtection="false">
      <alignment vertical="center"/>
    </xf>
    <xf numFmtId="0" fontId="14" fillId="0" borderId="2" applyNumberFormat="false" applyFill="false" applyAlignment="false" applyProtection="false">
      <alignment vertical="center"/>
    </xf>
  </cellStyleXfs>
  <cellXfs count="30">
    <xf numFmtId="0" fontId="0" fillId="0" borderId="0" xfId="0">
      <alignment vertical="center"/>
    </xf>
    <xf numFmtId="0" fontId="1" fillId="0" borderId="0" xfId="0" applyFont="true" applyAlignment="true">
      <alignment horizontal="justify" vertical="center"/>
    </xf>
    <xf numFmtId="0" fontId="2" fillId="0" borderId="0" xfId="0" applyFont="true" applyAlignment="true">
      <alignment horizontal="center" vertical="center"/>
    </xf>
    <xf numFmtId="0" fontId="3" fillId="0" borderId="0" xfId="0" applyFont="true" applyBorder="true" applyAlignment="true">
      <alignment horizontal="center" vertical="center"/>
    </xf>
    <xf numFmtId="0" fontId="4" fillId="0" borderId="1" xfId="0" applyFont="true" applyBorder="true" applyAlignment="true">
      <alignment horizontal="center" vertical="center" wrapText="true"/>
    </xf>
    <xf numFmtId="0" fontId="4" fillId="0" borderId="1" xfId="0" applyFont="true" applyBorder="true" applyAlignment="true">
      <alignment horizontal="center" vertical="center"/>
    </xf>
    <xf numFmtId="0" fontId="5" fillId="0" borderId="1" xfId="0" applyFont="true" applyBorder="true" applyAlignment="true">
      <alignment horizontal="center" vertical="center" wrapText="true"/>
    </xf>
    <xf numFmtId="0" fontId="5" fillId="0" borderId="1" xfId="0" applyFont="true" applyBorder="true" applyAlignment="true">
      <alignment horizontal="center" vertical="center"/>
    </xf>
    <xf numFmtId="0" fontId="6" fillId="0" borderId="1" xfId="0" applyFont="true" applyBorder="true" applyAlignment="true">
      <alignment horizontal="center" vertical="center"/>
    </xf>
    <xf numFmtId="0" fontId="7" fillId="0" borderId="1" xfId="0" applyFont="true" applyBorder="true" applyAlignment="true">
      <alignment horizontal="center" vertical="center"/>
    </xf>
    <xf numFmtId="0" fontId="8" fillId="0" borderId="1" xfId="0" applyFont="true" applyBorder="true" applyAlignment="true">
      <alignment horizontal="center" vertical="center"/>
    </xf>
    <xf numFmtId="0" fontId="6" fillId="0" borderId="1" xfId="0" applyFont="true" applyFill="true" applyBorder="true" applyAlignment="true">
      <alignment horizontal="center" vertical="center"/>
    </xf>
    <xf numFmtId="0" fontId="7" fillId="0" borderId="1" xfId="0" applyFont="true" applyFill="true" applyBorder="true" applyAlignment="true">
      <alignment horizontal="center" vertical="center"/>
    </xf>
    <xf numFmtId="0" fontId="7" fillId="0" borderId="1" xfId="0" applyFont="true" applyBorder="true" applyAlignment="true">
      <alignment horizontal="center" vertical="center" wrapText="true"/>
    </xf>
    <xf numFmtId="0" fontId="5" fillId="0" borderId="1" xfId="0" applyFont="true" applyBorder="true" applyAlignment="true">
      <alignment horizontal="justify" vertical="center" wrapText="true"/>
    </xf>
    <xf numFmtId="0" fontId="5" fillId="0" borderId="1" xfId="0" applyFont="true" applyBorder="true" applyAlignment="true">
      <alignment horizontal="right" vertical="center" wrapText="true"/>
    </xf>
    <xf numFmtId="0" fontId="5" fillId="0" borderId="1" xfId="0" applyFont="true" applyFill="true" applyBorder="true" applyAlignment="true">
      <alignment horizontal="center" vertical="center" wrapText="true"/>
    </xf>
    <xf numFmtId="0" fontId="6" fillId="0" borderId="1" xfId="0" applyFont="true" applyBorder="true" applyAlignment="true">
      <alignment horizontal="center" vertical="center" wrapText="true"/>
    </xf>
    <xf numFmtId="0" fontId="9" fillId="0" borderId="1" xfId="0" applyFont="true" applyBorder="true" applyAlignment="true">
      <alignment horizontal="center" vertical="center"/>
    </xf>
    <xf numFmtId="0" fontId="9" fillId="0" borderId="1" xfId="0" applyFont="true" applyBorder="true" applyAlignment="true">
      <alignment horizontal="center" vertical="center" wrapText="true"/>
    </xf>
    <xf numFmtId="0" fontId="6" fillId="0" borderId="1" xfId="0" applyFont="true" applyFill="true" applyBorder="true" applyAlignment="true">
      <alignment horizontal="center" vertical="center" wrapText="true"/>
    </xf>
    <xf numFmtId="0" fontId="10" fillId="0" borderId="1" xfId="0" applyFont="true" applyBorder="true" applyAlignment="true">
      <alignment horizontal="center" vertical="center"/>
    </xf>
    <xf numFmtId="0" fontId="10" fillId="0" borderId="1" xfId="0" applyFont="true" applyFill="true" applyBorder="true" applyAlignment="true">
      <alignment horizontal="center" vertical="center"/>
    </xf>
    <xf numFmtId="0" fontId="11" fillId="0" borderId="0" xfId="0" applyFont="true" applyAlignment="true">
      <alignment vertical="center" wrapText="true"/>
    </xf>
    <xf numFmtId="0" fontId="11" fillId="0" borderId="0" xfId="0" applyFont="true" applyBorder="true" applyAlignment="true">
      <alignment vertical="center" wrapText="true"/>
    </xf>
    <xf numFmtId="176" fontId="5" fillId="0" borderId="1" xfId="0" applyNumberFormat="true" applyFont="true" applyFill="true" applyBorder="true" applyAlignment="true">
      <alignment horizontal="center" vertical="center" wrapText="true"/>
    </xf>
    <xf numFmtId="0" fontId="12" fillId="0" borderId="1" xfId="0" applyFont="true" applyBorder="true" applyAlignment="true">
      <alignment horizontal="center" vertical="center" wrapText="true"/>
    </xf>
    <xf numFmtId="177" fontId="6" fillId="0" borderId="1" xfId="0" applyNumberFormat="true" applyFont="true" applyFill="true" applyBorder="true" applyAlignment="true">
      <alignment horizontal="center" vertical="center"/>
    </xf>
    <xf numFmtId="0" fontId="13" fillId="0" borderId="0" xfId="0" applyFont="true" applyAlignment="true">
      <alignment vertical="center" wrapText="true"/>
    </xf>
    <xf numFmtId="176" fontId="10" fillId="0" borderId="1" xfId="0" applyNumberFormat="true" applyFont="true" applyFill="true" applyBorder="true" applyAlignment="true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6"/>
  <sheetViews>
    <sheetView tabSelected="1" workbookViewId="0">
      <selection activeCell="A2" sqref="A2:J2"/>
    </sheetView>
  </sheetViews>
  <sheetFormatPr defaultColWidth="9" defaultRowHeight="13.5"/>
  <cols>
    <col min="3" max="3" width="12.625" customWidth="true"/>
    <col min="4" max="4" width="16.125" customWidth="true"/>
    <col min="5" max="5" width="15.375" customWidth="true"/>
    <col min="6" max="6" width="11.75" customWidth="true"/>
    <col min="7" max="7" width="9.875" customWidth="true"/>
    <col min="8" max="8" width="12.125" customWidth="true"/>
    <col min="9" max="9" width="11.75" customWidth="true"/>
    <col min="10" max="10" width="12.5" customWidth="true"/>
    <col min="11" max="11" width="22" customWidth="true"/>
  </cols>
  <sheetData>
    <row r="1" ht="18.75" spans="1:1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23"/>
    </row>
    <row r="2" ht="24" spans="1:11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3"/>
    </row>
    <row r="3" ht="21" spans="1:11">
      <c r="A3" s="3"/>
      <c r="B3" s="3"/>
      <c r="C3" s="3"/>
      <c r="D3" s="3"/>
      <c r="E3" s="3"/>
      <c r="F3" s="3"/>
      <c r="G3" s="3"/>
      <c r="H3" s="3"/>
      <c r="I3" s="3"/>
      <c r="J3" s="3"/>
      <c r="K3" s="23"/>
    </row>
    <row r="4" spans="1:11">
      <c r="A4" s="4" t="s">
        <v>2</v>
      </c>
      <c r="B4" s="5" t="s">
        <v>3</v>
      </c>
      <c r="C4" s="5" t="s">
        <v>4</v>
      </c>
      <c r="D4" s="4" t="s">
        <v>5</v>
      </c>
      <c r="E4" s="4"/>
      <c r="F4" s="4" t="s">
        <v>6</v>
      </c>
      <c r="G4" s="4"/>
      <c r="H4" s="4" t="s">
        <v>7</v>
      </c>
      <c r="I4" s="4"/>
      <c r="J4" s="4"/>
      <c r="K4" s="23"/>
    </row>
    <row r="5" spans="1:11">
      <c r="A5" s="4"/>
      <c r="B5" s="5"/>
      <c r="C5" s="5"/>
      <c r="D5" s="4"/>
      <c r="E5" s="4"/>
      <c r="F5" s="4"/>
      <c r="G5" s="4"/>
      <c r="H5" s="4"/>
      <c r="I5" s="4"/>
      <c r="J5" s="4"/>
      <c r="K5" s="23"/>
    </row>
    <row r="6" ht="27" spans="1:11">
      <c r="A6" s="4"/>
      <c r="B6" s="5"/>
      <c r="C6" s="5"/>
      <c r="D6" s="5" t="s">
        <v>8</v>
      </c>
      <c r="E6" s="4" t="s">
        <v>9</v>
      </c>
      <c r="F6" s="13" t="s">
        <v>10</v>
      </c>
      <c r="G6" s="13" t="s">
        <v>11</v>
      </c>
      <c r="H6" s="4" t="s">
        <v>12</v>
      </c>
      <c r="I6" s="4" t="s">
        <v>13</v>
      </c>
      <c r="J6" s="4" t="s">
        <v>14</v>
      </c>
      <c r="K6" s="24"/>
    </row>
    <row r="7" ht="27" spans="1:11">
      <c r="A7" s="4"/>
      <c r="B7" s="5"/>
      <c r="C7" s="5"/>
      <c r="D7" s="5" t="s">
        <v>15</v>
      </c>
      <c r="E7" s="4"/>
      <c r="F7" s="13" t="s">
        <v>16</v>
      </c>
      <c r="G7" s="13" t="s">
        <v>17</v>
      </c>
      <c r="H7" s="4" t="s">
        <v>15</v>
      </c>
      <c r="I7" s="4" t="s">
        <v>15</v>
      </c>
      <c r="J7" s="4" t="s">
        <v>15</v>
      </c>
      <c r="K7" s="24"/>
    </row>
    <row r="8" ht="24.75" customHeight="true" spans="1:11">
      <c r="A8" s="6" t="s">
        <v>18</v>
      </c>
      <c r="B8" s="6"/>
      <c r="C8" s="6"/>
      <c r="D8" s="7"/>
      <c r="E8" s="6">
        <f>E13+E36</f>
        <v>45323</v>
      </c>
      <c r="F8" s="14"/>
      <c r="G8" s="15"/>
      <c r="H8" s="16">
        <f>H13+H36</f>
        <v>1453.71</v>
      </c>
      <c r="I8" s="25">
        <f>I13+I36</f>
        <v>584.7445</v>
      </c>
      <c r="J8" s="25">
        <f>J36</f>
        <v>868.9655</v>
      </c>
      <c r="K8" s="23"/>
    </row>
    <row r="9" ht="15.75" spans="1:11">
      <c r="A9" s="8">
        <v>1</v>
      </c>
      <c r="B9" s="9" t="s">
        <v>19</v>
      </c>
      <c r="C9" s="9" t="s">
        <v>20</v>
      </c>
      <c r="D9" s="8">
        <v>172.03</v>
      </c>
      <c r="E9" s="8">
        <v>748</v>
      </c>
      <c r="F9" s="8">
        <v>0.01</v>
      </c>
      <c r="G9" s="8">
        <v>20</v>
      </c>
      <c r="H9" s="17">
        <f>E9*F9+G9</f>
        <v>27.48</v>
      </c>
      <c r="I9" s="8">
        <v>27.48</v>
      </c>
      <c r="J9" s="8" t="s">
        <v>21</v>
      </c>
      <c r="K9" s="23"/>
    </row>
    <row r="10" ht="15.75" spans="1:11">
      <c r="A10" s="8">
        <v>2</v>
      </c>
      <c r="B10" s="9" t="s">
        <v>19</v>
      </c>
      <c r="C10" s="9" t="s">
        <v>22</v>
      </c>
      <c r="D10" s="8">
        <v>155.22</v>
      </c>
      <c r="E10" s="8">
        <v>158</v>
      </c>
      <c r="F10" s="8">
        <v>0.01</v>
      </c>
      <c r="G10" s="8">
        <v>20</v>
      </c>
      <c r="H10" s="17">
        <f>E10*F10+G10</f>
        <v>21.58</v>
      </c>
      <c r="I10" s="8">
        <v>21.58</v>
      </c>
      <c r="J10" s="8" t="s">
        <v>21</v>
      </c>
      <c r="K10" s="23"/>
    </row>
    <row r="11" ht="15.75" spans="1:11">
      <c r="A11" s="8">
        <v>3</v>
      </c>
      <c r="B11" s="9" t="s">
        <v>19</v>
      </c>
      <c r="C11" s="9" t="s">
        <v>23</v>
      </c>
      <c r="D11" s="8">
        <v>125.18</v>
      </c>
      <c r="E11" s="8">
        <v>796</v>
      </c>
      <c r="F11" s="8">
        <v>0.01</v>
      </c>
      <c r="G11" s="8">
        <v>20</v>
      </c>
      <c r="H11" s="17">
        <f>E11*F11+G11</f>
        <v>27.96</v>
      </c>
      <c r="I11" s="8">
        <v>27.96</v>
      </c>
      <c r="J11" s="8" t="s">
        <v>21</v>
      </c>
      <c r="K11" s="23"/>
    </row>
    <row r="12" ht="15.75" spans="1:11">
      <c r="A12" s="8">
        <v>4</v>
      </c>
      <c r="B12" s="9" t="s">
        <v>19</v>
      </c>
      <c r="C12" s="9" t="s">
        <v>24</v>
      </c>
      <c r="D12" s="8">
        <v>22.78</v>
      </c>
      <c r="E12" s="8">
        <v>491</v>
      </c>
      <c r="F12" s="8">
        <v>0.02</v>
      </c>
      <c r="G12" s="8">
        <v>30</v>
      </c>
      <c r="H12" s="17">
        <f>E12*F12+G12</f>
        <v>39.82</v>
      </c>
      <c r="I12" s="8">
        <v>39.82</v>
      </c>
      <c r="J12" s="8" t="s">
        <v>21</v>
      </c>
      <c r="K12" s="23"/>
    </row>
    <row r="13" ht="15.75" spans="1:11">
      <c r="A13" s="10" t="s">
        <v>25</v>
      </c>
      <c r="B13" s="10"/>
      <c r="C13" s="10"/>
      <c r="D13" s="10"/>
      <c r="E13" s="18">
        <f t="shared" ref="E13:I13" si="0">SUM(E9:E12)</f>
        <v>2193</v>
      </c>
      <c r="F13" s="10"/>
      <c r="G13" s="10"/>
      <c r="H13" s="19">
        <f t="shared" si="0"/>
        <v>116.84</v>
      </c>
      <c r="I13" s="19">
        <f t="shared" si="0"/>
        <v>116.84</v>
      </c>
      <c r="J13" s="26" t="s">
        <v>21</v>
      </c>
      <c r="K13" s="23"/>
    </row>
    <row r="14" ht="15.75" spans="1:11">
      <c r="A14" s="8">
        <v>5</v>
      </c>
      <c r="B14" s="9" t="s">
        <v>26</v>
      </c>
      <c r="C14" s="9" t="s">
        <v>27</v>
      </c>
      <c r="D14" s="8">
        <v>199.65</v>
      </c>
      <c r="E14" s="8">
        <v>1937</v>
      </c>
      <c r="F14" s="8">
        <v>0.01</v>
      </c>
      <c r="G14" s="8">
        <v>20</v>
      </c>
      <c r="H14" s="20">
        <f>E14*F14+G14</f>
        <v>39.37</v>
      </c>
      <c r="I14" s="27">
        <f>H14*0.35</f>
        <v>13.7795</v>
      </c>
      <c r="J14" s="27">
        <f t="shared" ref="J14:J32" si="1">H14-I14</f>
        <v>25.5905</v>
      </c>
      <c r="K14" s="23"/>
    </row>
    <row r="15" ht="15.75" spans="1:11">
      <c r="A15" s="8">
        <v>6</v>
      </c>
      <c r="B15" s="9" t="s">
        <v>26</v>
      </c>
      <c r="C15" s="9" t="s">
        <v>28</v>
      </c>
      <c r="D15" s="8">
        <v>184.45</v>
      </c>
      <c r="E15" s="8">
        <v>2753</v>
      </c>
      <c r="F15" s="8">
        <v>0.01</v>
      </c>
      <c r="G15" s="8">
        <v>20</v>
      </c>
      <c r="H15" s="20">
        <f t="shared" ref="H14:H32" si="2">E15*F15+G15</f>
        <v>47.53</v>
      </c>
      <c r="I15" s="27">
        <f t="shared" ref="I14:I32" si="3">H15*0.35</f>
        <v>16.6355</v>
      </c>
      <c r="J15" s="27">
        <f t="shared" si="1"/>
        <v>30.8945</v>
      </c>
      <c r="K15" s="23"/>
    </row>
    <row r="16" ht="15.75" spans="1:11">
      <c r="A16" s="8">
        <v>7</v>
      </c>
      <c r="B16" s="9" t="s">
        <v>26</v>
      </c>
      <c r="C16" s="9" t="s">
        <v>29</v>
      </c>
      <c r="D16" s="8">
        <v>175.76</v>
      </c>
      <c r="E16" s="8">
        <v>1867</v>
      </c>
      <c r="F16" s="8">
        <v>0.01</v>
      </c>
      <c r="G16" s="8">
        <v>20</v>
      </c>
      <c r="H16" s="20">
        <f>E16*F16+G16</f>
        <v>38.67</v>
      </c>
      <c r="I16" s="27">
        <f>H16*0.35</f>
        <v>13.5345</v>
      </c>
      <c r="J16" s="27">
        <f t="shared" si="1"/>
        <v>25.1355</v>
      </c>
      <c r="K16" s="23"/>
    </row>
    <row r="17" ht="15.75" spans="1:11">
      <c r="A17" s="8">
        <v>8</v>
      </c>
      <c r="B17" s="9" t="s">
        <v>26</v>
      </c>
      <c r="C17" s="9" t="s">
        <v>30</v>
      </c>
      <c r="D17" s="8">
        <v>152.39</v>
      </c>
      <c r="E17" s="8">
        <v>1616</v>
      </c>
      <c r="F17" s="8">
        <v>0.01</v>
      </c>
      <c r="G17" s="8">
        <v>20</v>
      </c>
      <c r="H17" s="20">
        <f t="shared" si="2"/>
        <v>36.16</v>
      </c>
      <c r="I17" s="27">
        <f t="shared" si="3"/>
        <v>12.656</v>
      </c>
      <c r="J17" s="27">
        <f t="shared" si="1"/>
        <v>23.504</v>
      </c>
      <c r="K17" s="23"/>
    </row>
    <row r="18" ht="15.75" spans="1:11">
      <c r="A18" s="8">
        <v>9</v>
      </c>
      <c r="B18" s="9" t="s">
        <v>26</v>
      </c>
      <c r="C18" s="9" t="s">
        <v>31</v>
      </c>
      <c r="D18" s="8">
        <v>121.32</v>
      </c>
      <c r="E18" s="8">
        <v>2112</v>
      </c>
      <c r="F18" s="8">
        <v>0.01</v>
      </c>
      <c r="G18" s="8">
        <v>20</v>
      </c>
      <c r="H18" s="20">
        <f t="shared" si="2"/>
        <v>41.12</v>
      </c>
      <c r="I18" s="27">
        <f t="shared" si="3"/>
        <v>14.392</v>
      </c>
      <c r="J18" s="27">
        <f t="shared" si="1"/>
        <v>26.728</v>
      </c>
      <c r="K18" s="23"/>
    </row>
    <row r="19" ht="15.75" spans="1:11">
      <c r="A19" s="8">
        <v>10</v>
      </c>
      <c r="B19" s="9" t="s">
        <v>26</v>
      </c>
      <c r="C19" s="9" t="s">
        <v>32</v>
      </c>
      <c r="D19" s="8">
        <v>120.37</v>
      </c>
      <c r="E19" s="8">
        <v>2288</v>
      </c>
      <c r="F19" s="8">
        <v>0.01</v>
      </c>
      <c r="G19" s="8">
        <v>20</v>
      </c>
      <c r="H19" s="20">
        <f t="shared" si="2"/>
        <v>42.88</v>
      </c>
      <c r="I19" s="27">
        <f t="shared" si="3"/>
        <v>15.008</v>
      </c>
      <c r="J19" s="27">
        <f t="shared" si="1"/>
        <v>27.872</v>
      </c>
      <c r="K19" s="23"/>
    </row>
    <row r="20" ht="15.75" spans="1:11">
      <c r="A20" s="8">
        <v>11</v>
      </c>
      <c r="B20" s="9" t="s">
        <v>26</v>
      </c>
      <c r="C20" s="9" t="s">
        <v>33</v>
      </c>
      <c r="D20" s="8">
        <v>72.91</v>
      </c>
      <c r="E20" s="8">
        <v>2189</v>
      </c>
      <c r="F20" s="8">
        <v>0.02</v>
      </c>
      <c r="G20" s="8">
        <v>30</v>
      </c>
      <c r="H20" s="20">
        <f t="shared" si="2"/>
        <v>73.78</v>
      </c>
      <c r="I20" s="27">
        <f t="shared" si="3"/>
        <v>25.823</v>
      </c>
      <c r="J20" s="27">
        <f t="shared" si="1"/>
        <v>47.957</v>
      </c>
      <c r="K20" s="23"/>
    </row>
    <row r="21" ht="15.75" spans="1:11">
      <c r="A21" s="8">
        <v>12</v>
      </c>
      <c r="B21" s="9" t="s">
        <v>26</v>
      </c>
      <c r="C21" s="9" t="s">
        <v>34</v>
      </c>
      <c r="D21" s="8">
        <v>72.42</v>
      </c>
      <c r="E21" s="8">
        <v>1274</v>
      </c>
      <c r="F21" s="8">
        <v>0.02</v>
      </c>
      <c r="G21" s="8">
        <v>30</v>
      </c>
      <c r="H21" s="20">
        <f t="shared" si="2"/>
        <v>55.48</v>
      </c>
      <c r="I21" s="27">
        <f t="shared" si="3"/>
        <v>19.418</v>
      </c>
      <c r="J21" s="27">
        <f t="shared" si="1"/>
        <v>36.062</v>
      </c>
      <c r="K21" s="23"/>
    </row>
    <row r="22" ht="15.75" spans="1:11">
      <c r="A22" s="8">
        <v>13</v>
      </c>
      <c r="B22" s="9" t="s">
        <v>26</v>
      </c>
      <c r="C22" s="9" t="s">
        <v>35</v>
      </c>
      <c r="D22" s="8">
        <v>67.91</v>
      </c>
      <c r="E22" s="8">
        <v>1300</v>
      </c>
      <c r="F22" s="8">
        <v>0.02</v>
      </c>
      <c r="G22" s="8">
        <v>30</v>
      </c>
      <c r="H22" s="20">
        <f t="shared" si="2"/>
        <v>56</v>
      </c>
      <c r="I22" s="27">
        <f t="shared" si="3"/>
        <v>19.6</v>
      </c>
      <c r="J22" s="27">
        <f t="shared" si="1"/>
        <v>36.4</v>
      </c>
      <c r="K22" s="23"/>
    </row>
    <row r="23" ht="15.75" spans="1:11">
      <c r="A23" s="8">
        <v>14</v>
      </c>
      <c r="B23" s="9" t="s">
        <v>26</v>
      </c>
      <c r="C23" s="9" t="s">
        <v>36</v>
      </c>
      <c r="D23" s="8">
        <v>63.82</v>
      </c>
      <c r="E23" s="8">
        <v>1719</v>
      </c>
      <c r="F23" s="8">
        <v>0.02</v>
      </c>
      <c r="G23" s="8">
        <v>30</v>
      </c>
      <c r="H23" s="20">
        <f t="shared" si="2"/>
        <v>64.38</v>
      </c>
      <c r="I23" s="27">
        <f t="shared" si="3"/>
        <v>22.533</v>
      </c>
      <c r="J23" s="27">
        <f t="shared" si="1"/>
        <v>41.847</v>
      </c>
      <c r="K23" s="23"/>
    </row>
    <row r="24" ht="15.75" spans="1:11">
      <c r="A24" s="8">
        <v>15</v>
      </c>
      <c r="B24" s="9" t="s">
        <v>26</v>
      </c>
      <c r="C24" s="9" t="s">
        <v>37</v>
      </c>
      <c r="D24" s="8">
        <v>61.61</v>
      </c>
      <c r="E24" s="8">
        <v>2077</v>
      </c>
      <c r="F24" s="8">
        <v>0.02</v>
      </c>
      <c r="G24" s="8">
        <v>30</v>
      </c>
      <c r="H24" s="20">
        <f t="shared" si="2"/>
        <v>71.54</v>
      </c>
      <c r="I24" s="27">
        <f t="shared" si="3"/>
        <v>25.039</v>
      </c>
      <c r="J24" s="27">
        <f t="shared" si="1"/>
        <v>46.501</v>
      </c>
      <c r="K24" s="23"/>
    </row>
    <row r="25" ht="15.75" spans="1:11">
      <c r="A25" s="8">
        <v>16</v>
      </c>
      <c r="B25" s="9" t="s">
        <v>26</v>
      </c>
      <c r="C25" s="9" t="s">
        <v>38</v>
      </c>
      <c r="D25" s="8">
        <v>58.06</v>
      </c>
      <c r="E25" s="8">
        <v>2295</v>
      </c>
      <c r="F25" s="8">
        <v>0.02</v>
      </c>
      <c r="G25" s="8">
        <v>30</v>
      </c>
      <c r="H25" s="20">
        <f t="shared" si="2"/>
        <v>75.9</v>
      </c>
      <c r="I25" s="27">
        <f t="shared" si="3"/>
        <v>26.565</v>
      </c>
      <c r="J25" s="27">
        <f t="shared" si="1"/>
        <v>49.335</v>
      </c>
      <c r="K25" s="23"/>
    </row>
    <row r="26" ht="15.75" spans="1:11">
      <c r="A26" s="8">
        <v>17</v>
      </c>
      <c r="B26" s="9" t="s">
        <v>26</v>
      </c>
      <c r="C26" s="9" t="s">
        <v>39</v>
      </c>
      <c r="D26" s="8">
        <v>57.26</v>
      </c>
      <c r="E26" s="8">
        <v>2062</v>
      </c>
      <c r="F26" s="8">
        <v>0.02</v>
      </c>
      <c r="G26" s="8">
        <v>30</v>
      </c>
      <c r="H26" s="20">
        <f t="shared" si="2"/>
        <v>71.24</v>
      </c>
      <c r="I26" s="27">
        <f t="shared" si="3"/>
        <v>24.934</v>
      </c>
      <c r="J26" s="27">
        <f t="shared" si="1"/>
        <v>46.306</v>
      </c>
      <c r="K26" s="23"/>
    </row>
    <row r="27" ht="15.75" spans="1:11">
      <c r="A27" s="8">
        <v>18</v>
      </c>
      <c r="B27" s="9" t="s">
        <v>26</v>
      </c>
      <c r="C27" s="9" t="s">
        <v>40</v>
      </c>
      <c r="D27" s="8">
        <v>56.74</v>
      </c>
      <c r="E27" s="8">
        <v>2741</v>
      </c>
      <c r="F27" s="8">
        <v>0.02</v>
      </c>
      <c r="G27" s="8">
        <v>30</v>
      </c>
      <c r="H27" s="20">
        <f t="shared" si="2"/>
        <v>84.82</v>
      </c>
      <c r="I27" s="27">
        <f t="shared" si="3"/>
        <v>29.687</v>
      </c>
      <c r="J27" s="27">
        <f t="shared" si="1"/>
        <v>55.133</v>
      </c>
      <c r="K27" s="23"/>
    </row>
    <row r="28" ht="15.75" spans="1:11">
      <c r="A28" s="8">
        <v>19</v>
      </c>
      <c r="B28" s="9" t="s">
        <v>26</v>
      </c>
      <c r="C28" s="9" t="s">
        <v>41</v>
      </c>
      <c r="D28" s="8">
        <v>55.22</v>
      </c>
      <c r="E28" s="8">
        <v>1438</v>
      </c>
      <c r="F28" s="8">
        <v>0.02</v>
      </c>
      <c r="G28" s="8">
        <v>30</v>
      </c>
      <c r="H28" s="20">
        <f t="shared" si="2"/>
        <v>58.76</v>
      </c>
      <c r="I28" s="27">
        <f t="shared" si="3"/>
        <v>20.566</v>
      </c>
      <c r="J28" s="27">
        <f t="shared" si="1"/>
        <v>38.194</v>
      </c>
      <c r="K28" s="23"/>
    </row>
    <row r="29" ht="15.75" spans="1:11">
      <c r="A29" s="8">
        <v>20</v>
      </c>
      <c r="B29" s="9" t="s">
        <v>26</v>
      </c>
      <c r="C29" s="9" t="s">
        <v>42</v>
      </c>
      <c r="D29" s="8">
        <v>39.26</v>
      </c>
      <c r="E29" s="8">
        <v>2156</v>
      </c>
      <c r="F29" s="8">
        <v>0.02</v>
      </c>
      <c r="G29" s="8">
        <v>30</v>
      </c>
      <c r="H29" s="20">
        <f t="shared" si="2"/>
        <v>73.12</v>
      </c>
      <c r="I29" s="27">
        <f t="shared" si="3"/>
        <v>25.592</v>
      </c>
      <c r="J29" s="27">
        <f t="shared" si="1"/>
        <v>47.528</v>
      </c>
      <c r="K29" s="23"/>
    </row>
    <row r="30" ht="15.75" spans="1:11">
      <c r="A30" s="8">
        <v>21</v>
      </c>
      <c r="B30" s="9" t="s">
        <v>26</v>
      </c>
      <c r="C30" s="9" t="s">
        <v>43</v>
      </c>
      <c r="D30" s="8">
        <v>26.66</v>
      </c>
      <c r="E30" s="8">
        <v>1935</v>
      </c>
      <c r="F30" s="8">
        <v>0.02</v>
      </c>
      <c r="G30" s="8">
        <v>30</v>
      </c>
      <c r="H30" s="20">
        <f t="shared" si="2"/>
        <v>68.7</v>
      </c>
      <c r="I30" s="27">
        <f>H30*0.35</f>
        <v>24.045</v>
      </c>
      <c r="J30" s="27">
        <f t="shared" si="1"/>
        <v>44.655</v>
      </c>
      <c r="K30" s="23"/>
    </row>
    <row r="31" ht="15.75" spans="1:11">
      <c r="A31" s="8">
        <v>22</v>
      </c>
      <c r="B31" s="9" t="s">
        <v>26</v>
      </c>
      <c r="C31" s="9" t="s">
        <v>44</v>
      </c>
      <c r="D31" s="8">
        <v>23.51</v>
      </c>
      <c r="E31" s="8">
        <v>1862</v>
      </c>
      <c r="F31" s="8">
        <v>0.02</v>
      </c>
      <c r="G31" s="8">
        <v>30</v>
      </c>
      <c r="H31" s="20">
        <f t="shared" si="2"/>
        <v>67.24</v>
      </c>
      <c r="I31" s="27">
        <f t="shared" si="3"/>
        <v>23.534</v>
      </c>
      <c r="J31" s="27">
        <f t="shared" si="1"/>
        <v>43.706</v>
      </c>
      <c r="K31" s="23"/>
    </row>
    <row r="32" ht="15.75" spans="1:11">
      <c r="A32" s="8">
        <v>23</v>
      </c>
      <c r="B32" s="9" t="s">
        <v>26</v>
      </c>
      <c r="C32" s="9" t="s">
        <v>45</v>
      </c>
      <c r="D32" s="8">
        <v>17.9</v>
      </c>
      <c r="E32" s="8">
        <v>2487</v>
      </c>
      <c r="F32" s="8">
        <v>0.02</v>
      </c>
      <c r="G32" s="8">
        <v>30</v>
      </c>
      <c r="H32" s="20">
        <f t="shared" si="2"/>
        <v>79.74</v>
      </c>
      <c r="I32" s="27">
        <f t="shared" si="3"/>
        <v>27.909</v>
      </c>
      <c r="J32" s="27">
        <f t="shared" si="1"/>
        <v>51.831</v>
      </c>
      <c r="K32" s="23"/>
    </row>
    <row r="33" ht="15.75" spans="1:11">
      <c r="A33" s="11">
        <v>24</v>
      </c>
      <c r="B33" s="12" t="s">
        <v>26</v>
      </c>
      <c r="C33" s="12" t="s">
        <v>46</v>
      </c>
      <c r="D33" s="11">
        <v>97.3</v>
      </c>
      <c r="E33" s="11">
        <v>1564</v>
      </c>
      <c r="F33" s="11">
        <v>0.02</v>
      </c>
      <c r="G33" s="11">
        <v>30</v>
      </c>
      <c r="H33" s="20">
        <f>E33*F33+G33</f>
        <v>61.28</v>
      </c>
      <c r="I33" s="27">
        <f>H33*0.35</f>
        <v>21.448</v>
      </c>
      <c r="J33" s="27">
        <f>H33-I33</f>
        <v>39.832</v>
      </c>
      <c r="K33" s="28" t="s">
        <v>47</v>
      </c>
    </row>
    <row r="34" ht="15.75" spans="1:11">
      <c r="A34" s="11">
        <v>25</v>
      </c>
      <c r="B34" s="12" t="s">
        <v>26</v>
      </c>
      <c r="C34" s="12" t="s">
        <v>48</v>
      </c>
      <c r="D34" s="11">
        <v>77.57</v>
      </c>
      <c r="E34" s="11">
        <v>2100</v>
      </c>
      <c r="F34" s="11">
        <v>0.02</v>
      </c>
      <c r="G34" s="11">
        <v>30</v>
      </c>
      <c r="H34" s="20">
        <f>E34*F34+G34</f>
        <v>72</v>
      </c>
      <c r="I34" s="27">
        <f>H34*0.35</f>
        <v>25.2</v>
      </c>
      <c r="J34" s="27">
        <f>H34-I34</f>
        <v>46.8</v>
      </c>
      <c r="K34" s="28" t="s">
        <v>49</v>
      </c>
    </row>
    <row r="35" ht="27" spans="1:11">
      <c r="A35" s="11">
        <v>26</v>
      </c>
      <c r="B35" s="12" t="s">
        <v>26</v>
      </c>
      <c r="C35" s="12" t="s">
        <v>50</v>
      </c>
      <c r="D35" s="11">
        <v>50.31</v>
      </c>
      <c r="E35" s="11">
        <v>1358</v>
      </c>
      <c r="F35" s="11">
        <v>0.02</v>
      </c>
      <c r="G35" s="11">
        <v>30</v>
      </c>
      <c r="H35" s="20">
        <f>E35*F35+G35</f>
        <v>57.16</v>
      </c>
      <c r="I35" s="27">
        <f>H35*0.35</f>
        <v>20.006</v>
      </c>
      <c r="J35" s="27">
        <f>H35-I35</f>
        <v>37.154</v>
      </c>
      <c r="K35" s="28" t="s">
        <v>51</v>
      </c>
    </row>
    <row r="36" ht="15.75" spans="1:11">
      <c r="A36" s="10" t="s">
        <v>52</v>
      </c>
      <c r="B36" s="10"/>
      <c r="C36" s="10"/>
      <c r="D36" s="10"/>
      <c r="E36" s="21">
        <f>SUM(E14:E35)</f>
        <v>43130</v>
      </c>
      <c r="F36" s="21"/>
      <c r="G36" s="21"/>
      <c r="H36" s="22">
        <f>SUM(H14:H35)</f>
        <v>1336.87</v>
      </c>
      <c r="I36" s="29">
        <f>SUM(I14:I35)</f>
        <v>467.9045</v>
      </c>
      <c r="J36" s="29">
        <f>SUM(J14:J35)</f>
        <v>868.9655</v>
      </c>
      <c r="K36" s="23"/>
    </row>
  </sheetData>
  <mergeCells count="15">
    <mergeCell ref="A1:J1"/>
    <mergeCell ref="A2:J2"/>
    <mergeCell ref="A3:J3"/>
    <mergeCell ref="A8:C8"/>
    <mergeCell ref="A13:C13"/>
    <mergeCell ref="A36:C36"/>
    <mergeCell ref="A4:A7"/>
    <mergeCell ref="B4:B7"/>
    <mergeCell ref="C4:C7"/>
    <mergeCell ref="E6:E7"/>
    <mergeCell ref="K1:K3"/>
    <mergeCell ref="K6:K7"/>
    <mergeCell ref="D4:E5"/>
    <mergeCell ref="F4:G5"/>
    <mergeCell ref="H4:J5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china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nongwei</cp:lastModifiedBy>
  <dcterms:created xsi:type="dcterms:W3CDTF">2024-01-23T10:22:00Z</dcterms:created>
  <dcterms:modified xsi:type="dcterms:W3CDTF">2024-10-10T13:12:49Z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86BADF0E694945BBB09AFE247F823E26_12</vt:lpwstr>
  </property>
  <property fmtid="{D5CDD505-2E9C-101B-9397-08002B2CF9AE}" pid="3" name="KSOProductBuildVer">
    <vt:lpwstr>2052-11.8.2.9695</vt:lpwstr>
  </property>
</Properties>
</file>