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17" activeTab="17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莘庄镇" sheetId="82" r:id="rId18"/>
    <sheet name="抚恤金" sheetId="75" state="hidden" r:id="rId19"/>
    <sheet name="中小学教育补充" sheetId="70" state="hidden" r:id="rId20"/>
    <sheet name="2025年设备购置与更新" sheetId="74" state="hidden" r:id="rId21"/>
    <sheet name="附件实验幼儿园细化表" sheetId="79" state="hidden" r:id="rId22"/>
    <sheet name="2025年校舍维修" sheetId="76" state="hidden" r:id="rId23"/>
    <sheet name="保安经费追加" sheetId="81" state="hidden" r:id="rId24"/>
  </sheets>
  <definedNames>
    <definedName name="_xlnm._FilterDatabase" localSheetId="20" hidden="1">'2025年设备购置与更新'!$A$2:$N$4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19" hidden="1">中小学教育补充!$A$2:$L$12</definedName>
    <definedName name="_xlnm.Print_Area" localSheetId="20">'2025年设备购置与更新'!$A$1:$L$4</definedName>
    <definedName name="_xlnm.Print_Area" localSheetId="22">'2025年校舍维修'!$A$1:$J$9</definedName>
    <definedName name="_xlnm.Print_Area" localSheetId="13">保安经费!$A$1:$J$183</definedName>
    <definedName name="_xlnm.Print_Area" localSheetId="23">保安经费追加!$A$1:$H$4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1">附件实验幼儿园细化表!$A$1:$H$87</definedName>
    <definedName name="_xlnm.Print_Area" localSheetId="7">虹桥!$A$1:$P$72</definedName>
    <definedName name="_xlnm.Print_Area" localSheetId="5">华漕!$A$1:$O$72</definedName>
    <definedName name="_xlnm.Print_Area" localSheetId="0">基本支出!$A$1:$N$71</definedName>
    <definedName name="_xlnm.Print_Area" localSheetId="4">马桥!$A$1:$Q$72</definedName>
    <definedName name="_xlnm.Print_Area" localSheetId="3">七宝!$A$1:$Y$72</definedName>
    <definedName name="_xlnm.Print_Area" localSheetId="12">社区教育!$A$1:$C$13</definedName>
    <definedName name="_xlnm.Print_Area" localSheetId="1">莘庄!$A$1:$K$72</definedName>
    <definedName name="_xlnm.Print_Area" localSheetId="2">吴泾!$A$1:$K$72</definedName>
    <definedName name="_xlnm.Print_Area" localSheetId="19">中小学教育补充!$A$1:$J$12</definedName>
    <definedName name="_xlnm.Print_Area" localSheetId="6">颛桥!$A$1:$T$72</definedName>
    <definedName name="_xlnm.Print_Titles" localSheetId="20">'2025年设备购置与更新'!$1:$2</definedName>
    <definedName name="_xlnm.Print_Titles" localSheetId="22">'2025年校舍维修'!$1:$3</definedName>
    <definedName name="_xlnm.Print_Titles" localSheetId="13">保安经费!$1:$2</definedName>
    <definedName name="_xlnm.Print_Titles" localSheetId="23">保安经费追加!$1:$2</definedName>
    <definedName name="_xlnm.Print_Titles" localSheetId="14">补充公用经费!$1:$3</definedName>
    <definedName name="_xlnm.Print_Titles" localSheetId="11">残疾就业保障!$1:$2</definedName>
    <definedName name="_xlnm.Print_Titles" localSheetId="21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0">基本支出!$1:$2</definedName>
    <definedName name="_xlnm.Print_Titles" localSheetId="4">马桥!$1:$3</definedName>
    <definedName name="_xlnm.Print_Titles" localSheetId="3">七宝!$1:$3</definedName>
    <definedName name="_xlnm.Print_Titles" localSheetId="1">莘庄!$1:$3</definedName>
    <definedName name="_xlnm.Print_Titles" localSheetId="2">吴泾!$1:$3</definedName>
    <definedName name="_xlnm.Print_Titles" localSheetId="19">中小学教育补充!$1:$2</definedName>
    <definedName name="_xlnm.Print_Titles" localSheetId="6">颛桥!$1:$3</definedName>
  </definedNames>
  <calcPr calcId="124519"/>
</workbook>
</file>

<file path=xl/calcChain.xml><?xml version="1.0" encoding="utf-8"?>
<calcChain xmlns="http://schemas.openxmlformats.org/spreadsheetml/2006/main">
  <c r="D10" i="82"/>
  <c r="E10"/>
  <c r="F10"/>
  <c r="G10"/>
  <c r="D6"/>
  <c r="D5"/>
  <c r="E5" s="1"/>
  <c r="C10"/>
  <c r="G4"/>
  <c r="E4"/>
  <c r="D7"/>
  <c r="C9"/>
  <c r="E9" s="1"/>
  <c r="C8"/>
  <c r="D8" s="1"/>
  <c r="C7"/>
  <c r="C6"/>
  <c r="C5"/>
  <c r="E6" l="1"/>
  <c r="G5"/>
  <c r="E8"/>
  <c r="E7"/>
  <c r="G8"/>
  <c r="G6"/>
  <c r="F9"/>
  <c r="G7"/>
  <c r="G9" l="1"/>
  <c r="H4" i="81" l="1"/>
  <c r="J10" i="70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J4" i="76" l="1"/>
  <c r="J9" s="1"/>
  <c r="C4" i="75" l="1"/>
  <c r="K3" i="74" l="1"/>
  <c r="K4" s="1"/>
  <c r="J12" i="70" l="1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<sst xmlns="http://schemas.openxmlformats.org/spreadsheetml/2006/main" count="4711" uniqueCount="1474">
  <si>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</si>
  <si>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</si>
  <si>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</si>
  <si>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</si>
  <si>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</si>
  <si>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</si>
  <si>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</si>
  <si>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</si>
  <si>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</si>
  <si>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</si>
  <si>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</si>
  <si>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</si>
  <si>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</si>
  <si>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</si>
  <si>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</si>
  <si>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</si>
  <si>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</si>
  <si>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</si>
  <si>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</si>
  <si>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</si>
  <si>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</si>
  <si>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</si>
  <si>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</si>
  <si>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</si>
  <si>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</si>
  <si>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</si>
  <si>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</si>
  <si>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</si>
  <si>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</si>
  <si>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</si>
  <si>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</si>
  <si>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</si>
  <si>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</si>
  <si>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</si>
  <si>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</si>
  <si>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</si>
  <si>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</si>
  <si>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</si>
  <si>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</si>
  <si>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</si>
  <si>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</si>
  <si>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</si>
  <si>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</si>
  <si>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</si>
  <si>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</si>
  <si>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</si>
  <si>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</si>
  <si>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</si>
  <si>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</si>
  <si>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</si>
  <si>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</si>
  <si>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</si>
  <si>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</si>
  <si>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</si>
  <si>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</si>
  <si>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</si>
  <si>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</si>
  <si>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</si>
  <si>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</si>
  <si>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</si>
  <si>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</si>
  <si>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</si>
  <si>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</si>
  <si>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</si>
  <si>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</si>
  <si>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</si>
  <si>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</si>
  <si>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</si>
  <si>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</si>
  <si>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</si>
  <si>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</si>
  <si>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</si>
  <si>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</si>
  <si>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</si>
  <si>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</si>
  <si>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</si>
  <si>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</si>
  <si>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</si>
  <si>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</si>
  <si>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</si>
  <si>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</si>
  <si>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</si>
  <si>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</si>
  <si>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</si>
  <si>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</si>
  <si>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</si>
  <si>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</si>
  <si>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</si>
  <si>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</si>
  <si>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</si>
  <si>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</si>
  <si>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</si>
  <si>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</si>
  <si>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</si>
  <si>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</si>
  <si>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</si>
  <si>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</si>
  <si>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</si>
  <si>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</si>
  <si>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</si>
  <si>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</si>
  <si>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</si>
  <si>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</si>
  <si>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</si>
  <si>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</si>
  <si>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</si>
  <si>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</si>
  <si>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</si>
  <si>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</si>
  <si>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</si>
  <si>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</si>
  <si>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</si>
  <si>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</si>
  <si>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</si>
  <si>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</si>
  <si>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</si>
  <si>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</si>
  <si>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</si>
  <si>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</si>
  <si>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</si>
  <si>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</si>
  <si>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</si>
  <si>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</si>
  <si>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</si>
  <si>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</si>
  <si>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</si>
  <si>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</si>
  <si>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</si>
  <si>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</si>
  <si>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</si>
  <si>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</si>
  <si>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</si>
  <si>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</si>
  <si>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</si>
  <si>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</si>
  <si>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</si>
  <si>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</si>
  <si>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</si>
  <si>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</si>
  <si>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</si>
  <si>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</si>
  <si>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</si>
  <si>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</si>
  <si>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</si>
  <si>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</si>
  <si>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</si>
  <si>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</si>
  <si>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</si>
  <si>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</si>
  <si>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</si>
  <si>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</si>
  <si>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</si>
  <si>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</si>
  <si>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</si>
  <si>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</si>
  <si>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</si>
  <si>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</si>
  <si>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</si>
  <si>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</si>
  <si>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</si>
  <si>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</si>
  <si>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</si>
  <si>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</si>
  <si>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</si>
  <si>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</si>
  <si>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</si>
  <si>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</si>
  <si>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</si>
  <si>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</si>
  <si>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</si>
  <si>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</si>
  <si>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</si>
  <si>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</si>
  <si>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</si>
  <si>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</si>
  <si>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</si>
  <si>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</si>
  <si>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</si>
  <si>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</si>
  <si>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</si>
  <si>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</si>
  <si>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</si>
  <si>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</si>
  <si>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</si>
  <si>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</si>
  <si>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</si>
  <si>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</si>
  <si>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</si>
  <si>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</si>
  <si>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</si>
  <si>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</si>
  <si>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</si>
  <si>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</si>
  <si>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</si>
  <si>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</si>
  <si>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</si>
  <si>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</si>
  <si>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</si>
  <si>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</si>
  <si>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</si>
  <si>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</si>
  <si>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</si>
  <si>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</si>
  <si>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</si>
  <si>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</si>
  <si>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</si>
  <si>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</si>
  <si>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</si>
  <si>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</si>
  <si>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</si>
  <si>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</si>
  <si>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</si>
  <si>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</si>
  <si>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</si>
  <si>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</si>
  <si>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</si>
  <si>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</si>
  <si>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</si>
  <si>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</si>
  <si>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</si>
  <si>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</si>
  <si>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</si>
  <si>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</si>
  <si>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</si>
  <si>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</si>
  <si>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</si>
  <si>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</si>
  <si>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</si>
  <si>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</si>
  <si>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</si>
  <si>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</si>
  <si>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</si>
  <si>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</si>
  <si>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</si>
  <si>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</si>
  <si>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</si>
  <si>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</si>
  <si>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</si>
  <si>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</si>
  <si>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</si>
  <si>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</si>
  <si>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</si>
  <si>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</si>
  <si>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</si>
  <si>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</si>
  <si>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</si>
  <si>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</si>
  <si>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</si>
  <si>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</si>
  <si>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</si>
  <si>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</si>
  <si>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</si>
  <si>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</si>
  <si>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</si>
  <si>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</si>
  <si>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</si>
  <si>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</si>
  <si>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</si>
  <si>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</si>
  <si>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</si>
  <si>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</si>
  <si>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</si>
  <si>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</si>
  <si>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</si>
  <si>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</si>
  <si>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</si>
  <si>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</si>
  <si>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</si>
  <si>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</si>
  <si>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</si>
  <si>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</si>
  <si>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</si>
  <si>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</si>
  <si>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</si>
  <si>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</si>
  <si>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</si>
  <si>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</si>
  <si>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</si>
  <si>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</si>
  <si>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</si>
  <si>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</si>
  <si>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</si>
  <si>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</si>
  <si>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</si>
  <si>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</si>
  <si>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</si>
  <si>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</si>
  <si>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</si>
  <si>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</si>
  <si>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</si>
  <si>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</si>
  <si>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</si>
  <si>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</si>
  <si>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</si>
  <si>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</si>
  <si>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</si>
  <si>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</si>
  <si>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</si>
  <si>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</si>
  <si>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</si>
  <si>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</si>
  <si>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</si>
  <si>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</si>
  <si>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</si>
  <si>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</si>
  <si>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</si>
  <si>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</si>
  <si>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</si>
  <si>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</si>
  <si>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</si>
  <si>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</si>
  <si>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</si>
  <si>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</si>
  <si>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</si>
  <si>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</si>
  <si>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</si>
  <si>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</si>
  <si>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</si>
  <si>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</si>
  <si>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</si>
  <si>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</si>
  <si>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</si>
  <si>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</si>
  <si>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</si>
  <si>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</si>
  <si>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</si>
  <si>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</si>
  <si>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</si>
  <si>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</si>
  <si>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</si>
  <si>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</si>
  <si>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</si>
  <si>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</si>
  <si>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</si>
  <si>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</si>
  <si>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</si>
  <si>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</si>
  <si>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</si>
  <si>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</si>
  <si>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</si>
  <si>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</si>
  <si>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</si>
  <si>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</si>
  <si>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</si>
  <si>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</si>
  <si>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</si>
  <si>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</si>
  <si>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</si>
  <si>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</si>
  <si>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</si>
  <si>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</si>
  <si>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</si>
  <si>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</si>
  <si>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</si>
  <si>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</si>
  <si>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</si>
  <si>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</si>
  <si>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</si>
  <si>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</si>
  <si>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</si>
  <si>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</si>
  <si>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</si>
  <si>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</si>
  <si>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</si>
  <si>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</si>
  <si>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</si>
  <si>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</si>
  <si>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</si>
  <si>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</si>
  <si>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</si>
  <si>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</si>
  <si>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</si>
  <si>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</si>
  <si>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</si>
  <si>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</si>
  <si>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</si>
  <si>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</si>
  <si>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</si>
  <si>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</si>
  <si>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</si>
  <si>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</si>
  <si>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</si>
  <si>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</si>
  <si>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</si>
  <si>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</si>
  <si>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</si>
  <si>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</si>
  <si>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</si>
  <si>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</si>
  <si>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</si>
  <si>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</si>
  <si>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</si>
  <si>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</si>
  <si>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</si>
  <si>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</si>
  <si>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</si>
  <si>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</si>
  <si>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</si>
  <si>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</si>
  <si>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</si>
  <si>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</si>
  <si>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</si>
  <si>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</si>
  <si>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</si>
  <si>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</si>
  <si>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</si>
  <si>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</si>
  <si>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</si>
  <si>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</si>
  <si>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</si>
  <si>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</si>
  <si>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</si>
  <si>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</si>
  <si>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</si>
  <si>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</si>
  <si>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</si>
  <si>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</si>
  <si>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</si>
  <si>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</si>
  <si>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</si>
  <si>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</si>
  <si>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</si>
  <si>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</si>
  <si>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</si>
  <si>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</si>
  <si>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</si>
  <si>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</si>
  <si>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</si>
  <si>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</si>
  <si>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</si>
  <si>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</si>
  <si>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</si>
  <si>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</si>
  <si>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</si>
  <si>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</si>
  <si>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</si>
  <si>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</si>
  <si>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</si>
  <si>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</si>
  <si>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</si>
  <si>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</si>
  <si>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</si>
  <si>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</si>
  <si>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</si>
  <si>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</si>
  <si>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</si>
  <si>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</si>
  <si>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</si>
  <si>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</si>
  <si>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</si>
  <si>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</si>
  <si>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</si>
  <si>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</si>
  <si>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</si>
  <si>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</si>
  <si>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</si>
  <si>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</si>
  <si>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</si>
  <si>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</si>
  <si>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</si>
  <si>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</si>
  <si>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</si>
  <si>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</si>
  <si>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</si>
  <si>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</si>
  <si>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</si>
  <si>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</si>
  <si>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</si>
  <si>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</si>
  <si>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</si>
  <si>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</si>
  <si>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</si>
  <si>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</si>
  <si>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</si>
  <si>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</si>
  <si>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</si>
  <si>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</si>
  <si>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</si>
  <si>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</si>
  <si>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</si>
  <si>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</si>
  <si>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</si>
  <si>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</si>
  <si>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</si>
  <si>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</si>
  <si>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</si>
  <si>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</si>
  <si>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</si>
  <si>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</si>
  <si>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</si>
  <si>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</si>
  <si>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</si>
  <si>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</si>
  <si>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</si>
  <si>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</si>
  <si>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</si>
  <si>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</si>
  <si>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</si>
  <si>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</si>
  <si>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</si>
  <si>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</si>
  <si>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</si>
  <si>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</si>
  <si>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</si>
  <si>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</si>
  <si>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</si>
  <si>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</si>
  <si>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</si>
  <si>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</si>
  <si>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</si>
  <si>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</si>
  <si>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</si>
  <si>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</si>
  <si>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</si>
  <si>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</si>
  <si>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</si>
  <si>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</si>
  <si>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</si>
  <si>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</si>
  <si>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</si>
  <si>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</si>
  <si>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</si>
  <si>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</si>
  <si>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</si>
  <si>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</si>
  <si>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</si>
  <si>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</si>
  <si>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</si>
  <si>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</si>
  <si>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</si>
  <si>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</si>
  <si>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</si>
  <si>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</si>
  <si>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</si>
  <si>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</si>
  <si>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</si>
  <si>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</si>
  <si>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</si>
  <si>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</si>
  <si>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</si>
  <si>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</si>
  <si>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</si>
  <si>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</si>
  <si>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</si>
  <si>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</si>
  <si>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</si>
  <si>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</si>
  <si>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</si>
  <si>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</si>
  <si>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</si>
  <si>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</si>
  <si>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</si>
  <si>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</si>
  <si>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</si>
  <si>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</si>
  <si>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</si>
  <si>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</si>
  <si>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</si>
  <si>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</si>
  <si>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</si>
  <si>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</si>
  <si>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</si>
  <si>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</si>
  <si>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</si>
  <si>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</si>
  <si>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</si>
  <si>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</si>
  <si>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</si>
  <si>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</si>
  <si>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</si>
  <si>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</si>
  <si>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</si>
  <si>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</si>
  <si>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</si>
  <si>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</si>
  <si>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</si>
  <si>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</si>
  <si>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</si>
  <si>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</si>
  <si>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</si>
  <si>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</si>
  <si>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</si>
  <si>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</si>
  <si>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</si>
  <si>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</si>
  <si>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</si>
  <si>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</si>
  <si>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</si>
  <si>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</si>
  <si>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</si>
  <si>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</si>
  <si>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</si>
  <si>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</si>
  <si>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</si>
  <si>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</si>
  <si>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</si>
  <si>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</si>
  <si>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</si>
  <si>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</si>
  <si>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</si>
  <si>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</si>
  <si>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</si>
  <si>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</si>
  <si>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</si>
  <si>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</si>
  <si>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</si>
  <si>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</si>
  <si>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</si>
  <si>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</si>
  <si>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</si>
  <si>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</si>
  <si>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</si>
  <si>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</si>
  <si>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</si>
  <si>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</si>
  <si>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</si>
  <si>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</si>
  <si>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</si>
  <si>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</si>
  <si>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</si>
  <si>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</si>
  <si>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</si>
  <si>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</si>
  <si>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</si>
  <si>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</si>
  <si>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</si>
  <si>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</si>
  <si>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</si>
  <si>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</si>
  <si>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</si>
  <si>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</si>
  <si>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</si>
  <si>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</si>
  <si>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</si>
  <si>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</si>
  <si>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</si>
  <si>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</si>
  <si>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</si>
  <si>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</si>
  <si>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</si>
  <si>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</si>
  <si>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</si>
  <si>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</si>
  <si>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</si>
  <si>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</si>
  <si>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</si>
  <si>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</si>
  <si>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</si>
  <si>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</si>
  <si>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</si>
  <si>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</si>
  <si>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</si>
  <si>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</si>
  <si>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</si>
  <si>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</si>
  <si>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</si>
  <si>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</si>
  <si>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</si>
  <si>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</si>
  <si>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</si>
  <si>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</si>
  <si>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</si>
  <si>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</si>
  <si>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</si>
  <si>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</si>
  <si>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</si>
  <si>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</si>
  <si>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</si>
  <si>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</si>
  <si>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</si>
  <si>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</si>
  <si>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</si>
  <si>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</si>
  <si>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</si>
  <si>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</si>
  <si>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</si>
  <si>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</si>
  <si>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</si>
  <si>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</si>
  <si>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</si>
  <si>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</si>
  <si>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</si>
  <si>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</si>
  <si>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</si>
  <si>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</si>
  <si>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</si>
  <si>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</si>
  <si>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</si>
  <si>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</si>
  <si>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</si>
  <si>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</si>
  <si>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</si>
  <si>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</si>
  <si>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</si>
  <si>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</si>
  <si>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</si>
  <si>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</si>
  <si>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</si>
  <si>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</si>
  <si>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</si>
  <si>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</si>
  <si>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</si>
  <si>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</si>
  <si>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</si>
  <si>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</si>
  <si>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</si>
  <si>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</si>
  <si>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</si>
  <si>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</si>
  <si>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</si>
  <si>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</si>
  <si>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</si>
  <si>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</si>
  <si>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</si>
  <si>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</si>
  <si>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</si>
  <si>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</si>
  <si>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</si>
  <si>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</si>
  <si>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</si>
  <si>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</si>
  <si>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</si>
  <si>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</si>
  <si>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</si>
  <si>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</si>
  <si>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</si>
  <si>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</si>
  <si>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</si>
  <si>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</si>
  <si>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</si>
  <si>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</si>
  <si>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</si>
  <si>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</si>
  <si>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</si>
  <si>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</si>
  <si>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</si>
  <si>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</si>
  <si>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</si>
  <si>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</si>
  <si>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</si>
  <si>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</si>
  <si>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</si>
  <si>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</si>
  <si>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</si>
  <si>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</si>
  <si>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</si>
  <si>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</si>
  <si>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</si>
  <si>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</si>
  <si>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</si>
  <si>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</si>
  <si>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</si>
  <si>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</si>
  <si>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</si>
  <si>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</si>
  <si>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</si>
  <si>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</si>
  <si>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</si>
  <si>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</si>
  <si>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</si>
  <si>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</si>
  <si>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</si>
  <si>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</si>
  <si>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</si>
  <si>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</si>
  <si>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</si>
  <si>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</si>
  <si>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</si>
  <si>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</si>
  <si>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</si>
  <si>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</si>
  <si>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</si>
  <si>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</si>
  <si>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</si>
  <si>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</si>
  <si>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</si>
  <si>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</si>
  <si>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</si>
  <si>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</si>
  <si>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</si>
  <si>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</si>
  <si>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</si>
  <si>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</si>
  <si>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</si>
  <si>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</si>
  <si>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</si>
  <si>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</si>
  <si>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</si>
  <si>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</si>
  <si>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</si>
  <si>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</si>
  <si>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</si>
  <si>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</si>
  <si>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</si>
  <si>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</si>
  <si>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</si>
  <si>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</si>
  <si>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</si>
  <si>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</si>
  <si>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</si>
  <si>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</si>
  <si>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</si>
  <si>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</si>
  <si>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</si>
  <si>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</si>
  <si>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</si>
  <si>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</si>
  <si>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</si>
  <si>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</si>
  <si>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</si>
  <si>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</si>
  <si>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</si>
  <si>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</si>
  <si>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</si>
  <si>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</si>
  <si>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</si>
  <si>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</si>
  <si>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</si>
  <si>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</si>
  <si>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</si>
  <si>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</si>
  <si>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</si>
  <si>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</si>
  <si>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</si>
  <si>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</si>
  <si>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</si>
  <si>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</si>
  <si>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</si>
  <si>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</si>
  <si>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</si>
  <si>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</si>
  <si>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</si>
  <si>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</si>
  <si>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</si>
  <si>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</si>
  <si>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</si>
  <si>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</si>
  <si>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</si>
  <si>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</si>
  <si>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</si>
  <si>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</si>
  <si>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</si>
  <si>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</si>
  <si>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</si>
  <si>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</si>
  <si>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</si>
  <si>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</si>
  <si>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</si>
  <si>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</si>
  <si>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</si>
  <si>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</si>
  <si>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</si>
  <si>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</si>
  <si>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</si>
  <si>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</si>
  <si>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</si>
  <si>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</si>
  <si>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</si>
  <si>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</si>
  <si>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</si>
  <si>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</si>
  <si>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</si>
  <si>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</si>
  <si>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</si>
  <si>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</si>
  <si>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</si>
  <si>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</si>
  <si>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</si>
  <si>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</si>
  <si>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</si>
  <si>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</si>
  <si>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</si>
  <si>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</si>
  <si>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</si>
  <si>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</si>
  <si>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</si>
  <si>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</si>
  <si>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</si>
  <si>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</si>
  <si>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</si>
  <si>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</si>
  <si>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</si>
  <si>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</si>
  <si>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</si>
  <si>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</si>
  <si>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</si>
  <si>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</si>
  <si>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</si>
  <si>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</si>
  <si>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</si>
  <si>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</si>
  <si>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</si>
  <si>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</si>
  <si>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</si>
  <si>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</si>
  <si>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</si>
  <si>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</si>
  <si>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</si>
  <si>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</si>
  <si>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</si>
  <si>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</si>
  <si>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</si>
  <si>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</si>
  <si>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</si>
  <si>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</si>
  <si>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</si>
  <si>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</si>
  <si>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</si>
  <si>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</si>
  <si>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</si>
  <si>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</si>
  <si>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</si>
  <si>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</si>
  <si>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</si>
  <si>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</si>
  <si>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</si>
  <si>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</si>
  <si>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</si>
  <si>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</si>
  <si>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</si>
  <si>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</si>
  <si>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</si>
  <si>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</si>
  <si>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</si>
  <si>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</si>
  <si>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</si>
  <si>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</si>
  <si>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</si>
  <si>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</si>
  <si>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</si>
  <si>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</si>
  <si>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</si>
  <si>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</si>
  <si>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</si>
  <si>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</si>
  <si>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</si>
  <si>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</si>
  <si>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</si>
  <si>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</si>
  <si>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</si>
  <si>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</si>
  <si>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</si>
  <si>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</si>
  <si>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</si>
  <si>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</si>
  <si>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</si>
  <si>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</si>
  <si>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</si>
  <si>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</si>
  <si>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</si>
  <si>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</si>
  <si>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</si>
  <si>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</si>
  <si>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</si>
  <si>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</si>
  <si>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</si>
  <si>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</si>
  <si>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</si>
  <si>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</si>
  <si>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</si>
  <si>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</si>
  <si>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</si>
  <si>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</si>
  <si>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</si>
  <si>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</si>
  <si>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</si>
  <si>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</si>
  <si>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</si>
  <si>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</si>
  <si>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</si>
  <si>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</si>
  <si>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</si>
  <si>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</si>
  <si>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</si>
  <si>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</si>
  <si>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</si>
  <si>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</si>
  <si>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</si>
  <si>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</si>
  <si>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</si>
  <si>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</si>
  <si>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</si>
  <si>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</si>
  <si>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</si>
  <si>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</si>
  <si>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</si>
  <si>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</si>
  <si>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</si>
  <si>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</si>
  <si>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</si>
  <si>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</si>
  <si>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</si>
  <si>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</si>
  <si>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</si>
  <si>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</si>
  <si>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</si>
  <si>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</si>
  <si>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</si>
  <si>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</si>
  <si>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</si>
  <si>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</si>
  <si>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</si>
  <si>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</si>
  <si>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</si>
  <si>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</si>
  <si>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</si>
  <si>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</si>
  <si>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</si>
  <si>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</si>
  <si>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</si>
  <si>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</si>
  <si>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</si>
  <si>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</si>
  <si>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</si>
  <si>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</si>
  <si>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</si>
  <si>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</si>
  <si>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</si>
  <si>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</si>
  <si>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</si>
  <si>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</si>
  <si>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</si>
  <si>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</si>
  <si>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</si>
  <si>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</si>
  <si>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</si>
  <si>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</si>
  <si>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</si>
  <si>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</si>
  <si>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</si>
  <si>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</si>
  <si>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</si>
  <si>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</si>
  <si>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</si>
  <si>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</si>
  <si>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</si>
  <si>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</si>
  <si>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</si>
  <si>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</si>
  <si>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</si>
  <si>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</si>
  <si>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</si>
  <si>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</si>
  <si>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</si>
  <si>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</si>
  <si>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</si>
  <si>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</si>
  <si>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</si>
  <si>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</si>
  <si>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</si>
  <si>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</si>
  <si>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</si>
  <si>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</si>
  <si>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</si>
  <si>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</si>
  <si>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</si>
  <si>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</si>
  <si>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</si>
  <si>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</si>
  <si>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</si>
  <si>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</si>
  <si>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</si>
  <si>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</si>
  <si>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</si>
  <si>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</si>
  <si>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</si>
  <si>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</si>
  <si>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</si>
  <si>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</si>
  <si>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</si>
  <si>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</si>
  <si>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</si>
  <si>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</si>
  <si>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</si>
  <si>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</si>
  <si>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</si>
  <si>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</si>
  <si>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</si>
  <si>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</si>
  <si>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</si>
  <si>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</si>
  <si>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</si>
  <si>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</si>
  <si>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</si>
  <si>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</si>
  <si>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</si>
  <si>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</si>
  <si>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</si>
  <si>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</si>
  <si>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</si>
  <si>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</si>
  <si>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</si>
  <si>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</si>
  <si>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</si>
  <si>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</si>
  <si>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</si>
  <si>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</si>
  <si>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</si>
  <si>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</si>
  <si>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</si>
  <si>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</si>
  <si>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</si>
  <si>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</si>
  <si>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</si>
  <si>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</si>
  <si>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</si>
  <si>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</si>
  <si>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</si>
  <si>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</si>
  <si>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</si>
  <si>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</si>
  <si>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</si>
  <si>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</si>
  <si>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</si>
  <si>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</si>
  <si>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</si>
  <si>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</si>
  <si>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</si>
  <si>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</si>
  <si>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</si>
  <si>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</si>
  <si>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</si>
  <si>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</si>
  <si>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</si>
  <si>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</si>
  <si>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</si>
  <si>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</si>
  <si>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</si>
  <si>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</si>
  <si>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</si>
  <si>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</si>
  <si>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</si>
  <si>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</si>
  <si>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</si>
  <si>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</si>
  <si>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</si>
  <si>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</si>
  <si>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</si>
  <si>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</si>
  <si>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</si>
  <si>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</si>
  <si>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</si>
  <si>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</si>
  <si>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</si>
  <si>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</si>
  <si>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</si>
  <si>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</si>
  <si>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</si>
  <si>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</si>
  <si>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</si>
  <si>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</si>
  <si>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</si>
  <si>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</si>
  <si>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</si>
  <si>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</si>
  <si>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</si>
  <si>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</si>
  <si>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</si>
  <si>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</si>
  <si>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</si>
  <si>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</si>
  <si>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</si>
  <si>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</si>
  <si>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</si>
  <si>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</si>
  <si>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</si>
  <si>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</si>
  <si>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</si>
  <si>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</si>
  <si>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</si>
  <si>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</si>
  <si>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</si>
  <si>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</si>
  <si>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</si>
  <si>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</si>
  <si>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</si>
  <si>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</si>
  <si>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</si>
  <si>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</si>
  <si>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</si>
  <si>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</si>
  <si>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</si>
  <si>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</si>
  <si>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</si>
  <si>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</si>
  <si>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</si>
  <si>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</si>
  <si>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</si>
  <si>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</si>
  <si>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</si>
  <si>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</si>
  <si>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</si>
  <si>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</si>
  <si>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</si>
  <si>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</si>
  <si>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</si>
  <si>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</si>
  <si>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</si>
  <si>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</si>
  <si>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</si>
  <si>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</si>
  <si>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</si>
  <si>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</si>
  <si>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</si>
  <si>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</si>
  <si>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</si>
  <si>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</si>
  <si>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</si>
  <si>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</si>
  <si>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</si>
  <si>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</si>
  <si>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</si>
  <si>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</si>
  <si>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</si>
  <si>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</si>
  <si>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</si>
  <si>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</si>
  <si>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</si>
  <si>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</si>
  <si>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</si>
  <si>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</si>
  <si>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</si>
  <si>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</si>
  <si>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</si>
  <si>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</si>
  <si>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</si>
  <si>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</si>
  <si>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</si>
  <si>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</si>
  <si>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</si>
  <si>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</si>
  <si>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</si>
  <si>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</si>
  <si>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</si>
  <si>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</si>
  <si>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</si>
  <si>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</si>
  <si>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</si>
  <si>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</si>
  <si>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</si>
  <si>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</si>
  <si>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</si>
  <si>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</si>
  <si>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</si>
  <si>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</si>
  <si>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</si>
  <si>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</si>
  <si>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</si>
  <si>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</si>
  <si>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</si>
  <si>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</si>
  <si>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</si>
  <si>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</si>
  <si>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</si>
  <si>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</si>
  <si>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</si>
  <si>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</si>
  <si>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</si>
  <si>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</si>
  <si>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</si>
  <si>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</si>
  <si>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</si>
  <si>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</si>
  <si>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</si>
  <si>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</si>
  <si>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</si>
  <si>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</si>
  <si>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</si>
  <si>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2025年镇级单位预算表（普教二科第二批）</t>
    <phoneticPr fontId="1" type="noConversion"/>
  </si>
  <si>
    <t>中小学教育教学</t>
    <phoneticPr fontId="1" type="noConversion"/>
  </si>
  <si>
    <t>二次分配</t>
    <phoneticPr fontId="1" type="noConversion"/>
  </si>
  <si>
    <t>学校全称</t>
  </si>
  <si>
    <t>维修类型</t>
  </si>
  <si>
    <t>建筑物名称</t>
  </si>
  <si>
    <t>校舍修缮内容</t>
  </si>
  <si>
    <t>工程量</t>
  </si>
  <si>
    <t>单价（元）</t>
  </si>
  <si>
    <t>合价（元）</t>
  </si>
  <si>
    <t>（一）建安费合计</t>
  </si>
  <si>
    <t>（二）工程建设其他费</t>
  </si>
  <si>
    <t>空气检测费（如有）</t>
  </si>
  <si>
    <t>总投资（一）+（二）</t>
  </si>
  <si>
    <t>批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</si>
  <si>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</si>
  <si>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</si>
  <si>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</si>
  <si>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</si>
  <si>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</si>
  <si>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</si>
  <si>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</si>
  <si>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</si>
  <si>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归属</t>
  </si>
  <si>
    <t>批</t>
    <phoneticPr fontId="45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</si>
  <si>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</si>
  <si>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</si>
  <si>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</si>
  <si>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</si>
  <si>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</si>
  <si>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</si>
  <si>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</si>
  <si>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</si>
  <si>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</si>
  <si>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</si>
  <si>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</si>
  <si>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审定金额(元)</t>
  </si>
  <si>
    <t>教学楼</t>
  </si>
  <si>
    <t>校舍维修</t>
  </si>
  <si>
    <t>莘庄镇</t>
  </si>
  <si>
    <t>闵行区康城幼儿园（新梅分园）</t>
  </si>
  <si>
    <t>幼儿卫生间整体维修（8）</t>
  </si>
  <si>
    <t>m²</t>
  </si>
  <si>
    <t>本次下达</t>
    <phoneticPr fontId="1" type="noConversion"/>
  </si>
  <si>
    <t>2025年度镇管学校校舍维修项目审核明细表</t>
    <phoneticPr fontId="1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</si>
  <si>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</si>
  <si>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</si>
  <si>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</si>
  <si>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</si>
  <si>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</si>
  <si>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</si>
  <si>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</si>
  <si>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</si>
  <si>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</si>
  <si>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</si>
  <si>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</si>
  <si>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</si>
  <si>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</si>
  <si>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</si>
  <si>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</si>
  <si>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</si>
  <si>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</si>
  <si>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</si>
  <si>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</si>
  <si>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</si>
  <si>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</si>
  <si>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</si>
  <si>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</si>
  <si>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</si>
  <si>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</si>
  <si>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</si>
  <si>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</si>
  <si>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</si>
  <si>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</si>
  <si>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</si>
  <si>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</si>
  <si>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</si>
  <si>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</si>
  <si>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</si>
  <si>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</si>
  <si>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</si>
  <si>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</si>
  <si>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</si>
  <si>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</si>
  <si>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</si>
  <si>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</si>
  <si>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</si>
  <si>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r>
      <rPr>
        <sz val="10"/>
        <rFont val="宋体"/>
        <family val="3"/>
        <charset val="134"/>
      </rPr>
      <t>批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</si>
  <si>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</si>
  <si>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</si>
  <si>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</si>
  <si>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</si>
  <si>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</si>
  <si>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</si>
  <si>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</si>
  <si>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</si>
  <si>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</si>
  <si>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</si>
  <si>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</si>
  <si>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</si>
  <si>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</si>
  <si>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</si>
  <si>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</si>
  <si>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</si>
  <si>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</si>
  <si>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</si>
  <si>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</si>
  <si>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</si>
  <si>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</si>
  <si>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</si>
  <si>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</si>
  <si>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</si>
  <si>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</si>
  <si>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</si>
  <si>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</si>
  <si>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</si>
  <si>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</si>
  <si>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</si>
  <si>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</si>
  <si>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</si>
  <si>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</si>
  <si>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</si>
  <si>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</si>
  <si>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</si>
  <si>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</si>
  <si>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</si>
  <si>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</si>
  <si>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</si>
  <si>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</si>
  <si>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</si>
  <si>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</si>
  <si>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</si>
  <si>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</si>
  <si>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</si>
  <si>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</si>
  <si>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</si>
  <si>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</si>
  <si>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</si>
  <si>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</si>
  <si>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</si>
  <si>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</si>
  <si>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</si>
  <si>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</si>
  <si>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</si>
  <si>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</si>
  <si>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r>
      <rPr>
        <sz val="10"/>
        <rFont val="宋体"/>
        <family val="3"/>
        <charset val="134"/>
      </rPr>
      <t>速印一体机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</si>
  <si>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</si>
  <si>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</si>
  <si>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</si>
  <si>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</si>
  <si>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</si>
  <si>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</si>
  <si>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</si>
  <si>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</si>
  <si>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</si>
  <si>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</si>
  <si>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</si>
  <si>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</si>
  <si>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</si>
  <si>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</si>
  <si>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</si>
  <si>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</si>
  <si>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</si>
  <si>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</si>
  <si>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</si>
  <si>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</si>
  <si>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</si>
  <si>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</si>
  <si>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</si>
  <si>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</si>
  <si>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</si>
  <si>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</si>
  <si>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</si>
  <si>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</si>
  <si>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</si>
  <si>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</si>
  <si>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一贯制</t>
    <phoneticPr fontId="1" type="noConversion"/>
  </si>
  <si>
    <t>义务教育精准化教学</t>
  </si>
  <si>
    <t>公办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</si>
  <si>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</si>
  <si>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</si>
  <si>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</si>
  <si>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</si>
  <si>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</si>
  <si>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</si>
  <si>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</si>
  <si>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</si>
  <si>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</si>
  <si>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</si>
  <si>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</si>
  <si>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</si>
  <si>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</si>
  <si>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</si>
  <si>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t>其中：教育局</t>
  </si>
  <si>
    <t>2025年教育统筹经费第二次分配明细表</t>
    <phoneticPr fontId="1" type="noConversion"/>
  </si>
  <si>
    <t>单位：元</t>
  </si>
  <si>
    <t>项目</t>
  </si>
  <si>
    <t>核定金额</t>
  </si>
  <si>
    <t>减：2024年预排教育事业专项资金</t>
  </si>
  <si>
    <t>其中：乡镇</t>
    <phoneticPr fontId="1" type="noConversion"/>
  </si>
  <si>
    <t>设备更新与购置</t>
    <phoneticPr fontId="1" type="noConversion"/>
  </si>
  <si>
    <t>校舍维修</t>
    <phoneticPr fontId="1" type="noConversion"/>
  </si>
  <si>
    <t>保安经费</t>
    <phoneticPr fontId="1" type="noConversion"/>
  </si>
  <si>
    <t>抚恤金</t>
    <phoneticPr fontId="1" type="noConversion"/>
  </si>
  <si>
    <t>莘庄镇：</t>
    <phoneticPr fontId="1" type="noConversion"/>
  </si>
  <si>
    <t>补充公用经费</t>
    <phoneticPr fontId="1" type="noConversion"/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</si>
</sst>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</numFmts>
  <fonts count="1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theme="1"/>
      <name val="Arial"/>
      <family val="2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018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19" fillId="0" borderId="0"/>
    <xf numFmtId="0" fontId="119" fillId="0" borderId="0"/>
    <xf numFmtId="0" fontId="7" fillId="0" borderId="0"/>
    <xf numFmtId="0" fontId="119" fillId="0" borderId="0"/>
  </cellStyleXfs>
  <cellXfs count="464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4" xfId="0" applyNumberFormat="1" applyFont="1" applyFill="1" applyBorder="1" applyAlignment="1" applyProtection="1">
      <alignment vertical="center"/>
      <protection locked="0"/>
    </xf>
    <xf numFmtId="0" fontId="2" fillId="28" borderId="14" xfId="0" applyFont="1" applyFill="1" applyBorder="1" applyAlignment="1" applyProtection="1">
      <alignment wrapText="1"/>
      <protection locked="0"/>
    </xf>
    <xf numFmtId="178" fontId="2" fillId="28" borderId="14" xfId="0" applyNumberFormat="1" applyFont="1" applyFill="1" applyBorder="1" applyAlignment="1" applyProtection="1">
      <protection locked="0"/>
    </xf>
    <xf numFmtId="178" fontId="2" fillId="2" borderId="14" xfId="0" applyNumberFormat="1" applyFont="1" applyFill="1" applyBorder="1" applyAlignment="1" applyProtection="1">
      <protection locked="0"/>
    </xf>
    <xf numFmtId="49" fontId="2" fillId="28" borderId="14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4" xfId="0" applyNumberFormat="1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4" fillId="0" borderId="16" xfId="2006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4" fillId="0" borderId="16" xfId="2006" applyFont="1" applyFill="1" applyBorder="1" applyAlignment="1">
      <alignment horizontal="center" vertical="center"/>
    </xf>
    <xf numFmtId="180" fontId="0" fillId="0" borderId="16" xfId="0" applyNumberFormat="1" applyBorder="1" applyAlignment="1">
      <alignment horizontal="center" vertical="center"/>
    </xf>
    <xf numFmtId="0" fontId="39" fillId="28" borderId="16" xfId="0" applyNumberFormat="1" applyFont="1" applyFill="1" applyBorder="1" applyAlignment="1" applyProtection="1">
      <alignment horizontal="center" vertical="center"/>
      <protection locked="0"/>
    </xf>
    <xf numFmtId="0" fontId="39" fillId="28" borderId="16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6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6" xfId="0" applyNumberFormat="1" applyFont="1" applyFill="1" applyBorder="1" applyAlignment="1" applyProtection="1">
      <alignment horizontal="center"/>
      <protection locked="0"/>
    </xf>
    <xf numFmtId="49" fontId="40" fillId="28" borderId="16" xfId="0" applyNumberFormat="1" applyFont="1" applyFill="1" applyBorder="1" applyAlignment="1" applyProtection="1">
      <protection locked="0"/>
    </xf>
    <xf numFmtId="49" fontId="40" fillId="28" borderId="16" xfId="0" applyNumberFormat="1" applyFont="1" applyFill="1" applyBorder="1" applyAlignment="1" applyProtection="1">
      <alignment wrapText="1"/>
      <protection locked="0"/>
    </xf>
    <xf numFmtId="178" fontId="41" fillId="28" borderId="16" xfId="0" applyNumberFormat="1" applyFont="1" applyFill="1" applyBorder="1" applyAlignment="1" applyProtection="1"/>
    <xf numFmtId="49" fontId="41" fillId="28" borderId="16" xfId="0" applyNumberFormat="1" applyFont="1" applyFill="1" applyBorder="1" applyAlignment="1" applyProtection="1">
      <alignment wrapText="1"/>
      <protection locked="0"/>
    </xf>
    <xf numFmtId="178" fontId="41" fillId="28" borderId="16" xfId="0" applyNumberFormat="1" applyFont="1" applyFill="1" applyBorder="1" applyAlignment="1" applyProtection="1">
      <protection locked="0"/>
    </xf>
    <xf numFmtId="49" fontId="41" fillId="28" borderId="16" xfId="0" applyNumberFormat="1" applyFont="1" applyFill="1" applyBorder="1" applyAlignment="1" applyProtection="1">
      <alignment horizontal="left" wrapText="1"/>
      <protection locked="0"/>
    </xf>
    <xf numFmtId="49" fontId="41" fillId="28" borderId="16" xfId="0" applyNumberFormat="1" applyFont="1" applyFill="1" applyBorder="1" applyAlignment="1" applyProtection="1">
      <protection locked="0"/>
    </xf>
    <xf numFmtId="49" fontId="2" fillId="28" borderId="16" xfId="0" applyNumberFormat="1" applyFont="1" applyFill="1" applyBorder="1" applyAlignment="1" applyProtection="1">
      <protection locked="0"/>
    </xf>
    <xf numFmtId="49" fontId="2" fillId="28" borderId="16" xfId="0" applyNumberFormat="1" applyFont="1" applyFill="1" applyBorder="1" applyAlignment="1" applyProtection="1">
      <alignment wrapText="1"/>
      <protection locked="0"/>
    </xf>
    <xf numFmtId="178" fontId="2" fillId="28" borderId="16" xfId="0" applyNumberFormat="1" applyFont="1" applyFill="1" applyBorder="1" applyAlignment="1" applyProtection="1">
      <protection locked="0"/>
    </xf>
    <xf numFmtId="178" fontId="2" fillId="28" borderId="16" xfId="0" applyNumberFormat="1" applyFont="1" applyFill="1" applyBorder="1" applyAlignment="1" applyProtection="1"/>
    <xf numFmtId="0" fontId="2" fillId="28" borderId="16" xfId="0" applyFont="1" applyFill="1" applyBorder="1" applyAlignment="1" applyProtection="1">
      <alignment wrapText="1"/>
      <protection locked="0"/>
    </xf>
    <xf numFmtId="0" fontId="41" fillId="28" borderId="16" xfId="0" applyFont="1" applyFill="1" applyBorder="1" applyAlignment="1" applyProtection="1">
      <alignment wrapText="1"/>
      <protection locked="0"/>
    </xf>
    <xf numFmtId="179" fontId="2" fillId="28" borderId="16" xfId="0" applyNumberFormat="1" applyFont="1" applyFill="1" applyBorder="1" applyAlignment="1" applyProtection="1">
      <protection locked="0"/>
    </xf>
    <xf numFmtId="49" fontId="40" fillId="28" borderId="16" xfId="0" applyNumberFormat="1" applyFont="1" applyFill="1" applyBorder="1" applyAlignment="1" applyProtection="1">
      <alignment horizontal="left"/>
      <protection locked="0"/>
    </xf>
    <xf numFmtId="178" fontId="41" fillId="2" borderId="16" xfId="0" applyNumberFormat="1" applyFont="1" applyFill="1" applyBorder="1" applyAlignment="1" applyProtection="1"/>
    <xf numFmtId="0" fontId="52" fillId="28" borderId="16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6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6" xfId="0" applyNumberFormat="1" applyFont="1" applyFill="1" applyBorder="1" applyAlignment="1" applyProtection="1">
      <protection locked="0"/>
    </xf>
    <xf numFmtId="0" fontId="40" fillId="2" borderId="16" xfId="0" applyNumberFormat="1" applyFont="1" applyFill="1" applyBorder="1" applyAlignment="1" applyProtection="1">
      <alignment horizontal="center"/>
      <protection locked="0"/>
    </xf>
    <xf numFmtId="49" fontId="40" fillId="2" borderId="16" xfId="0" applyNumberFormat="1" applyFont="1" applyFill="1" applyBorder="1" applyAlignment="1" applyProtection="1">
      <protection locked="0"/>
    </xf>
    <xf numFmtId="49" fontId="40" fillId="2" borderId="16" xfId="0" applyNumberFormat="1" applyFont="1" applyFill="1" applyBorder="1" applyAlignment="1" applyProtection="1">
      <alignment wrapText="1"/>
      <protection locked="0"/>
    </xf>
    <xf numFmtId="176" fontId="41" fillId="2" borderId="16" xfId="0" applyNumberFormat="1" applyFont="1" applyFill="1" applyBorder="1" applyAlignment="1" applyProtection="1"/>
    <xf numFmtId="49" fontId="41" fillId="2" borderId="16" xfId="0" applyNumberFormat="1" applyFont="1" applyFill="1" applyBorder="1" applyAlignment="1" applyProtection="1">
      <protection locked="0"/>
    </xf>
    <xf numFmtId="49" fontId="2" fillId="2" borderId="16" xfId="0" applyNumberFormat="1" applyFont="1" applyFill="1" applyBorder="1" applyAlignment="1" applyProtection="1">
      <protection locked="0"/>
    </xf>
    <xf numFmtId="49" fontId="2" fillId="2" borderId="16" xfId="0" applyNumberFormat="1" applyFont="1" applyFill="1" applyBorder="1" applyAlignment="1" applyProtection="1">
      <alignment wrapText="1"/>
      <protection locked="0"/>
    </xf>
    <xf numFmtId="178" fontId="2" fillId="2" borderId="16" xfId="0" applyNumberFormat="1" applyFont="1" applyFill="1" applyBorder="1" applyAlignment="1" applyProtection="1">
      <protection locked="0"/>
    </xf>
    <xf numFmtId="178" fontId="2" fillId="2" borderId="16" xfId="0" applyNumberFormat="1" applyFont="1" applyFill="1" applyBorder="1" applyAlignment="1" applyProtection="1"/>
    <xf numFmtId="49" fontId="41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41" fillId="2" borderId="16" xfId="0" applyFont="1" applyFill="1" applyBorder="1" applyAlignment="1" applyProtection="1">
      <alignment wrapText="1"/>
      <protection locked="0"/>
    </xf>
    <xf numFmtId="179" fontId="2" fillId="2" borderId="16" xfId="0" applyNumberFormat="1" applyFont="1" applyFill="1" applyBorder="1" applyAlignment="1" applyProtection="1">
      <protection locked="0"/>
    </xf>
    <xf numFmtId="49" fontId="40" fillId="2" borderId="16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6" xfId="0" applyNumberFormat="1" applyFont="1" applyFill="1" applyBorder="1" applyAlignment="1" applyProtection="1"/>
    <xf numFmtId="0" fontId="43" fillId="0" borderId="16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6" fillId="2" borderId="16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6" xfId="0" applyNumberFormat="1" applyFont="1" applyFill="1" applyBorder="1" applyAlignment="1">
      <alignment horizontal="center" vertical="center" wrapText="1"/>
    </xf>
    <xf numFmtId="181" fontId="45" fillId="2" borderId="16" xfId="0" applyNumberFormat="1" applyFont="1" applyFill="1" applyBorder="1" applyAlignment="1">
      <alignment horizontal="center" vertical="center"/>
    </xf>
    <xf numFmtId="181" fontId="2" fillId="2" borderId="16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45" fillId="2" borderId="16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6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81" fontId="2" fillId="2" borderId="16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6" xfId="0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81" fontId="66" fillId="29" borderId="16" xfId="0" applyNumberFormat="1" applyFont="1" applyFill="1" applyBorder="1" applyAlignment="1">
      <alignment horizontal="center" vertical="center" wrapText="1"/>
    </xf>
    <xf numFmtId="176" fontId="67" fillId="2" borderId="16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6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6" xfId="1225" applyNumberFormat="1" applyFont="1" applyFill="1" applyBorder="1" applyAlignment="1">
      <alignment horizontal="left" vertical="center"/>
    </xf>
    <xf numFmtId="176" fontId="43" fillId="0" borderId="16" xfId="0" applyNumberFormat="1" applyFont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left" vertical="center"/>
    </xf>
    <xf numFmtId="0" fontId="44" fillId="30" borderId="16" xfId="0" applyNumberFormat="1" applyFont="1" applyFill="1" applyBorder="1" applyAlignment="1">
      <alignment horizontal="center" vertical="center"/>
    </xf>
    <xf numFmtId="0" fontId="40" fillId="30" borderId="16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6" xfId="0" applyNumberFormat="1" applyFont="1" applyFill="1" applyBorder="1" applyAlignment="1">
      <alignment horizontal="center" vertical="center"/>
    </xf>
    <xf numFmtId="0" fontId="40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6" xfId="0" applyNumberFormat="1" applyFont="1" applyFill="1" applyBorder="1" applyAlignment="1">
      <alignment horizontal="left" vertical="center"/>
    </xf>
    <xf numFmtId="0" fontId="45" fillId="2" borderId="16" xfId="1225" applyNumberFormat="1" applyFont="1" applyFill="1" applyBorder="1" applyAlignment="1">
      <alignment horizontal="left" vertical="center"/>
    </xf>
    <xf numFmtId="0" fontId="48" fillId="0" borderId="16" xfId="0" applyNumberFormat="1" applyFont="1" applyBorder="1">
      <alignment vertical="center"/>
    </xf>
    <xf numFmtId="0" fontId="43" fillId="0" borderId="16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6" xfId="0" applyNumberFormat="1" applyFont="1" applyFill="1" applyBorder="1" applyAlignment="1" applyProtection="1">
      <alignment wrapText="1"/>
      <protection locked="0"/>
    </xf>
    <xf numFmtId="176" fontId="2" fillId="28" borderId="16" xfId="0" applyNumberFormat="1" applyFont="1" applyFill="1" applyBorder="1" applyAlignment="1" applyProtection="1">
      <alignment wrapText="1"/>
      <protection locked="0"/>
    </xf>
    <xf numFmtId="176" fontId="2" fillId="28" borderId="14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6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6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6" xfId="0" applyNumberFormat="1" applyFont="1" applyFill="1" applyBorder="1" applyAlignment="1" applyProtection="1"/>
    <xf numFmtId="0" fontId="43" fillId="2" borderId="16" xfId="0" applyNumberFormat="1" applyFont="1" applyFill="1" applyBorder="1" applyAlignment="1">
      <alignment horizontal="center" vertical="center"/>
    </xf>
    <xf numFmtId="0" fontId="45" fillId="2" borderId="16" xfId="0" applyNumberFormat="1" applyFont="1" applyFill="1" applyBorder="1" applyAlignment="1">
      <alignment horizontal="center" vertical="center"/>
    </xf>
    <xf numFmtId="176" fontId="43" fillId="2" borderId="16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6" xfId="0" applyFont="1" applyFill="1" applyBorder="1" applyAlignment="1">
      <alignment horizontal="center" vertical="center" wrapText="1"/>
    </xf>
    <xf numFmtId="0" fontId="54" fillId="2" borderId="16" xfId="0" applyFont="1" applyFill="1" applyBorder="1" applyAlignment="1">
      <alignment horizontal="center" vertical="center" wrapText="1"/>
    </xf>
    <xf numFmtId="179" fontId="55" fillId="2" borderId="16" xfId="1720" applyNumberFormat="1" applyFont="1" applyFill="1" applyBorder="1" applyAlignment="1">
      <alignment horizontal="center" vertical="center" wrapText="1"/>
    </xf>
    <xf numFmtId="179" fontId="55" fillId="2" borderId="16" xfId="0" applyNumberFormat="1" applyFont="1" applyFill="1" applyBorder="1" applyAlignment="1">
      <alignment horizontal="center" vertical="center" wrapText="1"/>
    </xf>
    <xf numFmtId="0" fontId="54" fillId="2" borderId="16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43" fontId="31" fillId="2" borderId="16" xfId="1720" applyNumberFormat="1" applyFont="1" applyFill="1" applyBorder="1" applyAlignment="1">
      <alignment horizontal="center" vertical="center"/>
    </xf>
    <xf numFmtId="43" fontId="31" fillId="2" borderId="16" xfId="0" applyNumberFormat="1" applyFont="1" applyFill="1" applyBorder="1" applyAlignment="1">
      <alignment horizontal="center" vertical="center"/>
    </xf>
    <xf numFmtId="0" fontId="56" fillId="2" borderId="16" xfId="0" applyFont="1" applyFill="1" applyBorder="1" applyAlignment="1">
      <alignment horizontal="center" vertical="center"/>
    </xf>
    <xf numFmtId="43" fontId="56" fillId="2" borderId="16" xfId="0" applyNumberFormat="1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/>
    </xf>
    <xf numFmtId="0" fontId="59" fillId="2" borderId="16" xfId="0" applyNumberFormat="1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left" vertical="center" wrapText="1"/>
    </xf>
    <xf numFmtId="0" fontId="58" fillId="2" borderId="16" xfId="0" applyFont="1" applyFill="1" applyBorder="1" applyAlignment="1">
      <alignment horizontal="center" vertical="center" wrapText="1"/>
    </xf>
    <xf numFmtId="0" fontId="31" fillId="2" borderId="16" xfId="2009" applyFont="1" applyFill="1" applyBorder="1" applyAlignment="1">
      <alignment vertical="center" wrapText="1"/>
    </xf>
    <xf numFmtId="0" fontId="4" fillId="2" borderId="16" xfId="2009" applyFont="1" applyFill="1" applyBorder="1" applyAlignment="1">
      <alignment horizontal="center" vertical="center" wrapText="1"/>
    </xf>
    <xf numFmtId="0" fontId="4" fillId="2" borderId="16" xfId="2009" applyFont="1" applyFill="1" applyBorder="1" applyAlignment="1">
      <alignment vertical="center" wrapText="1"/>
    </xf>
    <xf numFmtId="0" fontId="60" fillId="2" borderId="16" xfId="0" applyFont="1" applyFill="1" applyBorder="1" applyAlignment="1">
      <alignment horizontal="center" vertical="center"/>
    </xf>
    <xf numFmtId="57" fontId="56" fillId="2" borderId="16" xfId="0" applyNumberFormat="1" applyFont="1" applyFill="1" applyBorder="1" applyAlignment="1">
      <alignment horizontal="left" vertical="center" wrapText="1"/>
    </xf>
    <xf numFmtId="0" fontId="56" fillId="2" borderId="16" xfId="0" applyFont="1" applyFill="1" applyBorder="1" applyAlignment="1">
      <alignment horizontal="center" vertical="center" wrapText="1"/>
    </xf>
    <xf numFmtId="0" fontId="63" fillId="2" borderId="16" xfId="0" applyFont="1" applyFill="1" applyBorder="1" applyAlignment="1">
      <alignment horizontal="left" vertical="center" wrapText="1"/>
    </xf>
    <xf numFmtId="0" fontId="56" fillId="2" borderId="16" xfId="0" applyFont="1" applyFill="1" applyBorder="1" applyAlignment="1">
      <alignment horizontal="left" vertical="center"/>
    </xf>
    <xf numFmtId="0" fontId="59" fillId="2" borderId="16" xfId="0" applyFont="1" applyFill="1" applyBorder="1" applyAlignment="1">
      <alignment horizontal="center" vertical="center"/>
    </xf>
    <xf numFmtId="43" fontId="31" fillId="2" borderId="16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7" fillId="2" borderId="16" xfId="0" applyFont="1" applyFill="1" applyBorder="1" applyAlignment="1">
      <alignment horizontal="center" vertical="center" wrapText="1"/>
    </xf>
    <xf numFmtId="181" fontId="2" fillId="29" borderId="16" xfId="0" applyNumberFormat="1" applyFont="1" applyFill="1" applyBorder="1" applyAlignment="1">
      <alignment horizontal="center" vertical="center"/>
    </xf>
    <xf numFmtId="181" fontId="45" fillId="29" borderId="16" xfId="0" applyNumberFormat="1" applyFont="1" applyFill="1" applyBorder="1" applyAlignment="1">
      <alignment horizontal="center" vertical="center"/>
    </xf>
    <xf numFmtId="176" fontId="2" fillId="2" borderId="16" xfId="2000" applyNumberFormat="1" applyFont="1" applyFill="1" applyBorder="1" applyAlignment="1">
      <alignment horizontal="center" vertical="center" wrapText="1"/>
    </xf>
    <xf numFmtId="176" fontId="2" fillId="2" borderId="16" xfId="2000" applyNumberFormat="1" applyFont="1" applyFill="1" applyBorder="1" applyAlignment="1">
      <alignment horizontal="center" vertical="center"/>
    </xf>
    <xf numFmtId="178" fontId="73" fillId="28" borderId="16" xfId="0" applyNumberFormat="1" applyFont="1" applyFill="1" applyBorder="1" applyAlignment="1" applyProtection="1">
      <protection locked="0"/>
    </xf>
    <xf numFmtId="178" fontId="73" fillId="2" borderId="16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6" xfId="0" applyFont="1" applyFill="1" applyBorder="1" applyAlignment="1">
      <alignment horizontal="center" vertical="center"/>
    </xf>
    <xf numFmtId="0" fontId="76" fillId="2" borderId="16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center" vertical="center"/>
    </xf>
    <xf numFmtId="176" fontId="43" fillId="2" borderId="16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6" xfId="0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 applyProtection="1">
      <alignment horizontal="left" vertical="center"/>
    </xf>
    <xf numFmtId="0" fontId="4" fillId="2" borderId="16" xfId="0" applyNumberFormat="1" applyFont="1" applyFill="1" applyBorder="1" applyAlignment="1" applyProtection="1">
      <alignment horizontal="center" vertical="center"/>
    </xf>
    <xf numFmtId="0" fontId="77" fillId="2" borderId="16" xfId="0" applyFont="1" applyFill="1" applyBorder="1" applyAlignment="1">
      <alignment horizontal="center" vertical="center" wrapText="1"/>
    </xf>
    <xf numFmtId="176" fontId="48" fillId="2" borderId="16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6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6" xfId="0" applyFont="1" applyBorder="1">
      <alignment vertical="center"/>
    </xf>
    <xf numFmtId="0" fontId="80" fillId="0" borderId="16" xfId="0" applyNumberFormat="1" applyFont="1" applyFill="1" applyBorder="1">
      <alignment vertical="center"/>
    </xf>
    <xf numFmtId="176" fontId="80" fillId="0" borderId="16" xfId="0" applyNumberFormat="1" applyFont="1" applyFill="1" applyBorder="1">
      <alignment vertical="center"/>
    </xf>
    <xf numFmtId="176" fontId="48" fillId="0" borderId="16" xfId="0" applyNumberFormat="1" applyFont="1" applyBorder="1">
      <alignment vertical="center"/>
    </xf>
    <xf numFmtId="0" fontId="81" fillId="0" borderId="16" xfId="0" applyNumberFormat="1" applyFont="1" applyBorder="1">
      <alignment vertical="center"/>
    </xf>
    <xf numFmtId="0" fontId="81" fillId="0" borderId="16" xfId="0" applyFont="1" applyBorder="1">
      <alignment vertical="center"/>
    </xf>
    <xf numFmtId="176" fontId="80" fillId="2" borderId="16" xfId="0" applyNumberFormat="1" applyFont="1" applyFill="1" applyBorder="1">
      <alignment vertical="center"/>
    </xf>
    <xf numFmtId="176" fontId="48" fillId="2" borderId="16" xfId="0" applyNumberFormat="1" applyFont="1" applyFill="1" applyBorder="1">
      <alignment vertical="center"/>
    </xf>
    <xf numFmtId="0" fontId="82" fillId="0" borderId="16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6" xfId="0" applyNumberFormat="1" applyFont="1" applyFill="1" applyBorder="1" applyAlignment="1">
      <alignment horizontal="center" vertical="center" wrapText="1"/>
    </xf>
    <xf numFmtId="49" fontId="84" fillId="0" borderId="16" xfId="0" applyNumberFormat="1" applyFont="1" applyFill="1" applyBorder="1" applyAlignment="1">
      <alignment horizontal="center" vertical="center" wrapText="1"/>
    </xf>
    <xf numFmtId="183" fontId="84" fillId="0" borderId="16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6" xfId="0" applyFont="1" applyFill="1" applyBorder="1" applyAlignment="1" applyProtection="1">
      <alignment horizontal="center" vertical="center"/>
    </xf>
    <xf numFmtId="0" fontId="86" fillId="0" borderId="16" xfId="0" applyFont="1" applyFill="1" applyBorder="1" applyAlignment="1" applyProtection="1">
      <alignment horizontal="center" vertical="center" wrapText="1"/>
    </xf>
    <xf numFmtId="49" fontId="86" fillId="0" borderId="16" xfId="0" applyNumberFormat="1" applyFont="1" applyFill="1" applyBorder="1" applyAlignment="1" applyProtection="1">
      <alignment horizontal="center" vertical="center" wrapText="1"/>
    </xf>
    <xf numFmtId="183" fontId="86" fillId="0" borderId="16" xfId="0" applyNumberFormat="1" applyFont="1" applyFill="1" applyBorder="1" applyAlignment="1" applyProtection="1">
      <alignment horizontal="center" vertical="center"/>
    </xf>
    <xf numFmtId="176" fontId="87" fillId="0" borderId="16" xfId="0" applyNumberFormat="1" applyFont="1" applyFill="1" applyBorder="1" applyAlignment="1">
      <alignment horizontal="center" vertical="center"/>
    </xf>
    <xf numFmtId="176" fontId="88" fillId="0" borderId="16" xfId="0" applyNumberFormat="1" applyFont="1" applyFill="1" applyBorder="1" applyAlignment="1">
      <alignment horizontal="center" vertical="center"/>
    </xf>
    <xf numFmtId="0" fontId="89" fillId="0" borderId="16" xfId="0" applyFont="1" applyFill="1" applyBorder="1" applyAlignment="1">
      <alignment horizontal="center" vertical="center"/>
    </xf>
    <xf numFmtId="176" fontId="85" fillId="0" borderId="16" xfId="0" applyNumberFormat="1" applyFont="1" applyFill="1" applyBorder="1" applyAlignment="1">
      <alignment horizontal="center" vertical="center"/>
    </xf>
    <xf numFmtId="0" fontId="86" fillId="0" borderId="16" xfId="0" applyFont="1" applyFill="1" applyBorder="1" applyAlignment="1">
      <alignment horizontal="center" vertical="center" wrapText="1"/>
    </xf>
    <xf numFmtId="0" fontId="86" fillId="0" borderId="16" xfId="0" applyFont="1" applyFill="1" applyBorder="1" applyAlignment="1">
      <alignment horizontal="center" vertical="center"/>
    </xf>
    <xf numFmtId="183" fontId="86" fillId="0" borderId="16" xfId="0" applyNumberFormat="1" applyFont="1" applyFill="1" applyBorder="1" applyAlignment="1">
      <alignment horizontal="center" vertical="center"/>
    </xf>
    <xf numFmtId="49" fontId="86" fillId="0" borderId="16" xfId="0" applyNumberFormat="1" applyFont="1" applyFill="1" applyBorder="1" applyAlignment="1">
      <alignment horizontal="center" vertical="center" wrapText="1"/>
    </xf>
    <xf numFmtId="176" fontId="90" fillId="0" borderId="16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7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6" xfId="0" applyNumberFormat="1" applyFont="1" applyFill="1" applyBorder="1" applyAlignment="1">
      <alignment horizontal="center" vertical="center" wrapText="1"/>
    </xf>
    <xf numFmtId="0" fontId="94" fillId="0" borderId="16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95" fillId="0" borderId="16" xfId="0" applyFont="1" applyFill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6" xfId="0" applyNumberFormat="1" applyFont="1" applyFill="1" applyBorder="1" applyAlignment="1" applyProtection="1">
      <alignment horizontal="center" vertical="center" shrinkToFit="1"/>
    </xf>
    <xf numFmtId="0" fontId="99" fillId="2" borderId="16" xfId="0" applyNumberFormat="1" applyFont="1" applyFill="1" applyBorder="1" applyAlignment="1" applyProtection="1">
      <alignment horizontal="left" vertical="center"/>
    </xf>
    <xf numFmtId="0" fontId="99" fillId="2" borderId="16" xfId="0" applyNumberFormat="1" applyFont="1" applyFill="1" applyBorder="1" applyAlignment="1" applyProtection="1">
      <alignment horizontal="center" vertical="center"/>
    </xf>
    <xf numFmtId="0" fontId="99" fillId="2" borderId="16" xfId="0" applyNumberFormat="1" applyFont="1" applyFill="1" applyBorder="1" applyAlignment="1" applyProtection="1">
      <alignment vertical="center" wrapText="1"/>
    </xf>
    <xf numFmtId="184" fontId="99" fillId="2" borderId="16" xfId="0" applyNumberFormat="1" applyFont="1" applyFill="1" applyBorder="1" applyAlignment="1" applyProtection="1">
      <alignment horizontal="center" vertical="center"/>
    </xf>
    <xf numFmtId="0" fontId="73" fillId="2" borderId="16" xfId="0" applyNumberFormat="1" applyFont="1" applyFill="1" applyBorder="1" applyAlignment="1" applyProtection="1">
      <alignment horizontal="left" vertical="center"/>
    </xf>
    <xf numFmtId="0" fontId="73" fillId="2" borderId="16" xfId="0" applyNumberFormat="1" applyFont="1" applyFill="1" applyBorder="1" applyAlignment="1" applyProtection="1">
      <alignment horizontal="center" vertical="center"/>
    </xf>
    <xf numFmtId="0" fontId="73" fillId="2" borderId="16" xfId="0" applyNumberFormat="1" applyFont="1" applyFill="1" applyBorder="1" applyAlignment="1" applyProtection="1">
      <alignment horizontal="left" vertical="center" wrapText="1"/>
    </xf>
    <xf numFmtId="184" fontId="73" fillId="2" borderId="16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left" vertical="center"/>
    </xf>
    <xf numFmtId="0" fontId="72" fillId="2" borderId="16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left" vertical="center" wrapText="1"/>
    </xf>
    <xf numFmtId="184" fontId="2" fillId="2" borderId="16" xfId="0" applyNumberFormat="1" applyFont="1" applyFill="1" applyBorder="1" applyAlignment="1" applyProtection="1">
      <alignment horizontal="center" vertical="center"/>
    </xf>
    <xf numFmtId="0" fontId="100" fillId="0" borderId="16" xfId="0" applyNumberFormat="1" applyFont="1" applyFill="1" applyBorder="1" applyAlignment="1" applyProtection="1">
      <alignment horizontal="left" vertical="center" wrapText="1"/>
    </xf>
    <xf numFmtId="0" fontId="68" fillId="0" borderId="16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1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9" fontId="102" fillId="0" borderId="16" xfId="0" applyNumberFormat="1" applyFont="1" applyBorder="1" applyAlignment="1">
      <alignment horizontal="right" vertical="center" shrinkToFit="1"/>
    </xf>
    <xf numFmtId="0" fontId="102" fillId="0" borderId="16" xfId="0" applyFont="1" applyBorder="1" applyAlignment="1">
      <alignment horizontal="center" vertical="center" shrinkToFit="1"/>
    </xf>
    <xf numFmtId="0" fontId="0" fillId="0" borderId="0" xfId="0" applyAlignment="1"/>
    <xf numFmtId="0" fontId="3" fillId="0" borderId="16" xfId="0" applyFont="1" applyBorder="1" applyAlignment="1">
      <alignment horizontal="center" vertical="center"/>
    </xf>
    <xf numFmtId="0" fontId="95" fillId="2" borderId="16" xfId="0" applyNumberFormat="1" applyFont="1" applyFill="1" applyBorder="1" applyAlignment="1" applyProtection="1">
      <alignment horizontal="left" vertical="center"/>
    </xf>
    <xf numFmtId="0" fontId="3" fillId="0" borderId="0" xfId="0" applyFont="1">
      <alignment vertical="center"/>
    </xf>
    <xf numFmtId="0" fontId="10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11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6" xfId="0" applyNumberFormat="1" applyFont="1" applyFill="1" applyBorder="1" applyAlignment="1">
      <alignment horizontal="center" vertical="center" wrapText="1"/>
    </xf>
    <xf numFmtId="43" fontId="4" fillId="2" borderId="16" xfId="0" applyNumberFormat="1" applyFont="1" applyFill="1" applyBorder="1" applyAlignment="1">
      <alignment horizontal="center" vertical="center"/>
    </xf>
    <xf numFmtId="185" fontId="68" fillId="2" borderId="16" xfId="0" applyNumberFormat="1" applyFont="1" applyFill="1" applyBorder="1" applyAlignment="1">
      <alignment horizontal="center" vertical="center" wrapText="1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6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114" fillId="2" borderId="16" xfId="2011" applyNumberFormat="1" applyFont="1" applyFill="1" applyBorder="1" applyAlignment="1">
      <alignment horizontal="center" vertical="center" wrapText="1"/>
    </xf>
    <xf numFmtId="43" fontId="114" fillId="2" borderId="18" xfId="2011" applyNumberFormat="1" applyFont="1" applyFill="1" applyBorder="1" applyAlignment="1">
      <alignment horizontal="center" vertical="center" wrapText="1"/>
    </xf>
    <xf numFmtId="43" fontId="114" fillId="2" borderId="17" xfId="2011" applyNumberFormat="1" applyFont="1" applyFill="1" applyBorder="1" applyAlignment="1">
      <alignment horizontal="center" vertical="center" wrapText="1"/>
    </xf>
    <xf numFmtId="0" fontId="114" fillId="2" borderId="16" xfId="2011" applyFont="1" applyFill="1" applyBorder="1" applyAlignment="1">
      <alignment horizontal="center" vertical="center" wrapText="1"/>
    </xf>
    <xf numFmtId="0" fontId="68" fillId="2" borderId="16" xfId="2011" applyFont="1" applyFill="1" applyBorder="1" applyAlignment="1">
      <alignment horizontal="center" vertical="center" wrapText="1"/>
    </xf>
    <xf numFmtId="0" fontId="68" fillId="2" borderId="18" xfId="2011" applyFont="1" applyFill="1" applyBorder="1" applyAlignment="1">
      <alignment horizontal="center" vertical="center" wrapText="1"/>
    </xf>
    <xf numFmtId="43" fontId="4" fillId="2" borderId="18" xfId="0" applyNumberFormat="1" applyFont="1" applyFill="1" applyBorder="1" applyAlignment="1">
      <alignment horizontal="center" vertical="center"/>
    </xf>
    <xf numFmtId="0" fontId="115" fillId="2" borderId="16" xfId="0" applyFont="1" applyFill="1" applyBorder="1" applyAlignment="1">
      <alignment horizontal="center" vertical="center"/>
    </xf>
    <xf numFmtId="0" fontId="114" fillId="2" borderId="16" xfId="0" applyFont="1" applyFill="1" applyBorder="1" applyAlignment="1">
      <alignment horizontal="center" vertical="center"/>
    </xf>
    <xf numFmtId="0" fontId="114" fillId="2" borderId="16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114" fillId="2" borderId="21" xfId="0" applyNumberFormat="1" applyFont="1" applyFill="1" applyBorder="1" applyAlignment="1">
      <alignment horizontal="center" vertical="center"/>
    </xf>
    <xf numFmtId="43" fontId="114" fillId="2" borderId="21" xfId="0" applyNumberFormat="1" applyFont="1" applyFill="1" applyBorder="1" applyAlignment="1">
      <alignment horizontal="center" vertical="center" wrapText="1"/>
    </xf>
    <xf numFmtId="43" fontId="103" fillId="2" borderId="21" xfId="0" applyNumberFormat="1" applyFont="1" applyFill="1" applyBorder="1" applyAlignment="1">
      <alignment horizontal="center" vertical="center" wrapText="1"/>
    </xf>
    <xf numFmtId="43" fontId="114" fillId="2" borderId="21" xfId="2011" applyNumberFormat="1" applyFont="1" applyFill="1" applyBorder="1" applyAlignment="1">
      <alignment horizontal="center" vertical="center" wrapText="1"/>
    </xf>
    <xf numFmtId="43" fontId="107" fillId="2" borderId="21" xfId="0" applyNumberFormat="1" applyFont="1" applyFill="1" applyBorder="1" applyAlignment="1">
      <alignment horizontal="center" vertical="center" wrapText="1" readingOrder="1"/>
    </xf>
    <xf numFmtId="43" fontId="106" fillId="2" borderId="21" xfId="0" applyNumberFormat="1" applyFont="1" applyFill="1" applyBorder="1" applyAlignment="1">
      <alignment horizontal="center" vertical="center" wrapText="1"/>
    </xf>
    <xf numFmtId="43" fontId="57" fillId="2" borderId="21" xfId="0" applyNumberFormat="1" applyFont="1" applyFill="1" applyBorder="1" applyAlignment="1">
      <alignment horizontal="center" vertical="center" wrapText="1"/>
    </xf>
    <xf numFmtId="185" fontId="57" fillId="2" borderId="20" xfId="0" applyNumberFormat="1" applyFont="1" applyFill="1" applyBorder="1" applyAlignment="1">
      <alignment horizontal="center" vertical="center"/>
    </xf>
    <xf numFmtId="185" fontId="113" fillId="2" borderId="0" xfId="0" applyNumberFormat="1" applyFont="1" applyFill="1" applyAlignment="1">
      <alignment horizontal="center" vertical="center"/>
    </xf>
    <xf numFmtId="0" fontId="102" fillId="2" borderId="20" xfId="2013" applyFont="1" applyFill="1" applyBorder="1" applyAlignment="1">
      <alignment horizontal="center" vertical="center"/>
    </xf>
    <xf numFmtId="0" fontId="102" fillId="0" borderId="0" xfId="2013" applyFont="1" applyAlignment="1">
      <alignment horizontal="center" vertical="center"/>
    </xf>
    <xf numFmtId="0" fontId="11" fillId="0" borderId="0" xfId="2013" applyFont="1" applyAlignment="1">
      <alignment vertical="center"/>
    </xf>
    <xf numFmtId="0" fontId="101" fillId="0" borderId="0" xfId="2013" applyFont="1" applyAlignment="1">
      <alignment horizontal="center" vertical="center" wrapText="1"/>
    </xf>
    <xf numFmtId="0" fontId="101" fillId="0" borderId="0" xfId="2013" applyFont="1" applyAlignment="1">
      <alignment vertical="center" wrapText="1"/>
    </xf>
    <xf numFmtId="0" fontId="101" fillId="0" borderId="11" xfId="2013" applyFont="1" applyBorder="1" applyAlignment="1">
      <alignment horizontal="center" vertical="center" wrapText="1"/>
    </xf>
    <xf numFmtId="176" fontId="101" fillId="0" borderId="11" xfId="2013" applyNumberFormat="1" applyFont="1" applyBorder="1" applyAlignment="1">
      <alignment horizontal="center" vertical="center" wrapText="1"/>
    </xf>
    <xf numFmtId="0" fontId="102" fillId="0" borderId="0" xfId="2013" applyFont="1" applyAlignment="1">
      <alignment horizontal="center" vertical="center" wrapText="1"/>
    </xf>
    <xf numFmtId="0" fontId="102" fillId="0" borderId="0" xfId="2013" applyFont="1" applyAlignment="1">
      <alignment vertical="center" wrapText="1"/>
    </xf>
    <xf numFmtId="0" fontId="101" fillId="0" borderId="20" xfId="2013" applyFont="1" applyBorder="1" applyAlignment="1">
      <alignment horizontal="center" vertical="center"/>
    </xf>
    <xf numFmtId="0" fontId="101" fillId="0" borderId="20" xfId="2013" applyFont="1" applyBorder="1" applyAlignment="1">
      <alignment horizontal="left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left" vertical="center" wrapText="1"/>
    </xf>
    <xf numFmtId="176" fontId="101" fillId="0" borderId="20" xfId="0" applyNumberFormat="1" applyFont="1" applyBorder="1" applyAlignment="1">
      <alignment horizontal="right" vertical="center" wrapText="1"/>
    </xf>
    <xf numFmtId="176" fontId="101" fillId="0" borderId="11" xfId="2013" applyNumberFormat="1" applyFont="1" applyBorder="1" applyAlignment="1">
      <alignment horizontal="right" vertical="center" wrapText="1"/>
    </xf>
    <xf numFmtId="0" fontId="4" fillId="0" borderId="12" xfId="2013" applyFont="1" applyBorder="1" applyAlignment="1">
      <alignment horizontal="center" vertical="center" wrapText="1"/>
    </xf>
    <xf numFmtId="0" fontId="102" fillId="0" borderId="20" xfId="2013" applyFont="1" applyBorder="1" applyAlignment="1">
      <alignment horizontal="center" vertical="center"/>
    </xf>
    <xf numFmtId="0" fontId="102" fillId="0" borderId="20" xfId="2013" applyFont="1" applyBorder="1" applyAlignment="1">
      <alignment horizontal="left" vertical="center" wrapText="1"/>
    </xf>
    <xf numFmtId="176" fontId="102" fillId="0" borderId="20" xfId="2013" applyNumberFormat="1" applyFont="1" applyBorder="1" applyAlignment="1">
      <alignment horizontal="right" vertical="center"/>
    </xf>
    <xf numFmtId="0" fontId="102" fillId="0" borderId="20" xfId="0" applyFont="1" applyBorder="1" applyAlignment="1">
      <alignment vertical="center" wrapText="1"/>
    </xf>
    <xf numFmtId="0" fontId="101" fillId="0" borderId="0" xfId="2013" applyFont="1" applyAlignment="1">
      <alignment horizontal="center" vertical="center"/>
    </xf>
    <xf numFmtId="176" fontId="101" fillId="0" borderId="20" xfId="2013" applyNumberFormat="1" applyFont="1" applyBorder="1" applyAlignment="1">
      <alignment horizontal="right" vertical="center"/>
    </xf>
    <xf numFmtId="0" fontId="102" fillId="0" borderId="20" xfId="2013" applyFont="1" applyBorder="1" applyAlignment="1">
      <alignment horizontal="center" vertical="center" wrapText="1"/>
    </xf>
    <xf numFmtId="0" fontId="102" fillId="0" borderId="21" xfId="2013" applyFont="1" applyBorder="1" applyAlignment="1">
      <alignment horizontal="center" vertical="center"/>
    </xf>
    <xf numFmtId="0" fontId="101" fillId="0" borderId="11" xfId="2013" applyFont="1" applyBorder="1" applyAlignment="1">
      <alignment horizontal="left" vertical="center" wrapText="1"/>
    </xf>
    <xf numFmtId="0" fontId="102" fillId="0" borderId="23" xfId="2013" applyFont="1" applyBorder="1" applyAlignment="1">
      <alignment horizontal="left" vertical="center" wrapText="1"/>
    </xf>
    <xf numFmtId="0" fontId="101" fillId="0" borderId="21" xfId="2013" applyFont="1" applyBorder="1" applyAlignment="1">
      <alignment horizontal="center" vertical="center"/>
    </xf>
    <xf numFmtId="0" fontId="101" fillId="0" borderId="20" xfId="2013" applyFont="1" applyBorder="1" applyAlignment="1">
      <alignment horizontal="justify" vertical="center" wrapText="1"/>
    </xf>
    <xf numFmtId="0" fontId="101" fillId="0" borderId="23" xfId="2013" applyFont="1" applyBorder="1" applyAlignment="1">
      <alignment horizontal="left" vertical="center" wrapText="1"/>
    </xf>
    <xf numFmtId="0" fontId="101" fillId="0" borderId="20" xfId="2013" applyFont="1" applyBorder="1" applyAlignment="1">
      <alignment horizontal="center" vertical="center" wrapText="1"/>
    </xf>
    <xf numFmtId="0" fontId="118" fillId="0" borderId="0" xfId="2013" applyFont="1" applyAlignment="1">
      <alignment vertical="center"/>
    </xf>
    <xf numFmtId="0" fontId="102" fillId="0" borderId="20" xfId="2013" applyFont="1" applyBorder="1" applyAlignment="1">
      <alignment horizontal="justify" vertical="center" wrapText="1"/>
    </xf>
    <xf numFmtId="181" fontId="102" fillId="0" borderId="20" xfId="0" applyNumberFormat="1" applyFont="1" applyBorder="1">
      <alignment vertical="center"/>
    </xf>
    <xf numFmtId="0" fontId="102" fillId="0" borderId="23" xfId="2013" applyFont="1" applyBorder="1" applyAlignment="1">
      <alignment horizontal="center" vertical="center"/>
    </xf>
    <xf numFmtId="0" fontId="4" fillId="0" borderId="20" xfId="2013" applyFont="1" applyBorder="1" applyAlignment="1">
      <alignment horizontal="center" vertical="center"/>
    </xf>
    <xf numFmtId="0" fontId="101" fillId="0" borderId="23" xfId="2013" applyFont="1" applyBorder="1" applyAlignment="1">
      <alignment horizontal="center" vertical="center"/>
    </xf>
    <xf numFmtId="176" fontId="101" fillId="0" borderId="11" xfId="2013" applyNumberFormat="1" applyFont="1" applyBorder="1" applyAlignment="1">
      <alignment horizontal="right" vertical="center"/>
    </xf>
    <xf numFmtId="176" fontId="102" fillId="0" borderId="11" xfId="2013" applyNumberFormat="1" applyFont="1" applyBorder="1" applyAlignment="1">
      <alignment horizontal="right" vertical="center"/>
    </xf>
    <xf numFmtId="0" fontId="4" fillId="0" borderId="20" xfId="2013" applyFont="1" applyBorder="1" applyAlignment="1">
      <alignment horizontal="justify" vertical="center" wrapText="1"/>
    </xf>
    <xf numFmtId="0" fontId="101" fillId="0" borderId="11" xfId="2013" applyFont="1" applyBorder="1" applyAlignment="1">
      <alignment horizontal="justify" vertical="center" wrapText="1"/>
    </xf>
    <xf numFmtId="0" fontId="101" fillId="0" borderId="20" xfId="2013" applyFont="1" applyBorder="1" applyAlignment="1">
      <alignment vertical="center" wrapText="1"/>
    </xf>
    <xf numFmtId="0" fontId="101" fillId="0" borderId="19" xfId="2013" applyFont="1" applyBorder="1" applyAlignment="1">
      <alignment horizontal="center" vertical="center"/>
    </xf>
    <xf numFmtId="0" fontId="57" fillId="0" borderId="20" xfId="2013" applyFont="1" applyBorder="1" applyAlignment="1">
      <alignment vertical="center" wrapText="1"/>
    </xf>
    <xf numFmtId="0" fontId="101" fillId="0" borderId="13" xfId="2013" applyFont="1" applyBorder="1" applyAlignment="1">
      <alignment horizontal="left" vertical="center" wrapText="1"/>
    </xf>
    <xf numFmtId="0" fontId="102" fillId="0" borderId="19" xfId="2013" applyFont="1" applyBorder="1" applyAlignment="1">
      <alignment horizontal="center" vertical="center"/>
    </xf>
    <xf numFmtId="0" fontId="4" fillId="0" borderId="23" xfId="2013" applyFont="1" applyBorder="1" applyAlignment="1">
      <alignment horizontal="left" vertical="center" wrapText="1"/>
    </xf>
    <xf numFmtId="0" fontId="101" fillId="0" borderId="11" xfId="2013" applyFont="1" applyBorder="1" applyAlignment="1">
      <alignment horizontal="center" vertical="center"/>
    </xf>
    <xf numFmtId="0" fontId="101" fillId="0" borderId="24" xfId="2013" applyFont="1" applyBorder="1" applyAlignment="1">
      <alignment horizontal="left" vertical="center" wrapText="1"/>
    </xf>
    <xf numFmtId="0" fontId="57" fillId="0" borderId="20" xfId="2013" applyFont="1" applyBorder="1" applyAlignment="1">
      <alignment horizontal="justify" vertical="center" wrapText="1"/>
    </xf>
    <xf numFmtId="0" fontId="102" fillId="0" borderId="20" xfId="2013" applyFont="1" applyBorder="1" applyAlignment="1">
      <alignment vertical="center" wrapText="1"/>
    </xf>
    <xf numFmtId="176" fontId="102" fillId="0" borderId="20" xfId="1676" applyNumberFormat="1" applyFont="1" applyFill="1" applyBorder="1" applyAlignment="1">
      <alignment horizontal="right" vertical="center" wrapText="1"/>
    </xf>
    <xf numFmtId="0" fontId="11" fillId="0" borderId="20" xfId="2013" applyFont="1" applyBorder="1" applyAlignment="1">
      <alignment horizontal="left" vertical="center" wrapText="1"/>
    </xf>
    <xf numFmtId="0" fontId="101" fillId="0" borderId="22" xfId="2013" applyFont="1" applyBorder="1" applyAlignment="1">
      <alignment horizontal="center" vertical="center"/>
    </xf>
    <xf numFmtId="0" fontId="101" fillId="0" borderId="24" xfId="2013" applyFont="1" applyBorder="1" applyAlignment="1">
      <alignment horizontal="center" vertical="center"/>
    </xf>
    <xf numFmtId="0" fontId="101" fillId="0" borderId="20" xfId="0" applyFont="1" applyBorder="1" applyAlignment="1">
      <alignment vertical="center" wrapText="1"/>
    </xf>
    <xf numFmtId="0" fontId="102" fillId="0" borderId="20" xfId="2014" applyFont="1" applyBorder="1" applyAlignment="1">
      <alignment vertical="center" wrapText="1"/>
    </xf>
    <xf numFmtId="0" fontId="102" fillId="0" borderId="20" xfId="2011" applyFont="1" applyBorder="1" applyAlignment="1">
      <alignment horizontal="center" vertical="center"/>
    </xf>
    <xf numFmtId="0" fontId="102" fillId="0" borderId="20" xfId="2015" applyFont="1" applyBorder="1" applyAlignment="1">
      <alignment horizontal="left" vertical="center" wrapText="1"/>
    </xf>
    <xf numFmtId="176" fontId="102" fillId="0" borderId="20" xfId="2011" applyNumberFormat="1" applyFont="1" applyBorder="1" applyAlignment="1">
      <alignment horizontal="right" vertical="center"/>
    </xf>
    <xf numFmtId="0" fontId="101" fillId="0" borderId="20" xfId="2016" applyFont="1" applyBorder="1" applyAlignment="1">
      <alignment vertical="center" wrapText="1"/>
    </xf>
    <xf numFmtId="0" fontId="102" fillId="0" borderId="20" xfId="2017" applyFont="1" applyBorder="1" applyAlignment="1">
      <alignment vertical="center" wrapText="1"/>
    </xf>
    <xf numFmtId="0" fontId="102" fillId="0" borderId="20" xfId="2017" applyFont="1" applyBorder="1" applyAlignment="1">
      <alignment horizontal="center" vertical="center"/>
    </xf>
    <xf numFmtId="0" fontId="102" fillId="0" borderId="21" xfId="2017" applyFont="1" applyBorder="1" applyAlignment="1">
      <alignment horizontal="left" vertical="center" wrapText="1"/>
    </xf>
    <xf numFmtId="0" fontId="4" fillId="0" borderId="20" xfId="2017" applyFont="1" applyBorder="1" applyAlignment="1">
      <alignment horizontal="left" vertical="center" wrapText="1"/>
    </xf>
    <xf numFmtId="0" fontId="102" fillId="0" borderId="20" xfId="2017" applyFont="1" applyBorder="1" applyAlignment="1">
      <alignment horizontal="left" vertical="center" wrapText="1"/>
    </xf>
    <xf numFmtId="0" fontId="102" fillId="0" borderId="13" xfId="2013" applyFont="1" applyBorder="1" applyAlignment="1">
      <alignment horizontal="left" vertical="center" wrapText="1"/>
    </xf>
    <xf numFmtId="0" fontId="102" fillId="0" borderId="11" xfId="2013" applyFont="1" applyBorder="1" applyAlignment="1">
      <alignment horizontal="justify" vertical="center" wrapText="1"/>
    </xf>
    <xf numFmtId="0" fontId="4" fillId="0" borderId="20" xfId="2017" applyFont="1" applyBorder="1" applyAlignment="1">
      <alignment vertical="center" wrapText="1"/>
    </xf>
    <xf numFmtId="0" fontId="102" fillId="0" borderId="0" xfId="2013" applyFont="1" applyAlignment="1">
      <alignment horizontal="left" vertical="center" wrapText="1"/>
    </xf>
    <xf numFmtId="0" fontId="102" fillId="0" borderId="20" xfId="2011" applyFont="1" applyBorder="1" applyAlignment="1">
      <alignment horizontal="left" vertical="center" wrapText="1"/>
    </xf>
    <xf numFmtId="176" fontId="102" fillId="0" borderId="0" xfId="2013" applyNumberFormat="1" applyFont="1" applyAlignment="1">
      <alignment horizontal="right" vertical="center"/>
    </xf>
    <xf numFmtId="0" fontId="102" fillId="0" borderId="0" xfId="2013" applyFont="1" applyAlignment="1">
      <alignment vertical="center"/>
    </xf>
    <xf numFmtId="184" fontId="99" fillId="2" borderId="16" xfId="0" applyNumberFormat="1" applyFont="1" applyFill="1" applyBorder="1" applyAlignment="1" applyProtection="1">
      <alignment horizontal="center" vertical="center"/>
    </xf>
    <xf numFmtId="0" fontId="121" fillId="2" borderId="16" xfId="0" applyNumberFormat="1" applyFont="1" applyFill="1" applyBorder="1" applyAlignment="1" applyProtection="1">
      <alignment horizontal="center" vertical="center"/>
    </xf>
    <xf numFmtId="0" fontId="121" fillId="2" borderId="16" xfId="0" applyNumberFormat="1" applyFont="1" applyFill="1" applyBorder="1" applyAlignment="1" applyProtection="1">
      <alignment vertical="center" wrapText="1"/>
    </xf>
    <xf numFmtId="184" fontId="121" fillId="2" borderId="16" xfId="0" applyNumberFormat="1" applyFont="1" applyFill="1" applyBorder="1" applyAlignment="1" applyProtection="1">
      <alignment horizontal="center" vertical="center"/>
    </xf>
    <xf numFmtId="0" fontId="120" fillId="2" borderId="16" xfId="0" applyFont="1" applyFill="1" applyBorder="1" applyAlignment="1">
      <alignment horizontal="left" vertical="center" wrapText="1"/>
    </xf>
    <xf numFmtId="0" fontId="72" fillId="2" borderId="16" xfId="0" applyNumberFormat="1" applyFont="1" applyFill="1" applyBorder="1" applyAlignment="1" applyProtection="1">
      <alignment horizontal="center" vertical="center" shrinkToFi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20" xfId="0" applyNumberFormat="1" applyFont="1" applyFill="1" applyBorder="1" applyAlignment="1">
      <alignment horizontal="center" vertical="center" wrapText="1"/>
    </xf>
    <xf numFmtId="0" fontId="58" fillId="0" borderId="20" xfId="0" applyFont="1" applyFill="1" applyBorder="1" applyAlignment="1">
      <alignment horizontal="center" vertical="center"/>
    </xf>
    <xf numFmtId="0" fontId="58" fillId="0" borderId="20" xfId="0" applyFont="1" applyFill="1" applyBorder="1" applyAlignment="1">
      <alignment horizontal="center" vertical="center" wrapText="1"/>
    </xf>
    <xf numFmtId="0" fontId="55" fillId="0" borderId="20" xfId="0" applyFont="1" applyFill="1" applyBorder="1" applyAlignment="1">
      <alignment horizontal="center" vertical="center" wrapText="1"/>
    </xf>
    <xf numFmtId="0" fontId="55" fillId="0" borderId="20" xfId="0" applyFont="1" applyFill="1" applyBorder="1" applyAlignment="1" applyProtection="1">
      <alignment horizontal="center" vertical="center" wrapText="1"/>
      <protection locked="0"/>
    </xf>
    <xf numFmtId="43" fontId="58" fillId="0" borderId="20" xfId="0" applyNumberFormat="1" applyFont="1" applyFill="1" applyBorder="1" applyAlignment="1">
      <alignment horizontal="center" vertical="center" wrapText="1"/>
    </xf>
    <xf numFmtId="43" fontId="123" fillId="0" borderId="20" xfId="0" applyNumberFormat="1" applyFont="1" applyBorder="1" applyAlignment="1">
      <alignment horizontal="center" vertical="center"/>
    </xf>
    <xf numFmtId="43" fontId="31" fillId="0" borderId="20" xfId="0" applyNumberFormat="1" applyFont="1" applyFill="1" applyBorder="1" applyAlignment="1">
      <alignment horizontal="center" vertical="center"/>
    </xf>
    <xf numFmtId="0" fontId="125" fillId="0" borderId="20" xfId="0" applyNumberFormat="1" applyFont="1" applyFill="1" applyBorder="1" applyAlignment="1">
      <alignment horizontal="left" vertical="center" wrapText="1"/>
    </xf>
    <xf numFmtId="0" fontId="125" fillId="0" borderId="20" xfId="0" applyNumberFormat="1" applyFont="1" applyFill="1" applyBorder="1" applyAlignment="1">
      <alignment horizontal="center" vertical="center" wrapText="1"/>
    </xf>
    <xf numFmtId="0" fontId="125" fillId="0" borderId="20" xfId="0" applyNumberFormat="1" applyFont="1" applyFill="1" applyBorder="1" applyAlignment="1">
      <alignment horizontal="center" vertical="center"/>
    </xf>
    <xf numFmtId="0" fontId="123" fillId="0" borderId="20" xfId="0" applyNumberFormat="1" applyFont="1" applyFill="1" applyBorder="1" applyAlignment="1">
      <alignment horizontal="center" vertical="center"/>
    </xf>
    <xf numFmtId="0" fontId="65" fillId="0" borderId="20" xfId="0" applyNumberFormat="1" applyFont="1" applyFill="1" applyBorder="1" applyAlignment="1">
      <alignment horizontal="center" vertical="center"/>
    </xf>
    <xf numFmtId="0" fontId="125" fillId="0" borderId="20" xfId="0" applyFont="1" applyFill="1" applyBorder="1" applyAlignment="1" applyProtection="1">
      <alignment horizontal="center" vertical="center"/>
      <protection locked="0"/>
    </xf>
    <xf numFmtId="43" fontId="125" fillId="0" borderId="20" xfId="0" applyNumberFormat="1" applyFont="1" applyFill="1" applyBorder="1">
      <alignment vertical="center"/>
    </xf>
    <xf numFmtId="0" fontId="0" fillId="0" borderId="0" xfId="0" applyNumberFormat="1">
      <alignment vertical="center"/>
    </xf>
    <xf numFmtId="0" fontId="90" fillId="0" borderId="20" xfId="0" applyNumberFormat="1" applyFont="1" applyBorder="1" applyAlignment="1">
      <alignment horizontal="center" vertical="center"/>
    </xf>
    <xf numFmtId="0" fontId="90" fillId="0" borderId="20" xfId="0" applyNumberFormat="1" applyFont="1" applyBorder="1" applyAlignment="1">
      <alignment horizontal="center" vertical="center" wrapText="1"/>
    </xf>
    <xf numFmtId="0" fontId="90" fillId="0" borderId="0" xfId="0" applyNumberFormat="1" applyFont="1" applyBorder="1" applyAlignment="1">
      <alignment horizontal="center" vertical="center"/>
    </xf>
    <xf numFmtId="0" fontId="90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5" xfId="0" applyFont="1" applyFill="1" applyBorder="1" applyAlignment="1">
      <alignment horizontal="center" vertical="center"/>
    </xf>
    <xf numFmtId="0" fontId="75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6" fillId="0" borderId="15" xfId="0" applyFont="1" applyBorder="1" applyAlignment="1">
      <alignment horizontal="center" vertical="center"/>
    </xf>
    <xf numFmtId="0" fontId="79" fillId="0" borderId="15" xfId="0" applyFont="1" applyBorder="1" applyAlignment="1">
      <alignment horizontal="center" vertical="center"/>
    </xf>
    <xf numFmtId="0" fontId="83" fillId="0" borderId="15" xfId="0" applyFont="1" applyBorder="1" applyAlignment="1" applyProtection="1">
      <alignment horizontal="center" vertical="center"/>
    </xf>
    <xf numFmtId="0" fontId="42" fillId="0" borderId="15" xfId="0" applyNumberFormat="1" applyFont="1" applyBorder="1" applyAlignment="1">
      <alignment horizontal="center" vertical="center"/>
    </xf>
    <xf numFmtId="0" fontId="42" fillId="0" borderId="15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5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5" xfId="0" applyNumberFormat="1" applyFont="1" applyFill="1" applyBorder="1" applyAlignment="1">
      <alignment horizontal="center" vertical="center"/>
    </xf>
    <xf numFmtId="181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181" fontId="2" fillId="29" borderId="16" xfId="0" applyNumberFormat="1" applyFont="1" applyFill="1" applyBorder="1" applyAlignment="1">
      <alignment horizontal="center" vertical="center"/>
    </xf>
    <xf numFmtId="181" fontId="45" fillId="29" borderId="16" xfId="0" applyNumberFormat="1" applyFont="1" applyFill="1" applyBorder="1" applyAlignment="1">
      <alignment horizontal="center" vertical="center"/>
    </xf>
    <xf numFmtId="0" fontId="78" fillId="0" borderId="15" xfId="0" applyFont="1" applyBorder="1" applyAlignment="1">
      <alignment horizontal="center" vertical="center"/>
    </xf>
    <xf numFmtId="0" fontId="79" fillId="0" borderId="15" xfId="0" applyFont="1" applyBorder="1" applyAlignment="1">
      <alignment vertical="center"/>
    </xf>
    <xf numFmtId="0" fontId="126" fillId="0" borderId="0" xfId="0" applyNumberFormat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27" fillId="0" borderId="0" xfId="0" applyNumberFormat="1" applyFont="1" applyBorder="1" applyAlignment="1">
      <alignment vertical="center"/>
    </xf>
    <xf numFmtId="181" fontId="0" fillId="0" borderId="0" xfId="0" applyNumberFormat="1" applyBorder="1" applyAlignment="1">
      <alignment vertical="center"/>
    </xf>
    <xf numFmtId="0" fontId="128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05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0" fontId="108" fillId="2" borderId="15" xfId="0" applyFont="1" applyFill="1" applyBorder="1" applyAlignment="1">
      <alignment horizontal="center" vertical="center"/>
    </xf>
    <xf numFmtId="0" fontId="111" fillId="0" borderId="15" xfId="0" applyFont="1" applyBorder="1" applyAlignment="1">
      <alignment vertical="center"/>
    </xf>
    <xf numFmtId="0" fontId="116" fillId="0" borderId="15" xfId="2013" applyFont="1" applyBorder="1" applyAlignment="1">
      <alignment horizontal="center" vertical="center"/>
    </xf>
    <xf numFmtId="0" fontId="117" fillId="0" borderId="15" xfId="2013" applyFont="1" applyBorder="1" applyAlignment="1">
      <alignment horizontal="center" vertical="center"/>
    </xf>
    <xf numFmtId="0" fontId="101" fillId="0" borderId="11" xfId="0" applyFont="1" applyBorder="1" applyAlignment="1">
      <alignment horizontal="center" vertical="center" wrapText="1"/>
    </xf>
    <xf numFmtId="0" fontId="101" fillId="0" borderId="12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176" fontId="101" fillId="0" borderId="11" xfId="0" applyNumberFormat="1" applyFont="1" applyBorder="1" applyAlignment="1">
      <alignment horizontal="center" vertical="center" wrapText="1"/>
    </xf>
    <xf numFmtId="176" fontId="101" fillId="0" borderId="1" xfId="0" applyNumberFormat="1" applyFont="1" applyBorder="1" applyAlignment="1">
      <alignment horizontal="center" vertical="center" wrapText="1"/>
    </xf>
    <xf numFmtId="0" fontId="101" fillId="0" borderId="21" xfId="2013" applyFont="1" applyBorder="1" applyAlignment="1">
      <alignment horizontal="center" vertical="center" wrapText="1"/>
    </xf>
    <xf numFmtId="0" fontId="101" fillId="0" borderId="23" xfId="2013" applyFont="1" applyBorder="1" applyAlignment="1">
      <alignment horizontal="center" vertical="center" wrapText="1"/>
    </xf>
    <xf numFmtId="0" fontId="101" fillId="0" borderId="11" xfId="2013" applyFont="1" applyBorder="1" applyAlignment="1">
      <alignment horizontal="center" vertical="center" wrapText="1"/>
    </xf>
    <xf numFmtId="0" fontId="101" fillId="0" borderId="12" xfId="2013" applyFont="1" applyBorder="1" applyAlignment="1">
      <alignment horizontal="center" vertical="center" wrapText="1"/>
    </xf>
    <xf numFmtId="0" fontId="83" fillId="2" borderId="15" xfId="0" applyFont="1" applyFill="1" applyBorder="1" applyAlignment="1">
      <alignment horizontal="center" vertical="center" wrapText="1"/>
    </xf>
    <xf numFmtId="0" fontId="113" fillId="2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2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185" fontId="113" fillId="2" borderId="16" xfId="0" applyNumberFormat="1" applyFont="1" applyFill="1" applyBorder="1" applyAlignment="1">
      <alignment horizontal="center" vertical="center" wrapText="1"/>
    </xf>
    <xf numFmtId="0" fontId="68" fillId="2" borderId="16" xfId="2011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13" fillId="2" borderId="16" xfId="0" applyFont="1" applyFill="1" applyBorder="1" applyAlignment="1">
      <alignment horizontal="center" vertical="center" wrapText="1"/>
    </xf>
    <xf numFmtId="0" fontId="57" fillId="2" borderId="16" xfId="0" applyFont="1" applyFill="1" applyBorder="1" applyAlignment="1">
      <alignment horizontal="center" vertical="center" wrapText="1"/>
    </xf>
    <xf numFmtId="43" fontId="57" fillId="2" borderId="21" xfId="0" applyNumberFormat="1" applyFont="1" applyFill="1" applyBorder="1" applyAlignment="1">
      <alignment horizontal="center" vertical="center" wrapText="1"/>
    </xf>
    <xf numFmtId="0" fontId="122" fillId="0" borderId="15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176" fontId="90" fillId="0" borderId="1" xfId="0" applyNumberFormat="1" applyFont="1" applyBorder="1" applyAlignment="1">
      <alignment horizontal="center" vertical="center"/>
    </xf>
    <xf numFmtId="176" fontId="90" fillId="0" borderId="1" xfId="0" applyNumberFormat="1" applyFont="1" applyBorder="1" applyAlignment="1">
      <alignment horizontal="center" vertical="center" wrapText="1"/>
    </xf>
    <xf numFmtId="176" fontId="90" fillId="0" borderId="20" xfId="0" applyNumberFormat="1" applyFont="1" applyBorder="1" applyAlignment="1">
      <alignment horizontal="center" vertical="center"/>
    </xf>
  </cellXfs>
  <cellStyles count="2018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1"/>
    <cellStyle name="常规_合1（初中预算）" xfId="2014"/>
    <cellStyle name="常规_合1(高中预算)" xfId="2017"/>
    <cellStyle name="常规_闵行区教育局中、小学装备标准(2014年新版）" xfId="2013"/>
    <cellStyle name="常规_莘庄" xfId="2009"/>
    <cellStyle name="常规_小学设备预算" xfId="2015"/>
    <cellStyle name="常规_幼儿园_4" xfId="2016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 2" xfId="2007"/>
    <cellStyle name="千位分隔[0] 3" xfId="2012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390" t="s">
        <v>270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409" t="s">
        <v>1240</v>
      </c>
      <c r="B1" s="410"/>
      <c r="C1" s="410"/>
      <c r="D1" s="410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411" t="s">
        <v>1076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412" t="s">
        <v>735</v>
      </c>
      <c r="B1" s="413"/>
      <c r="C1" s="413"/>
      <c r="D1" s="413"/>
      <c r="E1" s="413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414" t="s">
        <v>833</v>
      </c>
      <c r="B1" s="414"/>
      <c r="C1" s="414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415" t="s">
        <v>954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418" t="s">
        <v>965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20"/>
      <c r="AO1" s="420"/>
    </row>
    <row r="2" spans="1:41" ht="11.25" customHeight="1">
      <c r="A2" s="421" t="s">
        <v>631</v>
      </c>
      <c r="B2" s="421" t="s">
        <v>632</v>
      </c>
      <c r="C2" s="421" t="s">
        <v>955</v>
      </c>
      <c r="D2" s="421" t="s">
        <v>633</v>
      </c>
      <c r="E2" s="421" t="s">
        <v>634</v>
      </c>
      <c r="F2" s="421"/>
      <c r="G2" s="421"/>
      <c r="H2" s="421"/>
      <c r="I2" s="421"/>
      <c r="J2" s="421" t="s">
        <v>966</v>
      </c>
      <c r="K2" s="421"/>
      <c r="L2" s="421"/>
      <c r="M2" s="421"/>
      <c r="N2" s="421"/>
      <c r="O2" s="422" t="s">
        <v>635</v>
      </c>
      <c r="P2" s="422"/>
      <c r="Q2" s="422"/>
      <c r="R2" s="422"/>
      <c r="S2" s="422"/>
      <c r="T2" s="422" t="s">
        <v>636</v>
      </c>
      <c r="U2" s="422"/>
      <c r="V2" s="422"/>
      <c r="W2" s="422"/>
      <c r="X2" s="422"/>
      <c r="Y2" s="422" t="s">
        <v>637</v>
      </c>
      <c r="Z2" s="422"/>
      <c r="AA2" s="422"/>
      <c r="AB2" s="422"/>
      <c r="AC2" s="422"/>
      <c r="AD2" s="421" t="s">
        <v>967</v>
      </c>
      <c r="AE2" s="421"/>
      <c r="AF2" s="421"/>
      <c r="AG2" s="421"/>
      <c r="AH2" s="421"/>
      <c r="AI2" s="421"/>
      <c r="AJ2" s="421"/>
      <c r="AK2" s="421"/>
      <c r="AL2" s="421"/>
      <c r="AM2" s="421"/>
      <c r="AN2" s="416" t="s">
        <v>968</v>
      </c>
      <c r="AO2" s="416" t="s">
        <v>267</v>
      </c>
    </row>
    <row r="3" spans="1:41" ht="33.75">
      <c r="A3" s="421"/>
      <c r="B3" s="421"/>
      <c r="C3" s="421"/>
      <c r="D3" s="421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417"/>
      <c r="AO3" s="417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423" t="s">
        <v>1059</v>
      </c>
      <c r="B1" s="423"/>
      <c r="C1" s="423"/>
      <c r="D1" s="424"/>
      <c r="E1" s="424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WVD12"/>
  <sheetViews>
    <sheetView tabSelected="1" workbookViewId="0">
      <selection activeCell="C4" sqref="C4:G10"/>
    </sheetView>
  </sheetViews>
  <sheetFormatPr defaultColWidth="9" defaultRowHeight="13.5"/>
  <cols>
    <col min="1" max="1" width="6.25" style="384" customWidth="1"/>
    <col min="2" max="2" width="25.5" style="389" customWidth="1"/>
    <col min="3" max="5" width="21.25" style="384" customWidth="1"/>
    <col min="6" max="6" width="17.375" style="384" customWidth="1"/>
    <col min="7" max="7" width="21.75" style="384" customWidth="1"/>
    <col min="8" max="240" width="9" style="384"/>
    <col min="241" max="241" width="6.625" style="384" customWidth="1"/>
    <col min="242" max="243" width="21.625" style="384" customWidth="1"/>
    <col min="244" max="244" width="16.125" style="384" customWidth="1"/>
    <col min="245" max="245" width="13.875" style="384" customWidth="1"/>
    <col min="246" max="246" width="17.25" style="384" customWidth="1"/>
    <col min="247" max="248" width="20.5" style="384" customWidth="1"/>
    <col min="249" max="249" width="9" style="384" hidden="1" customWidth="1"/>
    <col min="250" max="250" width="18.375" style="384" customWidth="1"/>
    <col min="251" max="252" width="9" style="384" hidden="1" customWidth="1"/>
    <col min="253" max="496" width="9" style="384"/>
    <col min="497" max="497" width="6.625" style="384" customWidth="1"/>
    <col min="498" max="499" width="21.625" style="384" customWidth="1"/>
    <col min="500" max="500" width="16.125" style="384" customWidth="1"/>
    <col min="501" max="501" width="13.875" style="384" customWidth="1"/>
    <col min="502" max="502" width="17.25" style="384" customWidth="1"/>
    <col min="503" max="504" width="20.5" style="384" customWidth="1"/>
    <col min="505" max="505" width="9" style="384" hidden="1" customWidth="1"/>
    <col min="506" max="506" width="18.375" style="384" customWidth="1"/>
    <col min="507" max="508" width="9" style="384" hidden="1" customWidth="1"/>
    <col min="509" max="752" width="9" style="384"/>
    <col min="753" max="753" width="6.625" style="384" customWidth="1"/>
    <col min="754" max="755" width="21.625" style="384" customWidth="1"/>
    <col min="756" max="756" width="16.125" style="384" customWidth="1"/>
    <col min="757" max="757" width="13.875" style="384" customWidth="1"/>
    <col min="758" max="758" width="17.25" style="384" customWidth="1"/>
    <col min="759" max="760" width="20.5" style="384" customWidth="1"/>
    <col min="761" max="761" width="9" style="384" hidden="1" customWidth="1"/>
    <col min="762" max="762" width="18.375" style="384" customWidth="1"/>
    <col min="763" max="764" width="9" style="384" hidden="1" customWidth="1"/>
    <col min="765" max="1008" width="9" style="384"/>
    <col min="1009" max="1009" width="6.625" style="384" customWidth="1"/>
    <col min="1010" max="1011" width="21.625" style="384" customWidth="1"/>
    <col min="1012" max="1012" width="16.125" style="384" customWidth="1"/>
    <col min="1013" max="1013" width="13.875" style="384" customWidth="1"/>
    <col min="1014" max="1014" width="17.25" style="384" customWidth="1"/>
    <col min="1015" max="1016" width="20.5" style="384" customWidth="1"/>
    <col min="1017" max="1017" width="9" style="384" hidden="1" customWidth="1"/>
    <col min="1018" max="1018" width="18.375" style="384" customWidth="1"/>
    <col min="1019" max="1020" width="9" style="384" hidden="1" customWidth="1"/>
    <col min="1021" max="1264" width="9" style="384"/>
    <col min="1265" max="1265" width="6.625" style="384" customWidth="1"/>
    <col min="1266" max="1267" width="21.625" style="384" customWidth="1"/>
    <col min="1268" max="1268" width="16.125" style="384" customWidth="1"/>
    <col min="1269" max="1269" width="13.875" style="384" customWidth="1"/>
    <col min="1270" max="1270" width="17.25" style="384" customWidth="1"/>
    <col min="1271" max="1272" width="20.5" style="384" customWidth="1"/>
    <col min="1273" max="1273" width="9" style="384" hidden="1" customWidth="1"/>
    <col min="1274" max="1274" width="18.375" style="384" customWidth="1"/>
    <col min="1275" max="1276" width="9" style="384" hidden="1" customWidth="1"/>
    <col min="1277" max="1520" width="9" style="384"/>
    <col min="1521" max="1521" width="6.625" style="384" customWidth="1"/>
    <col min="1522" max="1523" width="21.625" style="384" customWidth="1"/>
    <col min="1524" max="1524" width="16.125" style="384" customWidth="1"/>
    <col min="1525" max="1525" width="13.875" style="384" customWidth="1"/>
    <col min="1526" max="1526" width="17.25" style="384" customWidth="1"/>
    <col min="1527" max="1528" width="20.5" style="384" customWidth="1"/>
    <col min="1529" max="1529" width="9" style="384" hidden="1" customWidth="1"/>
    <col min="1530" max="1530" width="18.375" style="384" customWidth="1"/>
    <col min="1531" max="1532" width="9" style="384" hidden="1" customWidth="1"/>
    <col min="1533" max="1776" width="9" style="384"/>
    <col min="1777" max="1777" width="6.625" style="384" customWidth="1"/>
    <col min="1778" max="1779" width="21.625" style="384" customWidth="1"/>
    <col min="1780" max="1780" width="16.125" style="384" customWidth="1"/>
    <col min="1781" max="1781" width="13.875" style="384" customWidth="1"/>
    <col min="1782" max="1782" width="17.25" style="384" customWidth="1"/>
    <col min="1783" max="1784" width="20.5" style="384" customWidth="1"/>
    <col min="1785" max="1785" width="9" style="384" hidden="1" customWidth="1"/>
    <col min="1786" max="1786" width="18.375" style="384" customWidth="1"/>
    <col min="1787" max="1788" width="9" style="384" hidden="1" customWidth="1"/>
    <col min="1789" max="2032" width="9" style="384"/>
    <col min="2033" max="2033" width="6.625" style="384" customWidth="1"/>
    <col min="2034" max="2035" width="21.625" style="384" customWidth="1"/>
    <col min="2036" max="2036" width="16.125" style="384" customWidth="1"/>
    <col min="2037" max="2037" width="13.875" style="384" customWidth="1"/>
    <col min="2038" max="2038" width="17.25" style="384" customWidth="1"/>
    <col min="2039" max="2040" width="20.5" style="384" customWidth="1"/>
    <col min="2041" max="2041" width="9" style="384" hidden="1" customWidth="1"/>
    <col min="2042" max="2042" width="18.375" style="384" customWidth="1"/>
    <col min="2043" max="2044" width="9" style="384" hidden="1" customWidth="1"/>
    <col min="2045" max="2288" width="9" style="384"/>
    <col min="2289" max="2289" width="6.625" style="384" customWidth="1"/>
    <col min="2290" max="2291" width="21.625" style="384" customWidth="1"/>
    <col min="2292" max="2292" width="16.125" style="384" customWidth="1"/>
    <col min="2293" max="2293" width="13.875" style="384" customWidth="1"/>
    <col min="2294" max="2294" width="17.25" style="384" customWidth="1"/>
    <col min="2295" max="2296" width="20.5" style="384" customWidth="1"/>
    <col min="2297" max="2297" width="9" style="384" hidden="1" customWidth="1"/>
    <col min="2298" max="2298" width="18.375" style="384" customWidth="1"/>
    <col min="2299" max="2300" width="9" style="384" hidden="1" customWidth="1"/>
    <col min="2301" max="2544" width="9" style="384"/>
    <col min="2545" max="2545" width="6.625" style="384" customWidth="1"/>
    <col min="2546" max="2547" width="21.625" style="384" customWidth="1"/>
    <col min="2548" max="2548" width="16.125" style="384" customWidth="1"/>
    <col min="2549" max="2549" width="13.875" style="384" customWidth="1"/>
    <col min="2550" max="2550" width="17.25" style="384" customWidth="1"/>
    <col min="2551" max="2552" width="20.5" style="384" customWidth="1"/>
    <col min="2553" max="2553" width="9" style="384" hidden="1" customWidth="1"/>
    <col min="2554" max="2554" width="18.375" style="384" customWidth="1"/>
    <col min="2555" max="2556" width="9" style="384" hidden="1" customWidth="1"/>
    <col min="2557" max="2800" width="9" style="384"/>
    <col min="2801" max="2801" width="6.625" style="384" customWidth="1"/>
    <col min="2802" max="2803" width="21.625" style="384" customWidth="1"/>
    <col min="2804" max="2804" width="16.125" style="384" customWidth="1"/>
    <col min="2805" max="2805" width="13.875" style="384" customWidth="1"/>
    <col min="2806" max="2806" width="17.25" style="384" customWidth="1"/>
    <col min="2807" max="2808" width="20.5" style="384" customWidth="1"/>
    <col min="2809" max="2809" width="9" style="384" hidden="1" customWidth="1"/>
    <col min="2810" max="2810" width="18.375" style="384" customWidth="1"/>
    <col min="2811" max="2812" width="9" style="384" hidden="1" customWidth="1"/>
    <col min="2813" max="3056" width="9" style="384"/>
    <col min="3057" max="3057" width="6.625" style="384" customWidth="1"/>
    <col min="3058" max="3059" width="21.625" style="384" customWidth="1"/>
    <col min="3060" max="3060" width="16.125" style="384" customWidth="1"/>
    <col min="3061" max="3061" width="13.875" style="384" customWidth="1"/>
    <col min="3062" max="3062" width="17.25" style="384" customWidth="1"/>
    <col min="3063" max="3064" width="20.5" style="384" customWidth="1"/>
    <col min="3065" max="3065" width="9" style="384" hidden="1" customWidth="1"/>
    <col min="3066" max="3066" width="18.375" style="384" customWidth="1"/>
    <col min="3067" max="3068" width="9" style="384" hidden="1" customWidth="1"/>
    <col min="3069" max="3312" width="9" style="384"/>
    <col min="3313" max="3313" width="6.625" style="384" customWidth="1"/>
    <col min="3314" max="3315" width="21.625" style="384" customWidth="1"/>
    <col min="3316" max="3316" width="16.125" style="384" customWidth="1"/>
    <col min="3317" max="3317" width="13.875" style="384" customWidth="1"/>
    <col min="3318" max="3318" width="17.25" style="384" customWidth="1"/>
    <col min="3319" max="3320" width="20.5" style="384" customWidth="1"/>
    <col min="3321" max="3321" width="9" style="384" hidden="1" customWidth="1"/>
    <col min="3322" max="3322" width="18.375" style="384" customWidth="1"/>
    <col min="3323" max="3324" width="9" style="384" hidden="1" customWidth="1"/>
    <col min="3325" max="3568" width="9" style="384"/>
    <col min="3569" max="3569" width="6.625" style="384" customWidth="1"/>
    <col min="3570" max="3571" width="21.625" style="384" customWidth="1"/>
    <col min="3572" max="3572" width="16.125" style="384" customWidth="1"/>
    <col min="3573" max="3573" width="13.875" style="384" customWidth="1"/>
    <col min="3574" max="3574" width="17.25" style="384" customWidth="1"/>
    <col min="3575" max="3576" width="20.5" style="384" customWidth="1"/>
    <col min="3577" max="3577" width="9" style="384" hidden="1" customWidth="1"/>
    <col min="3578" max="3578" width="18.375" style="384" customWidth="1"/>
    <col min="3579" max="3580" width="9" style="384" hidden="1" customWidth="1"/>
    <col min="3581" max="3824" width="9" style="384"/>
    <col min="3825" max="3825" width="6.625" style="384" customWidth="1"/>
    <col min="3826" max="3827" width="21.625" style="384" customWidth="1"/>
    <col min="3828" max="3828" width="16.125" style="384" customWidth="1"/>
    <col min="3829" max="3829" width="13.875" style="384" customWidth="1"/>
    <col min="3830" max="3830" width="17.25" style="384" customWidth="1"/>
    <col min="3831" max="3832" width="20.5" style="384" customWidth="1"/>
    <col min="3833" max="3833" width="9" style="384" hidden="1" customWidth="1"/>
    <col min="3834" max="3834" width="18.375" style="384" customWidth="1"/>
    <col min="3835" max="3836" width="9" style="384" hidden="1" customWidth="1"/>
    <col min="3837" max="4080" width="9" style="384"/>
    <col min="4081" max="4081" width="6.625" style="384" customWidth="1"/>
    <col min="4082" max="4083" width="21.625" style="384" customWidth="1"/>
    <col min="4084" max="4084" width="16.125" style="384" customWidth="1"/>
    <col min="4085" max="4085" width="13.875" style="384" customWidth="1"/>
    <col min="4086" max="4086" width="17.25" style="384" customWidth="1"/>
    <col min="4087" max="4088" width="20.5" style="384" customWidth="1"/>
    <col min="4089" max="4089" width="9" style="384" hidden="1" customWidth="1"/>
    <col min="4090" max="4090" width="18.375" style="384" customWidth="1"/>
    <col min="4091" max="4092" width="9" style="384" hidden="1" customWidth="1"/>
    <col min="4093" max="4336" width="9" style="384"/>
    <col min="4337" max="4337" width="6.625" style="384" customWidth="1"/>
    <col min="4338" max="4339" width="21.625" style="384" customWidth="1"/>
    <col min="4340" max="4340" width="16.125" style="384" customWidth="1"/>
    <col min="4341" max="4341" width="13.875" style="384" customWidth="1"/>
    <col min="4342" max="4342" width="17.25" style="384" customWidth="1"/>
    <col min="4343" max="4344" width="20.5" style="384" customWidth="1"/>
    <col min="4345" max="4345" width="9" style="384" hidden="1" customWidth="1"/>
    <col min="4346" max="4346" width="18.375" style="384" customWidth="1"/>
    <col min="4347" max="4348" width="9" style="384" hidden="1" customWidth="1"/>
    <col min="4349" max="4592" width="9" style="384"/>
    <col min="4593" max="4593" width="6.625" style="384" customWidth="1"/>
    <col min="4594" max="4595" width="21.625" style="384" customWidth="1"/>
    <col min="4596" max="4596" width="16.125" style="384" customWidth="1"/>
    <col min="4597" max="4597" width="13.875" style="384" customWidth="1"/>
    <col min="4598" max="4598" width="17.25" style="384" customWidth="1"/>
    <col min="4599" max="4600" width="20.5" style="384" customWidth="1"/>
    <col min="4601" max="4601" width="9" style="384" hidden="1" customWidth="1"/>
    <col min="4602" max="4602" width="18.375" style="384" customWidth="1"/>
    <col min="4603" max="4604" width="9" style="384" hidden="1" customWidth="1"/>
    <col min="4605" max="4848" width="9" style="384"/>
    <col min="4849" max="4849" width="6.625" style="384" customWidth="1"/>
    <col min="4850" max="4851" width="21.625" style="384" customWidth="1"/>
    <col min="4852" max="4852" width="16.125" style="384" customWidth="1"/>
    <col min="4853" max="4853" width="13.875" style="384" customWidth="1"/>
    <col min="4854" max="4854" width="17.25" style="384" customWidth="1"/>
    <col min="4855" max="4856" width="20.5" style="384" customWidth="1"/>
    <col min="4857" max="4857" width="9" style="384" hidden="1" customWidth="1"/>
    <col min="4858" max="4858" width="18.375" style="384" customWidth="1"/>
    <col min="4859" max="4860" width="9" style="384" hidden="1" customWidth="1"/>
    <col min="4861" max="5104" width="9" style="384"/>
    <col min="5105" max="5105" width="6.625" style="384" customWidth="1"/>
    <col min="5106" max="5107" width="21.625" style="384" customWidth="1"/>
    <col min="5108" max="5108" width="16.125" style="384" customWidth="1"/>
    <col min="5109" max="5109" width="13.875" style="384" customWidth="1"/>
    <col min="5110" max="5110" width="17.25" style="384" customWidth="1"/>
    <col min="5111" max="5112" width="20.5" style="384" customWidth="1"/>
    <col min="5113" max="5113" width="9" style="384" hidden="1" customWidth="1"/>
    <col min="5114" max="5114" width="18.375" style="384" customWidth="1"/>
    <col min="5115" max="5116" width="9" style="384" hidden="1" customWidth="1"/>
    <col min="5117" max="5360" width="9" style="384"/>
    <col min="5361" max="5361" width="6.625" style="384" customWidth="1"/>
    <col min="5362" max="5363" width="21.625" style="384" customWidth="1"/>
    <col min="5364" max="5364" width="16.125" style="384" customWidth="1"/>
    <col min="5365" max="5365" width="13.875" style="384" customWidth="1"/>
    <col min="5366" max="5366" width="17.25" style="384" customWidth="1"/>
    <col min="5367" max="5368" width="20.5" style="384" customWidth="1"/>
    <col min="5369" max="5369" width="9" style="384" hidden="1" customWidth="1"/>
    <col min="5370" max="5370" width="18.375" style="384" customWidth="1"/>
    <col min="5371" max="5372" width="9" style="384" hidden="1" customWidth="1"/>
    <col min="5373" max="5616" width="9" style="384"/>
    <col min="5617" max="5617" width="6.625" style="384" customWidth="1"/>
    <col min="5618" max="5619" width="21.625" style="384" customWidth="1"/>
    <col min="5620" max="5620" width="16.125" style="384" customWidth="1"/>
    <col min="5621" max="5621" width="13.875" style="384" customWidth="1"/>
    <col min="5622" max="5622" width="17.25" style="384" customWidth="1"/>
    <col min="5623" max="5624" width="20.5" style="384" customWidth="1"/>
    <col min="5625" max="5625" width="9" style="384" hidden="1" customWidth="1"/>
    <col min="5626" max="5626" width="18.375" style="384" customWidth="1"/>
    <col min="5627" max="5628" width="9" style="384" hidden="1" customWidth="1"/>
    <col min="5629" max="5872" width="9" style="384"/>
    <col min="5873" max="5873" width="6.625" style="384" customWidth="1"/>
    <col min="5874" max="5875" width="21.625" style="384" customWidth="1"/>
    <col min="5876" max="5876" width="16.125" style="384" customWidth="1"/>
    <col min="5877" max="5877" width="13.875" style="384" customWidth="1"/>
    <col min="5878" max="5878" width="17.25" style="384" customWidth="1"/>
    <col min="5879" max="5880" width="20.5" style="384" customWidth="1"/>
    <col min="5881" max="5881" width="9" style="384" hidden="1" customWidth="1"/>
    <col min="5882" max="5882" width="18.375" style="384" customWidth="1"/>
    <col min="5883" max="5884" width="9" style="384" hidden="1" customWidth="1"/>
    <col min="5885" max="6128" width="9" style="384"/>
    <col min="6129" max="6129" width="6.625" style="384" customWidth="1"/>
    <col min="6130" max="6131" width="21.625" style="384" customWidth="1"/>
    <col min="6132" max="6132" width="16.125" style="384" customWidth="1"/>
    <col min="6133" max="6133" width="13.875" style="384" customWidth="1"/>
    <col min="6134" max="6134" width="17.25" style="384" customWidth="1"/>
    <col min="6135" max="6136" width="20.5" style="384" customWidth="1"/>
    <col min="6137" max="6137" width="9" style="384" hidden="1" customWidth="1"/>
    <col min="6138" max="6138" width="18.375" style="384" customWidth="1"/>
    <col min="6139" max="6140" width="9" style="384" hidden="1" customWidth="1"/>
    <col min="6141" max="6384" width="9" style="384"/>
    <col min="6385" max="6385" width="6.625" style="384" customWidth="1"/>
    <col min="6386" max="6387" width="21.625" style="384" customWidth="1"/>
    <col min="6388" max="6388" width="16.125" style="384" customWidth="1"/>
    <col min="6389" max="6389" width="13.875" style="384" customWidth="1"/>
    <col min="6390" max="6390" width="17.25" style="384" customWidth="1"/>
    <col min="6391" max="6392" width="20.5" style="384" customWidth="1"/>
    <col min="6393" max="6393" width="9" style="384" hidden="1" customWidth="1"/>
    <col min="6394" max="6394" width="18.375" style="384" customWidth="1"/>
    <col min="6395" max="6396" width="9" style="384" hidden="1" customWidth="1"/>
    <col min="6397" max="6640" width="9" style="384"/>
    <col min="6641" max="6641" width="6.625" style="384" customWidth="1"/>
    <col min="6642" max="6643" width="21.625" style="384" customWidth="1"/>
    <col min="6644" max="6644" width="16.125" style="384" customWidth="1"/>
    <col min="6645" max="6645" width="13.875" style="384" customWidth="1"/>
    <col min="6646" max="6646" width="17.25" style="384" customWidth="1"/>
    <col min="6647" max="6648" width="20.5" style="384" customWidth="1"/>
    <col min="6649" max="6649" width="9" style="384" hidden="1" customWidth="1"/>
    <col min="6650" max="6650" width="18.375" style="384" customWidth="1"/>
    <col min="6651" max="6652" width="9" style="384" hidden="1" customWidth="1"/>
    <col min="6653" max="6896" width="9" style="384"/>
    <col min="6897" max="6897" width="6.625" style="384" customWidth="1"/>
    <col min="6898" max="6899" width="21.625" style="384" customWidth="1"/>
    <col min="6900" max="6900" width="16.125" style="384" customWidth="1"/>
    <col min="6901" max="6901" width="13.875" style="384" customWidth="1"/>
    <col min="6902" max="6902" width="17.25" style="384" customWidth="1"/>
    <col min="6903" max="6904" width="20.5" style="384" customWidth="1"/>
    <col min="6905" max="6905" width="9" style="384" hidden="1" customWidth="1"/>
    <col min="6906" max="6906" width="18.375" style="384" customWidth="1"/>
    <col min="6907" max="6908" width="9" style="384" hidden="1" customWidth="1"/>
    <col min="6909" max="7152" width="9" style="384"/>
    <col min="7153" max="7153" width="6.625" style="384" customWidth="1"/>
    <col min="7154" max="7155" width="21.625" style="384" customWidth="1"/>
    <col min="7156" max="7156" width="16.125" style="384" customWidth="1"/>
    <col min="7157" max="7157" width="13.875" style="384" customWidth="1"/>
    <col min="7158" max="7158" width="17.25" style="384" customWidth="1"/>
    <col min="7159" max="7160" width="20.5" style="384" customWidth="1"/>
    <col min="7161" max="7161" width="9" style="384" hidden="1" customWidth="1"/>
    <col min="7162" max="7162" width="18.375" style="384" customWidth="1"/>
    <col min="7163" max="7164" width="9" style="384" hidden="1" customWidth="1"/>
    <col min="7165" max="7408" width="9" style="384"/>
    <col min="7409" max="7409" width="6.625" style="384" customWidth="1"/>
    <col min="7410" max="7411" width="21.625" style="384" customWidth="1"/>
    <col min="7412" max="7412" width="16.125" style="384" customWidth="1"/>
    <col min="7413" max="7413" width="13.875" style="384" customWidth="1"/>
    <col min="7414" max="7414" width="17.25" style="384" customWidth="1"/>
    <col min="7415" max="7416" width="20.5" style="384" customWidth="1"/>
    <col min="7417" max="7417" width="9" style="384" hidden="1" customWidth="1"/>
    <col min="7418" max="7418" width="18.375" style="384" customWidth="1"/>
    <col min="7419" max="7420" width="9" style="384" hidden="1" customWidth="1"/>
    <col min="7421" max="7664" width="9" style="384"/>
    <col min="7665" max="7665" width="6.625" style="384" customWidth="1"/>
    <col min="7666" max="7667" width="21.625" style="384" customWidth="1"/>
    <col min="7668" max="7668" width="16.125" style="384" customWidth="1"/>
    <col min="7669" max="7669" width="13.875" style="384" customWidth="1"/>
    <col min="7670" max="7670" width="17.25" style="384" customWidth="1"/>
    <col min="7671" max="7672" width="20.5" style="384" customWidth="1"/>
    <col min="7673" max="7673" width="9" style="384" hidden="1" customWidth="1"/>
    <col min="7674" max="7674" width="18.375" style="384" customWidth="1"/>
    <col min="7675" max="7676" width="9" style="384" hidden="1" customWidth="1"/>
    <col min="7677" max="7920" width="9" style="384"/>
    <col min="7921" max="7921" width="6.625" style="384" customWidth="1"/>
    <col min="7922" max="7923" width="21.625" style="384" customWidth="1"/>
    <col min="7924" max="7924" width="16.125" style="384" customWidth="1"/>
    <col min="7925" max="7925" width="13.875" style="384" customWidth="1"/>
    <col min="7926" max="7926" width="17.25" style="384" customWidth="1"/>
    <col min="7927" max="7928" width="20.5" style="384" customWidth="1"/>
    <col min="7929" max="7929" width="9" style="384" hidden="1" customWidth="1"/>
    <col min="7930" max="7930" width="18.375" style="384" customWidth="1"/>
    <col min="7931" max="7932" width="9" style="384" hidden="1" customWidth="1"/>
    <col min="7933" max="8176" width="9" style="384"/>
    <col min="8177" max="8177" width="6.625" style="384" customWidth="1"/>
    <col min="8178" max="8179" width="21.625" style="384" customWidth="1"/>
    <col min="8180" max="8180" width="16.125" style="384" customWidth="1"/>
    <col min="8181" max="8181" width="13.875" style="384" customWidth="1"/>
    <col min="8182" max="8182" width="17.25" style="384" customWidth="1"/>
    <col min="8183" max="8184" width="20.5" style="384" customWidth="1"/>
    <col min="8185" max="8185" width="9" style="384" hidden="1" customWidth="1"/>
    <col min="8186" max="8186" width="18.375" style="384" customWidth="1"/>
    <col min="8187" max="8188" width="9" style="384" hidden="1" customWidth="1"/>
    <col min="8189" max="8432" width="9" style="384"/>
    <col min="8433" max="8433" width="6.625" style="384" customWidth="1"/>
    <col min="8434" max="8435" width="21.625" style="384" customWidth="1"/>
    <col min="8436" max="8436" width="16.125" style="384" customWidth="1"/>
    <col min="8437" max="8437" width="13.875" style="384" customWidth="1"/>
    <col min="8438" max="8438" width="17.25" style="384" customWidth="1"/>
    <col min="8439" max="8440" width="20.5" style="384" customWidth="1"/>
    <col min="8441" max="8441" width="9" style="384" hidden="1" customWidth="1"/>
    <col min="8442" max="8442" width="18.375" style="384" customWidth="1"/>
    <col min="8443" max="8444" width="9" style="384" hidden="1" customWidth="1"/>
    <col min="8445" max="8688" width="9" style="384"/>
    <col min="8689" max="8689" width="6.625" style="384" customWidth="1"/>
    <col min="8690" max="8691" width="21.625" style="384" customWidth="1"/>
    <col min="8692" max="8692" width="16.125" style="384" customWidth="1"/>
    <col min="8693" max="8693" width="13.875" style="384" customWidth="1"/>
    <col min="8694" max="8694" width="17.25" style="384" customWidth="1"/>
    <col min="8695" max="8696" width="20.5" style="384" customWidth="1"/>
    <col min="8697" max="8697" width="9" style="384" hidden="1" customWidth="1"/>
    <col min="8698" max="8698" width="18.375" style="384" customWidth="1"/>
    <col min="8699" max="8700" width="9" style="384" hidden="1" customWidth="1"/>
    <col min="8701" max="8944" width="9" style="384"/>
    <col min="8945" max="8945" width="6.625" style="384" customWidth="1"/>
    <col min="8946" max="8947" width="21.625" style="384" customWidth="1"/>
    <col min="8948" max="8948" width="16.125" style="384" customWidth="1"/>
    <col min="8949" max="8949" width="13.875" style="384" customWidth="1"/>
    <col min="8950" max="8950" width="17.25" style="384" customWidth="1"/>
    <col min="8951" max="8952" width="20.5" style="384" customWidth="1"/>
    <col min="8953" max="8953" width="9" style="384" hidden="1" customWidth="1"/>
    <col min="8954" max="8954" width="18.375" style="384" customWidth="1"/>
    <col min="8955" max="8956" width="9" style="384" hidden="1" customWidth="1"/>
    <col min="8957" max="9200" width="9" style="384"/>
    <col min="9201" max="9201" width="6.625" style="384" customWidth="1"/>
    <col min="9202" max="9203" width="21.625" style="384" customWidth="1"/>
    <col min="9204" max="9204" width="16.125" style="384" customWidth="1"/>
    <col min="9205" max="9205" width="13.875" style="384" customWidth="1"/>
    <col min="9206" max="9206" width="17.25" style="384" customWidth="1"/>
    <col min="9207" max="9208" width="20.5" style="384" customWidth="1"/>
    <col min="9209" max="9209" width="9" style="384" hidden="1" customWidth="1"/>
    <col min="9210" max="9210" width="18.375" style="384" customWidth="1"/>
    <col min="9211" max="9212" width="9" style="384" hidden="1" customWidth="1"/>
    <col min="9213" max="9456" width="9" style="384"/>
    <col min="9457" max="9457" width="6.625" style="384" customWidth="1"/>
    <col min="9458" max="9459" width="21.625" style="384" customWidth="1"/>
    <col min="9460" max="9460" width="16.125" style="384" customWidth="1"/>
    <col min="9461" max="9461" width="13.875" style="384" customWidth="1"/>
    <col min="9462" max="9462" width="17.25" style="384" customWidth="1"/>
    <col min="9463" max="9464" width="20.5" style="384" customWidth="1"/>
    <col min="9465" max="9465" width="9" style="384" hidden="1" customWidth="1"/>
    <col min="9466" max="9466" width="18.375" style="384" customWidth="1"/>
    <col min="9467" max="9468" width="9" style="384" hidden="1" customWidth="1"/>
    <col min="9469" max="9712" width="9" style="384"/>
    <col min="9713" max="9713" width="6.625" style="384" customWidth="1"/>
    <col min="9714" max="9715" width="21.625" style="384" customWidth="1"/>
    <col min="9716" max="9716" width="16.125" style="384" customWidth="1"/>
    <col min="9717" max="9717" width="13.875" style="384" customWidth="1"/>
    <col min="9718" max="9718" width="17.25" style="384" customWidth="1"/>
    <col min="9719" max="9720" width="20.5" style="384" customWidth="1"/>
    <col min="9721" max="9721" width="9" style="384" hidden="1" customWidth="1"/>
    <col min="9722" max="9722" width="18.375" style="384" customWidth="1"/>
    <col min="9723" max="9724" width="9" style="384" hidden="1" customWidth="1"/>
    <col min="9725" max="9968" width="9" style="384"/>
    <col min="9969" max="9969" width="6.625" style="384" customWidth="1"/>
    <col min="9970" max="9971" width="21.625" style="384" customWidth="1"/>
    <col min="9972" max="9972" width="16.125" style="384" customWidth="1"/>
    <col min="9973" max="9973" width="13.875" style="384" customWidth="1"/>
    <col min="9974" max="9974" width="17.25" style="384" customWidth="1"/>
    <col min="9975" max="9976" width="20.5" style="384" customWidth="1"/>
    <col min="9977" max="9977" width="9" style="384" hidden="1" customWidth="1"/>
    <col min="9978" max="9978" width="18.375" style="384" customWidth="1"/>
    <col min="9979" max="9980" width="9" style="384" hidden="1" customWidth="1"/>
    <col min="9981" max="10224" width="9" style="384"/>
    <col min="10225" max="10225" width="6.625" style="384" customWidth="1"/>
    <col min="10226" max="10227" width="21.625" style="384" customWidth="1"/>
    <col min="10228" max="10228" width="16.125" style="384" customWidth="1"/>
    <col min="10229" max="10229" width="13.875" style="384" customWidth="1"/>
    <col min="10230" max="10230" width="17.25" style="384" customWidth="1"/>
    <col min="10231" max="10232" width="20.5" style="384" customWidth="1"/>
    <col min="10233" max="10233" width="9" style="384" hidden="1" customWidth="1"/>
    <col min="10234" max="10234" width="18.375" style="384" customWidth="1"/>
    <col min="10235" max="10236" width="9" style="384" hidden="1" customWidth="1"/>
    <col min="10237" max="10480" width="9" style="384"/>
    <col min="10481" max="10481" width="6.625" style="384" customWidth="1"/>
    <col min="10482" max="10483" width="21.625" style="384" customWidth="1"/>
    <col min="10484" max="10484" width="16.125" style="384" customWidth="1"/>
    <col min="10485" max="10485" width="13.875" style="384" customWidth="1"/>
    <col min="10486" max="10486" width="17.25" style="384" customWidth="1"/>
    <col min="10487" max="10488" width="20.5" style="384" customWidth="1"/>
    <col min="10489" max="10489" width="9" style="384" hidden="1" customWidth="1"/>
    <col min="10490" max="10490" width="18.375" style="384" customWidth="1"/>
    <col min="10491" max="10492" width="9" style="384" hidden="1" customWidth="1"/>
    <col min="10493" max="10736" width="9" style="384"/>
    <col min="10737" max="10737" width="6.625" style="384" customWidth="1"/>
    <col min="10738" max="10739" width="21.625" style="384" customWidth="1"/>
    <col min="10740" max="10740" width="16.125" style="384" customWidth="1"/>
    <col min="10741" max="10741" width="13.875" style="384" customWidth="1"/>
    <col min="10742" max="10742" width="17.25" style="384" customWidth="1"/>
    <col min="10743" max="10744" width="20.5" style="384" customWidth="1"/>
    <col min="10745" max="10745" width="9" style="384" hidden="1" customWidth="1"/>
    <col min="10746" max="10746" width="18.375" style="384" customWidth="1"/>
    <col min="10747" max="10748" width="9" style="384" hidden="1" customWidth="1"/>
    <col min="10749" max="10992" width="9" style="384"/>
    <col min="10993" max="10993" width="6.625" style="384" customWidth="1"/>
    <col min="10994" max="10995" width="21.625" style="384" customWidth="1"/>
    <col min="10996" max="10996" width="16.125" style="384" customWidth="1"/>
    <col min="10997" max="10997" width="13.875" style="384" customWidth="1"/>
    <col min="10998" max="10998" width="17.25" style="384" customWidth="1"/>
    <col min="10999" max="11000" width="20.5" style="384" customWidth="1"/>
    <col min="11001" max="11001" width="9" style="384" hidden="1" customWidth="1"/>
    <col min="11002" max="11002" width="18.375" style="384" customWidth="1"/>
    <col min="11003" max="11004" width="9" style="384" hidden="1" customWidth="1"/>
    <col min="11005" max="11248" width="9" style="384"/>
    <col min="11249" max="11249" width="6.625" style="384" customWidth="1"/>
    <col min="11250" max="11251" width="21.625" style="384" customWidth="1"/>
    <col min="11252" max="11252" width="16.125" style="384" customWidth="1"/>
    <col min="11253" max="11253" width="13.875" style="384" customWidth="1"/>
    <col min="11254" max="11254" width="17.25" style="384" customWidth="1"/>
    <col min="11255" max="11256" width="20.5" style="384" customWidth="1"/>
    <col min="11257" max="11257" width="9" style="384" hidden="1" customWidth="1"/>
    <col min="11258" max="11258" width="18.375" style="384" customWidth="1"/>
    <col min="11259" max="11260" width="9" style="384" hidden="1" customWidth="1"/>
    <col min="11261" max="11504" width="9" style="384"/>
    <col min="11505" max="11505" width="6.625" style="384" customWidth="1"/>
    <col min="11506" max="11507" width="21.625" style="384" customWidth="1"/>
    <col min="11508" max="11508" width="16.125" style="384" customWidth="1"/>
    <col min="11509" max="11509" width="13.875" style="384" customWidth="1"/>
    <col min="11510" max="11510" width="17.25" style="384" customWidth="1"/>
    <col min="11511" max="11512" width="20.5" style="384" customWidth="1"/>
    <col min="11513" max="11513" width="9" style="384" hidden="1" customWidth="1"/>
    <col min="11514" max="11514" width="18.375" style="384" customWidth="1"/>
    <col min="11515" max="11516" width="9" style="384" hidden="1" customWidth="1"/>
    <col min="11517" max="11760" width="9" style="384"/>
    <col min="11761" max="11761" width="6.625" style="384" customWidth="1"/>
    <col min="11762" max="11763" width="21.625" style="384" customWidth="1"/>
    <col min="11764" max="11764" width="16.125" style="384" customWidth="1"/>
    <col min="11765" max="11765" width="13.875" style="384" customWidth="1"/>
    <col min="11766" max="11766" width="17.25" style="384" customWidth="1"/>
    <col min="11767" max="11768" width="20.5" style="384" customWidth="1"/>
    <col min="11769" max="11769" width="9" style="384" hidden="1" customWidth="1"/>
    <col min="11770" max="11770" width="18.375" style="384" customWidth="1"/>
    <col min="11771" max="11772" width="9" style="384" hidden="1" customWidth="1"/>
    <col min="11773" max="12016" width="9" style="384"/>
    <col min="12017" max="12017" width="6.625" style="384" customWidth="1"/>
    <col min="12018" max="12019" width="21.625" style="384" customWidth="1"/>
    <col min="12020" max="12020" width="16.125" style="384" customWidth="1"/>
    <col min="12021" max="12021" width="13.875" style="384" customWidth="1"/>
    <col min="12022" max="12022" width="17.25" style="384" customWidth="1"/>
    <col min="12023" max="12024" width="20.5" style="384" customWidth="1"/>
    <col min="12025" max="12025" width="9" style="384" hidden="1" customWidth="1"/>
    <col min="12026" max="12026" width="18.375" style="384" customWidth="1"/>
    <col min="12027" max="12028" width="9" style="384" hidden="1" customWidth="1"/>
    <col min="12029" max="12272" width="9" style="384"/>
    <col min="12273" max="12273" width="6.625" style="384" customWidth="1"/>
    <col min="12274" max="12275" width="21.625" style="384" customWidth="1"/>
    <col min="12276" max="12276" width="16.125" style="384" customWidth="1"/>
    <col min="12277" max="12277" width="13.875" style="384" customWidth="1"/>
    <col min="12278" max="12278" width="17.25" style="384" customWidth="1"/>
    <col min="12279" max="12280" width="20.5" style="384" customWidth="1"/>
    <col min="12281" max="12281" width="9" style="384" hidden="1" customWidth="1"/>
    <col min="12282" max="12282" width="18.375" style="384" customWidth="1"/>
    <col min="12283" max="12284" width="9" style="384" hidden="1" customWidth="1"/>
    <col min="12285" max="12528" width="9" style="384"/>
    <col min="12529" max="12529" width="6.625" style="384" customWidth="1"/>
    <col min="12530" max="12531" width="21.625" style="384" customWidth="1"/>
    <col min="12532" max="12532" width="16.125" style="384" customWidth="1"/>
    <col min="12533" max="12533" width="13.875" style="384" customWidth="1"/>
    <col min="12534" max="12534" width="17.25" style="384" customWidth="1"/>
    <col min="12535" max="12536" width="20.5" style="384" customWidth="1"/>
    <col min="12537" max="12537" width="9" style="384" hidden="1" customWidth="1"/>
    <col min="12538" max="12538" width="18.375" style="384" customWidth="1"/>
    <col min="12539" max="12540" width="9" style="384" hidden="1" customWidth="1"/>
    <col min="12541" max="12784" width="9" style="384"/>
    <col min="12785" max="12785" width="6.625" style="384" customWidth="1"/>
    <col min="12786" max="12787" width="21.625" style="384" customWidth="1"/>
    <col min="12788" max="12788" width="16.125" style="384" customWidth="1"/>
    <col min="12789" max="12789" width="13.875" style="384" customWidth="1"/>
    <col min="12790" max="12790" width="17.25" style="384" customWidth="1"/>
    <col min="12791" max="12792" width="20.5" style="384" customWidth="1"/>
    <col min="12793" max="12793" width="9" style="384" hidden="1" customWidth="1"/>
    <col min="12794" max="12794" width="18.375" style="384" customWidth="1"/>
    <col min="12795" max="12796" width="9" style="384" hidden="1" customWidth="1"/>
    <col min="12797" max="13040" width="9" style="384"/>
    <col min="13041" max="13041" width="6.625" style="384" customWidth="1"/>
    <col min="13042" max="13043" width="21.625" style="384" customWidth="1"/>
    <col min="13044" max="13044" width="16.125" style="384" customWidth="1"/>
    <col min="13045" max="13045" width="13.875" style="384" customWidth="1"/>
    <col min="13046" max="13046" width="17.25" style="384" customWidth="1"/>
    <col min="13047" max="13048" width="20.5" style="384" customWidth="1"/>
    <col min="13049" max="13049" width="9" style="384" hidden="1" customWidth="1"/>
    <col min="13050" max="13050" width="18.375" style="384" customWidth="1"/>
    <col min="13051" max="13052" width="9" style="384" hidden="1" customWidth="1"/>
    <col min="13053" max="13296" width="9" style="384"/>
    <col min="13297" max="13297" width="6.625" style="384" customWidth="1"/>
    <col min="13298" max="13299" width="21.625" style="384" customWidth="1"/>
    <col min="13300" max="13300" width="16.125" style="384" customWidth="1"/>
    <col min="13301" max="13301" width="13.875" style="384" customWidth="1"/>
    <col min="13302" max="13302" width="17.25" style="384" customWidth="1"/>
    <col min="13303" max="13304" width="20.5" style="384" customWidth="1"/>
    <col min="13305" max="13305" width="9" style="384" hidden="1" customWidth="1"/>
    <col min="13306" max="13306" width="18.375" style="384" customWidth="1"/>
    <col min="13307" max="13308" width="9" style="384" hidden="1" customWidth="1"/>
    <col min="13309" max="13552" width="9" style="384"/>
    <col min="13553" max="13553" width="6.625" style="384" customWidth="1"/>
    <col min="13554" max="13555" width="21.625" style="384" customWidth="1"/>
    <col min="13556" max="13556" width="16.125" style="384" customWidth="1"/>
    <col min="13557" max="13557" width="13.875" style="384" customWidth="1"/>
    <col min="13558" max="13558" width="17.25" style="384" customWidth="1"/>
    <col min="13559" max="13560" width="20.5" style="384" customWidth="1"/>
    <col min="13561" max="13561" width="9" style="384" hidden="1" customWidth="1"/>
    <col min="13562" max="13562" width="18.375" style="384" customWidth="1"/>
    <col min="13563" max="13564" width="9" style="384" hidden="1" customWidth="1"/>
    <col min="13565" max="13808" width="9" style="384"/>
    <col min="13809" max="13809" width="6.625" style="384" customWidth="1"/>
    <col min="13810" max="13811" width="21.625" style="384" customWidth="1"/>
    <col min="13812" max="13812" width="16.125" style="384" customWidth="1"/>
    <col min="13813" max="13813" width="13.875" style="384" customWidth="1"/>
    <col min="13814" max="13814" width="17.25" style="384" customWidth="1"/>
    <col min="13815" max="13816" width="20.5" style="384" customWidth="1"/>
    <col min="13817" max="13817" width="9" style="384" hidden="1" customWidth="1"/>
    <col min="13818" max="13818" width="18.375" style="384" customWidth="1"/>
    <col min="13819" max="13820" width="9" style="384" hidden="1" customWidth="1"/>
    <col min="13821" max="14064" width="9" style="384"/>
    <col min="14065" max="14065" width="6.625" style="384" customWidth="1"/>
    <col min="14066" max="14067" width="21.625" style="384" customWidth="1"/>
    <col min="14068" max="14068" width="16.125" style="384" customWidth="1"/>
    <col min="14069" max="14069" width="13.875" style="384" customWidth="1"/>
    <col min="14070" max="14070" width="17.25" style="384" customWidth="1"/>
    <col min="14071" max="14072" width="20.5" style="384" customWidth="1"/>
    <col min="14073" max="14073" width="9" style="384" hidden="1" customWidth="1"/>
    <col min="14074" max="14074" width="18.375" style="384" customWidth="1"/>
    <col min="14075" max="14076" width="9" style="384" hidden="1" customWidth="1"/>
    <col min="14077" max="14320" width="9" style="384"/>
    <col min="14321" max="14321" width="6.625" style="384" customWidth="1"/>
    <col min="14322" max="14323" width="21.625" style="384" customWidth="1"/>
    <col min="14324" max="14324" width="16.125" style="384" customWidth="1"/>
    <col min="14325" max="14325" width="13.875" style="384" customWidth="1"/>
    <col min="14326" max="14326" width="17.25" style="384" customWidth="1"/>
    <col min="14327" max="14328" width="20.5" style="384" customWidth="1"/>
    <col min="14329" max="14329" width="9" style="384" hidden="1" customWidth="1"/>
    <col min="14330" max="14330" width="18.375" style="384" customWidth="1"/>
    <col min="14331" max="14332" width="9" style="384" hidden="1" customWidth="1"/>
    <col min="14333" max="14576" width="9" style="384"/>
    <col min="14577" max="14577" width="6.625" style="384" customWidth="1"/>
    <col min="14578" max="14579" width="21.625" style="384" customWidth="1"/>
    <col min="14580" max="14580" width="16.125" style="384" customWidth="1"/>
    <col min="14581" max="14581" width="13.875" style="384" customWidth="1"/>
    <col min="14582" max="14582" width="17.25" style="384" customWidth="1"/>
    <col min="14583" max="14584" width="20.5" style="384" customWidth="1"/>
    <col min="14585" max="14585" width="9" style="384" hidden="1" customWidth="1"/>
    <col min="14586" max="14586" width="18.375" style="384" customWidth="1"/>
    <col min="14587" max="14588" width="9" style="384" hidden="1" customWidth="1"/>
    <col min="14589" max="14832" width="9" style="384"/>
    <col min="14833" max="14833" width="6.625" style="384" customWidth="1"/>
    <col min="14834" max="14835" width="21.625" style="384" customWidth="1"/>
    <col min="14836" max="14836" width="16.125" style="384" customWidth="1"/>
    <col min="14837" max="14837" width="13.875" style="384" customWidth="1"/>
    <col min="14838" max="14838" width="17.25" style="384" customWidth="1"/>
    <col min="14839" max="14840" width="20.5" style="384" customWidth="1"/>
    <col min="14841" max="14841" width="9" style="384" hidden="1" customWidth="1"/>
    <col min="14842" max="14842" width="18.375" style="384" customWidth="1"/>
    <col min="14843" max="14844" width="9" style="384" hidden="1" customWidth="1"/>
    <col min="14845" max="15088" width="9" style="384"/>
    <col min="15089" max="15089" width="6.625" style="384" customWidth="1"/>
    <col min="15090" max="15091" width="21.625" style="384" customWidth="1"/>
    <col min="15092" max="15092" width="16.125" style="384" customWidth="1"/>
    <col min="15093" max="15093" width="13.875" style="384" customWidth="1"/>
    <col min="15094" max="15094" width="17.25" style="384" customWidth="1"/>
    <col min="15095" max="15096" width="20.5" style="384" customWidth="1"/>
    <col min="15097" max="15097" width="9" style="384" hidden="1" customWidth="1"/>
    <col min="15098" max="15098" width="18.375" style="384" customWidth="1"/>
    <col min="15099" max="15100" width="9" style="384" hidden="1" customWidth="1"/>
    <col min="15101" max="15344" width="9" style="384"/>
    <col min="15345" max="15345" width="6.625" style="384" customWidth="1"/>
    <col min="15346" max="15347" width="21.625" style="384" customWidth="1"/>
    <col min="15348" max="15348" width="16.125" style="384" customWidth="1"/>
    <col min="15349" max="15349" width="13.875" style="384" customWidth="1"/>
    <col min="15350" max="15350" width="17.25" style="384" customWidth="1"/>
    <col min="15351" max="15352" width="20.5" style="384" customWidth="1"/>
    <col min="15353" max="15353" width="9" style="384" hidden="1" customWidth="1"/>
    <col min="15354" max="15354" width="18.375" style="384" customWidth="1"/>
    <col min="15355" max="15356" width="9" style="384" hidden="1" customWidth="1"/>
    <col min="15357" max="15600" width="9" style="384"/>
    <col min="15601" max="15601" width="6.625" style="384" customWidth="1"/>
    <col min="15602" max="15603" width="21.625" style="384" customWidth="1"/>
    <col min="15604" max="15604" width="16.125" style="384" customWidth="1"/>
    <col min="15605" max="15605" width="13.875" style="384" customWidth="1"/>
    <col min="15606" max="15606" width="17.25" style="384" customWidth="1"/>
    <col min="15607" max="15608" width="20.5" style="384" customWidth="1"/>
    <col min="15609" max="15609" width="9" style="384" hidden="1" customWidth="1"/>
    <col min="15610" max="15610" width="18.375" style="384" customWidth="1"/>
    <col min="15611" max="15612" width="9" style="384" hidden="1" customWidth="1"/>
    <col min="15613" max="15856" width="9" style="384"/>
    <col min="15857" max="15857" width="6.625" style="384" customWidth="1"/>
    <col min="15858" max="15859" width="21.625" style="384" customWidth="1"/>
    <col min="15860" max="15860" width="16.125" style="384" customWidth="1"/>
    <col min="15861" max="15861" width="13.875" style="384" customWidth="1"/>
    <col min="15862" max="15862" width="17.25" style="384" customWidth="1"/>
    <col min="15863" max="15864" width="20.5" style="384" customWidth="1"/>
    <col min="15865" max="15865" width="9" style="384" hidden="1" customWidth="1"/>
    <col min="15866" max="15866" width="18.375" style="384" customWidth="1"/>
    <col min="15867" max="15868" width="9" style="384" hidden="1" customWidth="1"/>
    <col min="15869" max="16112" width="9" style="384"/>
    <col min="16113" max="16113" width="6.625" style="384" customWidth="1"/>
    <col min="16114" max="16115" width="21.625" style="384" customWidth="1"/>
    <col min="16116" max="16116" width="16.125" style="384" customWidth="1"/>
    <col min="16117" max="16117" width="13.875" style="384" customWidth="1"/>
    <col min="16118" max="16118" width="17.25" style="384" customWidth="1"/>
    <col min="16119" max="16120" width="20.5" style="384" customWidth="1"/>
    <col min="16121" max="16121" width="9" style="384" hidden="1" customWidth="1"/>
    <col min="16122" max="16122" width="18.375" style="384" customWidth="1"/>
    <col min="16123" max="16124" width="9" style="384" hidden="1" customWidth="1"/>
    <col min="16125" max="16384" width="9" style="384"/>
  </cols>
  <sheetData>
    <row r="1" spans="1:7" ht="30" customHeight="1">
      <c r="A1" s="425" t="s">
        <v>1462</v>
      </c>
      <c r="B1" s="426"/>
      <c r="C1" s="426"/>
      <c r="D1" s="426"/>
      <c r="E1" s="426"/>
      <c r="F1" s="427"/>
      <c r="G1" s="427"/>
    </row>
    <row r="2" spans="1:7" ht="35.1" customHeight="1">
      <c r="A2" s="428" t="s">
        <v>1472</v>
      </c>
      <c r="B2" s="429"/>
      <c r="C2" s="430" t="s">
        <v>1463</v>
      </c>
      <c r="D2" s="430"/>
      <c r="E2" s="430"/>
      <c r="F2" s="431"/>
      <c r="G2" s="431"/>
    </row>
    <row r="3" spans="1:7" s="387" customFormat="1" ht="30" customHeight="1">
      <c r="A3" s="385" t="s">
        <v>12</v>
      </c>
      <c r="B3" s="385" t="s">
        <v>1464</v>
      </c>
      <c r="C3" s="385" t="s">
        <v>1465</v>
      </c>
      <c r="D3" s="386" t="s">
        <v>1466</v>
      </c>
      <c r="E3" s="385" t="s">
        <v>1270</v>
      </c>
      <c r="F3" s="385" t="s">
        <v>1461</v>
      </c>
      <c r="G3" s="385" t="s">
        <v>1467</v>
      </c>
    </row>
    <row r="4" spans="1:7" s="387" customFormat="1" ht="30" customHeight="1">
      <c r="A4" s="388">
        <v>1</v>
      </c>
      <c r="B4" s="388" t="s">
        <v>1473</v>
      </c>
      <c r="C4" s="461">
        <v>0</v>
      </c>
      <c r="D4" s="462">
        <v>2938136.8</v>
      </c>
      <c r="E4" s="461">
        <f>C4-D4</f>
        <v>-2938136.8</v>
      </c>
      <c r="F4" s="461"/>
      <c r="G4" s="461">
        <f>C4-F4-D4</f>
        <v>-2938136.8</v>
      </c>
    </row>
    <row r="5" spans="1:7" s="387" customFormat="1" ht="30" customHeight="1">
      <c r="A5" s="388">
        <v>2</v>
      </c>
      <c r="B5" s="388" t="s">
        <v>1471</v>
      </c>
      <c r="C5" s="461">
        <f>抚恤金!C4</f>
        <v>141336</v>
      </c>
      <c r="D5" s="462">
        <f>C5</f>
        <v>141336</v>
      </c>
      <c r="E5" s="461">
        <f>C5-D5</f>
        <v>0</v>
      </c>
      <c r="F5" s="461"/>
      <c r="G5" s="461">
        <f>C5-F5-D5</f>
        <v>0</v>
      </c>
    </row>
    <row r="6" spans="1:7" ht="30" customHeight="1">
      <c r="A6" s="388">
        <v>3</v>
      </c>
      <c r="B6" s="388" t="s">
        <v>1269</v>
      </c>
      <c r="C6" s="461">
        <f>中小学教育补充!J12</f>
        <v>1390000</v>
      </c>
      <c r="D6" s="461">
        <f>C6</f>
        <v>1390000</v>
      </c>
      <c r="E6" s="461">
        <f>C6-D6</f>
        <v>0</v>
      </c>
      <c r="F6" s="461"/>
      <c r="G6" s="461">
        <f>C6-F6-D6</f>
        <v>0</v>
      </c>
    </row>
    <row r="7" spans="1:7" ht="30" customHeight="1">
      <c r="A7" s="388">
        <v>4</v>
      </c>
      <c r="B7" s="385" t="s">
        <v>1468</v>
      </c>
      <c r="C7" s="463">
        <f>'2025年设备购置与更新'!K4</f>
        <v>1923100</v>
      </c>
      <c r="D7" s="463">
        <f>C7</f>
        <v>1923100</v>
      </c>
      <c r="E7" s="461">
        <f t="shared" ref="E7:E9" si="0">C7-D7</f>
        <v>0</v>
      </c>
      <c r="F7" s="463"/>
      <c r="G7" s="461">
        <f t="shared" ref="G7:G9" si="1">C7-F7-D7</f>
        <v>0</v>
      </c>
    </row>
    <row r="8" spans="1:7" ht="30" customHeight="1">
      <c r="A8" s="388">
        <v>5</v>
      </c>
      <c r="B8" s="385" t="s">
        <v>1469</v>
      </c>
      <c r="C8" s="463">
        <f>'2025年校舍维修'!J9</f>
        <v>154080</v>
      </c>
      <c r="D8" s="463">
        <f>C8</f>
        <v>154080</v>
      </c>
      <c r="E8" s="461">
        <f t="shared" si="0"/>
        <v>0</v>
      </c>
      <c r="F8" s="463"/>
      <c r="G8" s="461">
        <f t="shared" si="1"/>
        <v>0</v>
      </c>
    </row>
    <row r="9" spans="1:7" ht="30" customHeight="1">
      <c r="A9" s="388">
        <v>6</v>
      </c>
      <c r="B9" s="385" t="s">
        <v>1470</v>
      </c>
      <c r="C9" s="463">
        <f>保安经费追加!H4</f>
        <v>262500</v>
      </c>
      <c r="D9" s="463"/>
      <c r="E9" s="461">
        <f t="shared" si="0"/>
        <v>262500</v>
      </c>
      <c r="F9" s="463">
        <f>C9</f>
        <v>262500</v>
      </c>
      <c r="G9" s="461">
        <f t="shared" si="1"/>
        <v>0</v>
      </c>
    </row>
    <row r="10" spans="1:7" ht="30" customHeight="1">
      <c r="A10" s="385"/>
      <c r="B10" s="385" t="s">
        <v>17</v>
      </c>
      <c r="C10" s="463">
        <f>SUM(C4:C9)</f>
        <v>3871016</v>
      </c>
      <c r="D10" s="463">
        <f t="shared" ref="D10:G10" si="2">SUM(D4:D9)</f>
        <v>6546652.7999999998</v>
      </c>
      <c r="E10" s="463">
        <f t="shared" si="2"/>
        <v>-2675636.7999999998</v>
      </c>
      <c r="F10" s="463">
        <f t="shared" si="2"/>
        <v>262500</v>
      </c>
      <c r="G10" s="463">
        <f t="shared" si="2"/>
        <v>-2938136.8</v>
      </c>
    </row>
    <row r="11" spans="1:7" ht="30" customHeight="1"/>
    <row r="12" spans="1:7" ht="30" customHeight="1"/>
  </sheetData>
  <mergeCells count="3">
    <mergeCell ref="A1:G1"/>
    <mergeCell ref="A2:B2"/>
    <mergeCell ref="C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A5" sqref="A5:XFD28"/>
    </sheetView>
  </sheetViews>
  <sheetFormatPr defaultColWidth="9" defaultRowHeight="13.5" outlineLevelRow="2"/>
  <cols>
    <col min="1" max="1" width="41.25" style="256" customWidth="1"/>
    <col min="2" max="2" width="31.25" customWidth="1"/>
    <col min="3" max="3" width="33.625" customWidth="1"/>
  </cols>
  <sheetData>
    <row r="1" spans="1:3" ht="24" customHeight="1">
      <c r="A1" s="432" t="s">
        <v>1299</v>
      </c>
      <c r="B1" s="432"/>
      <c r="C1" s="432"/>
    </row>
    <row r="2" spans="1:3" ht="15" customHeight="1">
      <c r="A2" s="254" t="s">
        <v>1</v>
      </c>
      <c r="B2" s="26" t="s">
        <v>1300</v>
      </c>
      <c r="C2" s="26" t="s">
        <v>1301</v>
      </c>
    </row>
    <row r="3" spans="1:3" ht="15" customHeight="1" outlineLevel="2">
      <c r="A3" s="255" t="s">
        <v>244</v>
      </c>
      <c r="B3" s="26" t="s">
        <v>1302</v>
      </c>
      <c r="C3" s="26">
        <v>141336</v>
      </c>
    </row>
    <row r="4" spans="1:3" ht="15" customHeight="1" outlineLevel="1">
      <c r="A4" s="255"/>
      <c r="B4" s="257" t="s">
        <v>254</v>
      </c>
      <c r="C4" s="26">
        <f>SUBTOTAL(9,C3:C3)</f>
        <v>141336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392" t="s">
        <v>827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5" customHeight="1">
      <c r="A2" s="394" t="s">
        <v>12</v>
      </c>
      <c r="B2" s="394" t="s">
        <v>13</v>
      </c>
      <c r="C2" s="394" t="s">
        <v>14</v>
      </c>
      <c r="D2" s="394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394" t="s">
        <v>17</v>
      </c>
      <c r="K2" s="394" t="s">
        <v>18</v>
      </c>
    </row>
    <row r="3" spans="1:11" ht="15" customHeight="1">
      <c r="A3" s="395"/>
      <c r="B3" s="395"/>
      <c r="C3" s="395"/>
      <c r="D3" s="395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395"/>
      <c r="K3" s="395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A5" sqref="A5:XFD28"/>
    </sheetView>
  </sheetViews>
  <sheetFormatPr defaultRowHeight="15" outlineLevelRow="2"/>
  <cols>
    <col min="1" max="1" width="25.625" style="244" customWidth="1"/>
    <col min="2" max="2" width="11.25" style="244" customWidth="1"/>
    <col min="3" max="3" width="8.625" style="244" customWidth="1"/>
    <col min="4" max="4" width="8.5" style="244" customWidth="1"/>
    <col min="5" max="5" width="30.875" style="244" customWidth="1"/>
    <col min="6" max="6" width="20.5" style="244" customWidth="1"/>
    <col min="7" max="7" width="26.625" style="244" customWidth="1"/>
    <col min="8" max="8" width="7.25" style="244" customWidth="1"/>
    <col min="9" max="9" width="11.625" style="245" customWidth="1"/>
    <col min="10" max="10" width="12.5" style="368" customWidth="1"/>
    <col min="11" max="11" width="9" style="259"/>
    <col min="12" max="12" width="9" style="226"/>
    <col min="13" max="16384" width="9" style="227"/>
  </cols>
  <sheetData>
    <row r="1" spans="1:10" ht="22.5">
      <c r="A1" s="433" t="s">
        <v>1268</v>
      </c>
      <c r="B1" s="433"/>
      <c r="C1" s="433"/>
      <c r="D1" s="433"/>
      <c r="E1" s="433"/>
      <c r="F1" s="433"/>
      <c r="G1" s="433"/>
      <c r="H1" s="433"/>
      <c r="I1" s="433"/>
      <c r="J1" s="433"/>
    </row>
    <row r="2" spans="1:10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367" t="s">
        <v>1249</v>
      </c>
    </row>
    <row r="3" spans="1:10" ht="29.1" customHeight="1" outlineLevel="2">
      <c r="A3" s="229" t="s">
        <v>1255</v>
      </c>
      <c r="B3" s="230" t="s">
        <v>2</v>
      </c>
      <c r="C3" s="230" t="s">
        <v>464</v>
      </c>
      <c r="D3" s="230" t="s">
        <v>1247</v>
      </c>
      <c r="E3" s="231" t="s">
        <v>1250</v>
      </c>
      <c r="F3" s="231" t="s">
        <v>1256</v>
      </c>
      <c r="G3" s="231" t="s">
        <v>1257</v>
      </c>
      <c r="H3" s="230">
        <v>1</v>
      </c>
      <c r="I3" s="232">
        <v>99000</v>
      </c>
      <c r="J3" s="362">
        <v>99000</v>
      </c>
    </row>
    <row r="4" spans="1:10" ht="29.1" customHeight="1" outlineLevel="2">
      <c r="A4" s="229" t="s">
        <v>1255</v>
      </c>
      <c r="B4" s="230" t="s">
        <v>2</v>
      </c>
      <c r="C4" s="230" t="s">
        <v>464</v>
      </c>
      <c r="D4" s="230" t="s">
        <v>1247</v>
      </c>
      <c r="E4" s="231" t="s">
        <v>1250</v>
      </c>
      <c r="F4" s="231" t="s">
        <v>1258</v>
      </c>
      <c r="G4" s="231" t="s">
        <v>1259</v>
      </c>
      <c r="H4" s="230">
        <v>1</v>
      </c>
      <c r="I4" s="232">
        <v>100000</v>
      </c>
      <c r="J4" s="362">
        <v>100000</v>
      </c>
    </row>
    <row r="5" spans="1:10" ht="29.1" customHeight="1" outlineLevel="2">
      <c r="A5" s="229" t="s">
        <v>1255</v>
      </c>
      <c r="B5" s="230" t="s">
        <v>2</v>
      </c>
      <c r="C5" s="230" t="s">
        <v>464</v>
      </c>
      <c r="D5" s="230" t="s">
        <v>1247</v>
      </c>
      <c r="E5" s="231" t="s">
        <v>1250</v>
      </c>
      <c r="F5" s="231" t="s">
        <v>1260</v>
      </c>
      <c r="G5" s="231" t="s">
        <v>1261</v>
      </c>
      <c r="H5" s="230">
        <v>1</v>
      </c>
      <c r="I5" s="232">
        <v>100000</v>
      </c>
      <c r="J5" s="362">
        <v>100000</v>
      </c>
    </row>
    <row r="6" spans="1:10" ht="29.1" customHeight="1" outlineLevel="2">
      <c r="A6" s="229" t="s">
        <v>1255</v>
      </c>
      <c r="B6" s="230" t="s">
        <v>2</v>
      </c>
      <c r="C6" s="230" t="s">
        <v>464</v>
      </c>
      <c r="D6" s="230" t="s">
        <v>1247</v>
      </c>
      <c r="E6" s="231" t="s">
        <v>1250</v>
      </c>
      <c r="F6" s="231" t="s">
        <v>1262</v>
      </c>
      <c r="G6" s="231" t="s">
        <v>1263</v>
      </c>
      <c r="H6" s="230">
        <v>1</v>
      </c>
      <c r="I6" s="232">
        <v>50000</v>
      </c>
      <c r="J6" s="362">
        <v>50000</v>
      </c>
    </row>
    <row r="7" spans="1:10" ht="29.1" customHeight="1" outlineLevel="2">
      <c r="A7" s="229" t="s">
        <v>1255</v>
      </c>
      <c r="B7" s="230" t="s">
        <v>2</v>
      </c>
      <c r="C7" s="230" t="s">
        <v>464</v>
      </c>
      <c r="D7" s="230" t="s">
        <v>1247</v>
      </c>
      <c r="E7" s="231" t="s">
        <v>1250</v>
      </c>
      <c r="F7" s="231" t="s">
        <v>1264</v>
      </c>
      <c r="G7" s="231" t="s">
        <v>1265</v>
      </c>
      <c r="H7" s="230">
        <v>1</v>
      </c>
      <c r="I7" s="232">
        <v>76000</v>
      </c>
      <c r="J7" s="362">
        <v>76000</v>
      </c>
    </row>
    <row r="8" spans="1:10" ht="29.1" customHeight="1" outlineLevel="2">
      <c r="A8" s="229" t="s">
        <v>1255</v>
      </c>
      <c r="B8" s="230" t="s">
        <v>2</v>
      </c>
      <c r="C8" s="230" t="s">
        <v>464</v>
      </c>
      <c r="D8" s="230" t="s">
        <v>1247</v>
      </c>
      <c r="E8" s="231" t="s">
        <v>1250</v>
      </c>
      <c r="F8" s="231" t="s">
        <v>1266</v>
      </c>
      <c r="G8" s="231" t="s">
        <v>1267</v>
      </c>
      <c r="H8" s="230">
        <v>1</v>
      </c>
      <c r="I8" s="232">
        <v>75000</v>
      </c>
      <c r="J8" s="362">
        <v>75000</v>
      </c>
    </row>
    <row r="9" spans="1:10" ht="29.1" customHeight="1" outlineLevel="2">
      <c r="A9" s="229" t="s">
        <v>1255</v>
      </c>
      <c r="B9" s="230" t="s">
        <v>2</v>
      </c>
      <c r="C9" s="230" t="s">
        <v>464</v>
      </c>
      <c r="D9" s="230" t="s">
        <v>1247</v>
      </c>
      <c r="E9" s="231" t="s">
        <v>1250</v>
      </c>
      <c r="F9" s="231" t="s">
        <v>1251</v>
      </c>
      <c r="G9" s="231" t="s">
        <v>1252</v>
      </c>
      <c r="H9" s="230">
        <v>1</v>
      </c>
      <c r="I9" s="232">
        <v>300000</v>
      </c>
      <c r="J9" s="362">
        <v>300000</v>
      </c>
    </row>
    <row r="10" spans="1:10" ht="29.1" customHeight="1" outlineLevel="2">
      <c r="A10" s="366" t="s">
        <v>244</v>
      </c>
      <c r="B10" s="363" t="s">
        <v>2</v>
      </c>
      <c r="C10" s="363" t="s">
        <v>1444</v>
      </c>
      <c r="D10" s="363" t="s">
        <v>1446</v>
      </c>
      <c r="E10" s="364" t="s">
        <v>1445</v>
      </c>
      <c r="F10" s="364" t="s">
        <v>1445</v>
      </c>
      <c r="G10" s="364" t="s">
        <v>1445</v>
      </c>
      <c r="H10" s="363">
        <v>1</v>
      </c>
      <c r="I10" s="365">
        <v>90000</v>
      </c>
      <c r="J10" s="365">
        <f>H10*I10</f>
        <v>90000</v>
      </c>
    </row>
    <row r="11" spans="1:10" ht="29.1" customHeight="1" outlineLevel="2">
      <c r="A11" s="242" t="s">
        <v>244</v>
      </c>
      <c r="B11" s="234" t="s">
        <v>2</v>
      </c>
      <c r="C11" s="234" t="s">
        <v>958</v>
      </c>
      <c r="D11" s="234" t="s">
        <v>1247</v>
      </c>
      <c r="E11" s="233" t="s">
        <v>1253</v>
      </c>
      <c r="F11" s="233" t="s">
        <v>1253</v>
      </c>
      <c r="G11" s="235" t="s">
        <v>1254</v>
      </c>
      <c r="H11" s="234">
        <v>1</v>
      </c>
      <c r="I11" s="236">
        <v>500000</v>
      </c>
      <c r="J11" s="236">
        <v>500000</v>
      </c>
    </row>
    <row r="12" spans="1:10" ht="29.1" customHeight="1" outlineLevel="1">
      <c r="A12" s="243"/>
      <c r="B12" s="238" t="s">
        <v>254</v>
      </c>
      <c r="C12" s="239"/>
      <c r="D12" s="239"/>
      <c r="E12" s="237"/>
      <c r="F12" s="237"/>
      <c r="G12" s="240"/>
      <c r="H12" s="239"/>
      <c r="I12" s="241"/>
      <c r="J12" s="241">
        <f>SUBTOTAL(9,J3:J11)</f>
        <v>1390000</v>
      </c>
    </row>
  </sheetData>
  <autoFilter ref="A2:L1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4"/>
  <sheetViews>
    <sheetView workbookViewId="0">
      <selection activeCell="A5" sqref="A5:XFD28"/>
    </sheetView>
  </sheetViews>
  <sheetFormatPr defaultRowHeight="13.5"/>
  <cols>
    <col min="1" max="1" width="12.875" style="253" customWidth="1"/>
    <col min="2" max="2" width="11.25" style="253" customWidth="1"/>
    <col min="3" max="3" width="12.625" style="253" customWidth="1"/>
    <col min="4" max="4" width="20.375" style="253" customWidth="1"/>
    <col min="5" max="5" width="10" style="253" customWidth="1"/>
    <col min="6" max="6" width="20.375" style="253" customWidth="1"/>
    <col min="7" max="7" width="22.5" style="253" customWidth="1"/>
    <col min="8" max="8" width="8.5" style="248" bestFit="1" customWidth="1"/>
    <col min="9" max="9" width="10.875" style="253" bestFit="1" customWidth="1"/>
    <col min="10" max="10" width="5.25" style="253" bestFit="1" customWidth="1"/>
    <col min="11" max="11" width="11.75" style="253" bestFit="1" customWidth="1"/>
    <col min="12" max="12" width="15.875" style="253" customWidth="1"/>
    <col min="13" max="13" width="9" style="253"/>
    <col min="14" max="14" width="11.625" style="253" bestFit="1" customWidth="1"/>
    <col min="15" max="16384" width="9" style="253"/>
  </cols>
  <sheetData>
    <row r="1" spans="1:12" s="195" customFormat="1" ht="39.75" customHeight="1">
      <c r="A1" s="434" t="s">
        <v>1303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 s="195" customFormat="1" ht="36">
      <c r="A2" s="249" t="s">
        <v>1291</v>
      </c>
      <c r="B2" s="249" t="s">
        <v>1283</v>
      </c>
      <c r="C2" s="249" t="s">
        <v>1284</v>
      </c>
      <c r="D2" s="249" t="s">
        <v>1285</v>
      </c>
      <c r="E2" s="249" t="s">
        <v>1286</v>
      </c>
      <c r="F2" s="249" t="s">
        <v>1287</v>
      </c>
      <c r="G2" s="249" t="s">
        <v>1288</v>
      </c>
      <c r="H2" s="249" t="s">
        <v>1289</v>
      </c>
      <c r="I2" s="249" t="s">
        <v>1245</v>
      </c>
      <c r="J2" s="249" t="s">
        <v>1244</v>
      </c>
      <c r="K2" s="249" t="s">
        <v>1246</v>
      </c>
      <c r="L2" s="249" t="s">
        <v>1290</v>
      </c>
    </row>
    <row r="3" spans="1:12" s="195" customFormat="1" ht="27.95" customHeight="1">
      <c r="A3" s="247" t="s">
        <v>1293</v>
      </c>
      <c r="B3" s="247" t="s">
        <v>1294</v>
      </c>
      <c r="C3" s="250" t="s">
        <v>1295</v>
      </c>
      <c r="D3" s="258" t="s">
        <v>1296</v>
      </c>
      <c r="E3" s="258" t="s">
        <v>1297</v>
      </c>
      <c r="F3" s="258" t="s">
        <v>1297</v>
      </c>
      <c r="G3" s="258" t="s">
        <v>1297</v>
      </c>
      <c r="H3" s="247" t="s">
        <v>1292</v>
      </c>
      <c r="I3" s="251">
        <v>1923100</v>
      </c>
      <c r="J3" s="252">
        <v>1</v>
      </c>
      <c r="K3" s="251">
        <f>I3*J3</f>
        <v>1923100</v>
      </c>
      <c r="L3" s="247" t="s">
        <v>1298</v>
      </c>
    </row>
    <row r="4" spans="1:12" s="195" customFormat="1" ht="27.95" customHeight="1">
      <c r="A4" s="246" t="s">
        <v>947</v>
      </c>
      <c r="B4" s="247"/>
      <c r="C4" s="250"/>
      <c r="D4" s="258"/>
      <c r="E4" s="258"/>
      <c r="F4" s="258"/>
      <c r="G4" s="258"/>
      <c r="H4" s="247"/>
      <c r="I4" s="251"/>
      <c r="J4" s="252"/>
      <c r="K4" s="251">
        <f>SUBTOTAL(9,K3:K3)</f>
        <v>1923100</v>
      </c>
      <c r="L4" s="247"/>
    </row>
  </sheetData>
  <autoFilter ref="A2:N4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A5" sqref="A5:XFD28"/>
    </sheetView>
  </sheetViews>
  <sheetFormatPr defaultColWidth="9" defaultRowHeight="15.75"/>
  <cols>
    <col min="1" max="1" width="3.5" style="361" customWidth="1"/>
    <col min="2" max="2" width="24.875" style="298" customWidth="1"/>
    <col min="3" max="3" width="3.125" style="291" customWidth="1"/>
    <col min="4" max="4" width="22.375" style="358" customWidth="1"/>
    <col min="5" max="5" width="9.875" style="360" customWidth="1"/>
    <col min="6" max="6" width="4.625" style="291" customWidth="1"/>
    <col min="7" max="7" width="12.25" style="360" customWidth="1"/>
    <col min="8" max="8" width="18.125" style="297" customWidth="1"/>
    <col min="9" max="13" width="9" style="291"/>
    <col min="14" max="16384" width="9" style="292"/>
  </cols>
  <sheetData>
    <row r="1" spans="1:13" ht="26.25" customHeight="1">
      <c r="A1" s="436" t="s">
        <v>1417</v>
      </c>
      <c r="B1" s="437"/>
      <c r="C1" s="437"/>
      <c r="D1" s="437"/>
      <c r="E1" s="437"/>
      <c r="F1" s="437"/>
      <c r="G1" s="437"/>
      <c r="H1" s="437"/>
    </row>
    <row r="2" spans="1:13" s="294" customFormat="1" ht="12.75">
      <c r="A2" s="438" t="s">
        <v>1313</v>
      </c>
      <c r="B2" s="438" t="s">
        <v>1314</v>
      </c>
      <c r="C2" s="438" t="s">
        <v>1315</v>
      </c>
      <c r="D2" s="438" t="s">
        <v>1316</v>
      </c>
      <c r="E2" s="441" t="s">
        <v>1317</v>
      </c>
      <c r="F2" s="443" t="s">
        <v>1418</v>
      </c>
      <c r="G2" s="444"/>
      <c r="H2" s="445" t="s">
        <v>18</v>
      </c>
      <c r="I2" s="293"/>
      <c r="J2" s="293"/>
      <c r="K2" s="293"/>
      <c r="L2" s="293"/>
      <c r="M2" s="293"/>
    </row>
    <row r="3" spans="1:13" s="298" customFormat="1" ht="12.75">
      <c r="A3" s="439"/>
      <c r="B3" s="439"/>
      <c r="C3" s="439"/>
      <c r="D3" s="440"/>
      <c r="E3" s="442"/>
      <c r="F3" s="295" t="s">
        <v>1318</v>
      </c>
      <c r="G3" s="296" t="s">
        <v>1319</v>
      </c>
      <c r="H3" s="446"/>
      <c r="I3" s="297"/>
      <c r="J3" s="297"/>
      <c r="K3" s="297"/>
      <c r="L3" s="297"/>
      <c r="M3" s="297"/>
    </row>
    <row r="4" spans="1:13" s="298" customFormat="1" ht="32.450000000000003" customHeight="1">
      <c r="A4" s="299" t="s">
        <v>1320</v>
      </c>
      <c r="B4" s="300" t="s">
        <v>1321</v>
      </c>
      <c r="C4" s="301"/>
      <c r="D4" s="302"/>
      <c r="E4" s="303"/>
      <c r="F4" s="295"/>
      <c r="G4" s="304"/>
      <c r="H4" s="305" t="s">
        <v>1322</v>
      </c>
      <c r="I4" s="297"/>
      <c r="J4" s="297"/>
      <c r="K4" s="297"/>
      <c r="L4" s="297"/>
      <c r="M4" s="297"/>
    </row>
    <row r="5" spans="1:13" ht="20.100000000000001" customHeight="1">
      <c r="A5" s="306">
        <v>2</v>
      </c>
      <c r="B5" s="307" t="s">
        <v>1419</v>
      </c>
      <c r="C5" s="306" t="s">
        <v>1355</v>
      </c>
      <c r="D5" s="307"/>
      <c r="E5" s="308">
        <v>100000</v>
      </c>
      <c r="F5" s="306">
        <v>1</v>
      </c>
      <c r="G5" s="308">
        <f t="shared" ref="G5" si="0">E5*F5</f>
        <v>100000</v>
      </c>
      <c r="H5" s="309"/>
      <c r="J5" s="310"/>
    </row>
    <row r="6" spans="1:13" ht="20.100000000000001" customHeight="1">
      <c r="A6" s="306"/>
      <c r="B6" s="295" t="s">
        <v>1336</v>
      </c>
      <c r="C6" s="306"/>
      <c r="D6" s="307"/>
      <c r="E6" s="308"/>
      <c r="F6" s="299"/>
      <c r="G6" s="311">
        <f>SUM(G5:G5)</f>
        <v>100000</v>
      </c>
      <c r="H6" s="312"/>
    </row>
    <row r="7" spans="1:13" ht="20.100000000000001" customHeight="1">
      <c r="A7" s="313" t="s">
        <v>1323</v>
      </c>
      <c r="B7" s="314" t="s">
        <v>1324</v>
      </c>
      <c r="C7" s="306"/>
      <c r="D7" s="315"/>
      <c r="E7" s="308"/>
      <c r="F7" s="299"/>
      <c r="G7" s="311"/>
      <c r="H7" s="312"/>
      <c r="J7" s="310"/>
    </row>
    <row r="8" spans="1:13" s="320" customFormat="1" ht="25.35" customHeight="1">
      <c r="A8" s="316" t="s">
        <v>1325</v>
      </c>
      <c r="B8" s="317" t="s">
        <v>1326</v>
      </c>
      <c r="C8" s="299"/>
      <c r="D8" s="318"/>
      <c r="E8" s="311"/>
      <c r="F8" s="299"/>
      <c r="G8" s="311"/>
      <c r="H8" s="319"/>
      <c r="I8" s="310"/>
      <c r="J8" s="310"/>
      <c r="K8" s="310"/>
      <c r="L8" s="310"/>
      <c r="M8" s="310"/>
    </row>
    <row r="9" spans="1:13" s="320" customFormat="1" ht="21" customHeight="1">
      <c r="A9" s="316" t="s">
        <v>1327</v>
      </c>
      <c r="B9" s="317" t="s">
        <v>1328</v>
      </c>
      <c r="C9" s="299"/>
      <c r="D9" s="318"/>
      <c r="E9" s="311"/>
      <c r="F9" s="299"/>
      <c r="G9" s="311"/>
      <c r="H9" s="319"/>
      <c r="I9" s="310"/>
      <c r="J9" s="291"/>
      <c r="K9" s="310"/>
      <c r="L9" s="310"/>
      <c r="M9" s="310"/>
    </row>
    <row r="10" spans="1:13" ht="20.100000000000001" customHeight="1">
      <c r="A10" s="313">
        <v>2</v>
      </c>
      <c r="B10" s="321" t="s">
        <v>1420</v>
      </c>
      <c r="C10" s="306" t="s">
        <v>1421</v>
      </c>
      <c r="D10" s="307" t="s">
        <v>1422</v>
      </c>
      <c r="E10" s="308">
        <v>13000</v>
      </c>
      <c r="F10" s="306">
        <v>0</v>
      </c>
      <c r="G10" s="308">
        <f t="shared" ref="G10:G13" si="1">E10*F10</f>
        <v>0</v>
      </c>
      <c r="H10" s="307"/>
    </row>
    <row r="11" spans="1:13" ht="20.100000000000001" customHeight="1">
      <c r="A11" s="313">
        <v>6</v>
      </c>
      <c r="B11" s="322" t="s">
        <v>1329</v>
      </c>
      <c r="C11" s="323" t="s">
        <v>1330</v>
      </c>
      <c r="D11" s="307" t="s">
        <v>1331</v>
      </c>
      <c r="E11" s="308">
        <v>10000</v>
      </c>
      <c r="F11" s="306">
        <v>9</v>
      </c>
      <c r="G11" s="308">
        <f t="shared" si="1"/>
        <v>90000</v>
      </c>
      <c r="H11" s="307"/>
    </row>
    <row r="12" spans="1:13" ht="20.100000000000001" customHeight="1">
      <c r="A12" s="313">
        <v>10</v>
      </c>
      <c r="B12" s="321" t="s">
        <v>1333</v>
      </c>
      <c r="C12" s="306" t="s">
        <v>1330</v>
      </c>
      <c r="D12" s="307" t="s">
        <v>1334</v>
      </c>
      <c r="E12" s="308">
        <v>11000</v>
      </c>
      <c r="F12" s="306">
        <v>9</v>
      </c>
      <c r="G12" s="308">
        <f t="shared" si="1"/>
        <v>99000</v>
      </c>
      <c r="H12" s="307" t="s">
        <v>1335</v>
      </c>
    </row>
    <row r="13" spans="1:13" ht="20.100000000000001" customHeight="1">
      <c r="A13" s="313">
        <v>12</v>
      </c>
      <c r="B13" s="307" t="s">
        <v>1423</v>
      </c>
      <c r="C13" s="324" t="s">
        <v>1282</v>
      </c>
      <c r="D13" s="307"/>
      <c r="E13" s="308">
        <v>200000</v>
      </c>
      <c r="F13" s="306">
        <v>1</v>
      </c>
      <c r="G13" s="308">
        <f t="shared" si="1"/>
        <v>200000</v>
      </c>
      <c r="H13" s="307"/>
    </row>
    <row r="14" spans="1:13" s="320" customFormat="1" ht="20.100000000000001" customHeight="1">
      <c r="A14" s="316"/>
      <c r="B14" s="295" t="s">
        <v>1336</v>
      </c>
      <c r="C14" s="299"/>
      <c r="D14" s="318"/>
      <c r="E14" s="311"/>
      <c r="F14" s="299"/>
      <c r="G14" s="311">
        <f>SUM(G10:G13)</f>
        <v>389000</v>
      </c>
      <c r="H14" s="300"/>
      <c r="I14" s="310"/>
      <c r="J14" s="291"/>
      <c r="K14" s="310"/>
      <c r="L14" s="310"/>
      <c r="M14" s="310"/>
    </row>
    <row r="15" spans="1:13" s="320" customFormat="1" ht="20.100000000000001" customHeight="1">
      <c r="A15" s="316" t="s">
        <v>1337</v>
      </c>
      <c r="B15" s="314" t="s">
        <v>1338</v>
      </c>
      <c r="C15" s="299"/>
      <c r="D15" s="318"/>
      <c r="E15" s="311"/>
      <c r="F15" s="299"/>
      <c r="G15" s="311"/>
      <c r="H15" s="300"/>
      <c r="I15" s="310"/>
      <c r="J15" s="291"/>
      <c r="K15" s="310"/>
      <c r="L15" s="310"/>
      <c r="M15" s="310"/>
    </row>
    <row r="16" spans="1:13" ht="20.100000000000001" customHeight="1">
      <c r="A16" s="313">
        <v>2</v>
      </c>
      <c r="B16" s="321" t="s">
        <v>1424</v>
      </c>
      <c r="C16" s="306" t="s">
        <v>1330</v>
      </c>
      <c r="D16" s="307" t="s">
        <v>1334</v>
      </c>
      <c r="E16" s="308">
        <v>11000</v>
      </c>
      <c r="F16" s="306">
        <v>9</v>
      </c>
      <c r="G16" s="308">
        <f>E16*F16</f>
        <v>99000</v>
      </c>
      <c r="H16" s="309" t="s">
        <v>1335</v>
      </c>
    </row>
    <row r="17" spans="1:13" s="320" customFormat="1" ht="20.100000000000001" customHeight="1">
      <c r="A17" s="316"/>
      <c r="B17" s="295" t="s">
        <v>1336</v>
      </c>
      <c r="C17" s="325"/>
      <c r="D17" s="318"/>
      <c r="E17" s="311"/>
      <c r="F17" s="299"/>
      <c r="G17" s="311">
        <f>SUM(G16:G16)</f>
        <v>99000</v>
      </c>
      <c r="H17" s="300"/>
      <c r="I17" s="310"/>
      <c r="J17" s="291"/>
      <c r="K17" s="310"/>
      <c r="L17" s="310"/>
      <c r="M17" s="310"/>
    </row>
    <row r="18" spans="1:13" s="320" customFormat="1" ht="20.100000000000001" customHeight="1">
      <c r="A18" s="316" t="s">
        <v>1339</v>
      </c>
      <c r="B18" s="314" t="s">
        <v>1340</v>
      </c>
      <c r="C18" s="325"/>
      <c r="D18" s="318"/>
      <c r="E18" s="311"/>
      <c r="F18" s="299"/>
      <c r="G18" s="311"/>
      <c r="H18" s="300"/>
      <c r="I18" s="310"/>
      <c r="J18" s="291"/>
      <c r="K18" s="310"/>
      <c r="L18" s="310"/>
      <c r="M18" s="310"/>
    </row>
    <row r="19" spans="1:13" ht="22.35" customHeight="1">
      <c r="A19" s="306">
        <v>1</v>
      </c>
      <c r="B19" s="321" t="s">
        <v>1341</v>
      </c>
      <c r="C19" s="323" t="s">
        <v>1342</v>
      </c>
      <c r="D19" s="315" t="s">
        <v>1343</v>
      </c>
      <c r="E19" s="308">
        <v>2000</v>
      </c>
      <c r="F19" s="306">
        <v>0</v>
      </c>
      <c r="G19" s="308">
        <f>E19*F19</f>
        <v>0</v>
      </c>
      <c r="H19" s="307" t="s">
        <v>1425</v>
      </c>
    </row>
    <row r="20" spans="1:13" s="320" customFormat="1" ht="20.100000000000001" customHeight="1">
      <c r="A20" s="316"/>
      <c r="B20" s="295" t="s">
        <v>1336</v>
      </c>
      <c r="C20" s="325"/>
      <c r="D20" s="318"/>
      <c r="E20" s="311"/>
      <c r="F20" s="299"/>
      <c r="G20" s="311">
        <f>SUM(G19:G19)</f>
        <v>0</v>
      </c>
      <c r="H20" s="300"/>
      <c r="I20" s="310"/>
      <c r="J20" s="291"/>
      <c r="K20" s="310"/>
      <c r="L20" s="310"/>
      <c r="M20" s="310"/>
    </row>
    <row r="21" spans="1:13" s="320" customFormat="1" ht="20.100000000000001" customHeight="1">
      <c r="A21" s="316" t="s">
        <v>1344</v>
      </c>
      <c r="B21" s="317" t="s">
        <v>1345</v>
      </c>
      <c r="C21" s="325"/>
      <c r="D21" s="318"/>
      <c r="E21" s="311"/>
      <c r="F21" s="299"/>
      <c r="G21" s="311"/>
      <c r="H21" s="300"/>
      <c r="I21" s="310"/>
      <c r="J21" s="310"/>
      <c r="K21" s="310"/>
      <c r="L21" s="310"/>
      <c r="M21" s="310"/>
    </row>
    <row r="22" spans="1:13" s="320" customFormat="1" ht="26.1" customHeight="1">
      <c r="A22" s="316" t="s">
        <v>1346</v>
      </c>
      <c r="B22" s="314" t="s">
        <v>1347</v>
      </c>
      <c r="C22" s="299"/>
      <c r="D22" s="318"/>
      <c r="E22" s="311"/>
      <c r="F22" s="299"/>
      <c r="G22" s="326"/>
      <c r="H22" s="307" t="s">
        <v>1348</v>
      </c>
      <c r="I22" s="310"/>
      <c r="J22" s="291"/>
      <c r="K22" s="310"/>
      <c r="L22" s="310"/>
      <c r="M22" s="310"/>
    </row>
    <row r="23" spans="1:13" ht="20.100000000000001" customHeight="1">
      <c r="A23" s="313">
        <v>1</v>
      </c>
      <c r="B23" s="321" t="s">
        <v>1411</v>
      </c>
      <c r="C23" s="306" t="s">
        <v>1330</v>
      </c>
      <c r="D23" s="315"/>
      <c r="E23" s="308">
        <v>1500</v>
      </c>
      <c r="F23" s="306">
        <v>9</v>
      </c>
      <c r="G23" s="327">
        <f>E23*F23</f>
        <v>13500</v>
      </c>
      <c r="H23" s="307" t="s">
        <v>1412</v>
      </c>
    </row>
    <row r="24" spans="1:13" ht="20.100000000000001" customHeight="1">
      <c r="A24" s="313">
        <v>3</v>
      </c>
      <c r="B24" s="328" t="s">
        <v>1426</v>
      </c>
      <c r="C24" s="306" t="s">
        <v>1342</v>
      </c>
      <c r="D24" s="315" t="s">
        <v>1427</v>
      </c>
      <c r="E24" s="308">
        <v>2000</v>
      </c>
      <c r="F24" s="290">
        <v>9</v>
      </c>
      <c r="G24" s="308">
        <f>E24*F24</f>
        <v>18000</v>
      </c>
      <c r="H24" s="307" t="s">
        <v>1412</v>
      </c>
    </row>
    <row r="25" spans="1:13" ht="20.100000000000001" customHeight="1">
      <c r="A25" s="313">
        <v>4</v>
      </c>
      <c r="B25" s="321" t="s">
        <v>1428</v>
      </c>
      <c r="C25" s="306" t="s">
        <v>1429</v>
      </c>
      <c r="D25" s="315"/>
      <c r="E25" s="308">
        <v>1200</v>
      </c>
      <c r="F25" s="290">
        <v>3</v>
      </c>
      <c r="G25" s="308">
        <f>E25*F25</f>
        <v>3600</v>
      </c>
      <c r="H25" s="321" t="s">
        <v>1430</v>
      </c>
      <c r="J25" s="310"/>
    </row>
    <row r="26" spans="1:13" ht="39" customHeight="1">
      <c r="A26" s="313">
        <v>5</v>
      </c>
      <c r="B26" s="321" t="s">
        <v>1349</v>
      </c>
      <c r="C26" s="306" t="s">
        <v>1330</v>
      </c>
      <c r="D26" s="315" t="s">
        <v>1350</v>
      </c>
      <c r="E26" s="308">
        <v>12000</v>
      </c>
      <c r="F26" s="290">
        <v>3</v>
      </c>
      <c r="G26" s="308">
        <f>E26*F26</f>
        <v>36000</v>
      </c>
      <c r="H26" s="321" t="s">
        <v>1351</v>
      </c>
    </row>
    <row r="27" spans="1:13" s="320" customFormat="1" ht="20.100000000000001" customHeight="1">
      <c r="A27" s="316"/>
      <c r="B27" s="295" t="s">
        <v>1336</v>
      </c>
      <c r="C27" s="299"/>
      <c r="D27" s="318"/>
      <c r="E27" s="311"/>
      <c r="F27" s="299"/>
      <c r="G27" s="311">
        <f>SUM(G23:G26)</f>
        <v>71100</v>
      </c>
      <c r="H27" s="317"/>
      <c r="I27" s="310"/>
      <c r="J27" s="291"/>
      <c r="K27" s="310"/>
      <c r="L27" s="310"/>
      <c r="M27" s="310"/>
    </row>
    <row r="28" spans="1:13" s="320" customFormat="1" ht="20.100000000000001" customHeight="1">
      <c r="A28" s="299" t="s">
        <v>1352</v>
      </c>
      <c r="B28" s="329" t="s">
        <v>1353</v>
      </c>
      <c r="C28" s="325"/>
      <c r="D28" s="314"/>
      <c r="E28" s="311"/>
      <c r="F28" s="299"/>
      <c r="G28" s="311"/>
      <c r="H28" s="307" t="s">
        <v>1354</v>
      </c>
      <c r="I28" s="310"/>
      <c r="J28" s="291"/>
      <c r="K28" s="310"/>
      <c r="L28" s="310"/>
      <c r="M28" s="310"/>
    </row>
    <row r="29" spans="1:13" s="320" customFormat="1" ht="20.100000000000001" customHeight="1">
      <c r="A29" s="316" t="s">
        <v>1356</v>
      </c>
      <c r="B29" s="317" t="s">
        <v>1357</v>
      </c>
      <c r="C29" s="299"/>
      <c r="D29" s="318"/>
      <c r="E29" s="311"/>
      <c r="F29" s="299"/>
      <c r="G29" s="311"/>
      <c r="H29" s="319"/>
      <c r="I29" s="310"/>
      <c r="J29" s="291"/>
      <c r="K29" s="310"/>
      <c r="L29" s="310"/>
      <c r="M29" s="310"/>
    </row>
    <row r="30" spans="1:13" ht="35.450000000000003" customHeight="1">
      <c r="A30" s="313">
        <v>1</v>
      </c>
      <c r="B30" s="321" t="s">
        <v>1358</v>
      </c>
      <c r="C30" s="306" t="s">
        <v>1332</v>
      </c>
      <c r="D30" s="315" t="s">
        <v>1359</v>
      </c>
      <c r="E30" s="308">
        <v>80000</v>
      </c>
      <c r="F30" s="306">
        <v>3</v>
      </c>
      <c r="G30" s="308">
        <f>E30*F30</f>
        <v>240000</v>
      </c>
      <c r="H30" s="307" t="s">
        <v>1360</v>
      </c>
    </row>
    <row r="31" spans="1:13" ht="20.100000000000001" customHeight="1">
      <c r="A31" s="313">
        <v>4</v>
      </c>
      <c r="B31" s="321" t="s">
        <v>1361</v>
      </c>
      <c r="C31" s="306" t="s">
        <v>1330</v>
      </c>
      <c r="D31" s="315" t="s">
        <v>1334</v>
      </c>
      <c r="E31" s="308">
        <v>11000</v>
      </c>
      <c r="F31" s="306">
        <v>0</v>
      </c>
      <c r="G31" s="308">
        <f>E31*F31</f>
        <v>0</v>
      </c>
      <c r="H31" s="309" t="s">
        <v>1335</v>
      </c>
    </row>
    <row r="32" spans="1:13" s="320" customFormat="1" ht="20.100000000000001" customHeight="1">
      <c r="A32" s="316"/>
      <c r="B32" s="295" t="s">
        <v>1336</v>
      </c>
      <c r="C32" s="299"/>
      <c r="D32" s="318"/>
      <c r="E32" s="311"/>
      <c r="F32" s="299"/>
      <c r="G32" s="311">
        <f>SUM(G30:G31)</f>
        <v>240000</v>
      </c>
      <c r="H32" s="319"/>
      <c r="I32" s="310"/>
      <c r="J32" s="291"/>
      <c r="K32" s="310"/>
      <c r="L32" s="310"/>
      <c r="M32" s="310"/>
    </row>
    <row r="33" spans="1:13" s="320" customFormat="1" ht="20.100000000000001" customHeight="1">
      <c r="A33" s="316" t="s">
        <v>1362</v>
      </c>
      <c r="B33" s="314" t="s">
        <v>1363</v>
      </c>
      <c r="C33" s="299"/>
      <c r="D33" s="318"/>
      <c r="E33" s="311"/>
      <c r="F33" s="299"/>
      <c r="G33" s="311"/>
      <c r="H33" s="319"/>
      <c r="I33" s="310"/>
      <c r="J33" s="291"/>
      <c r="K33" s="310"/>
      <c r="L33" s="310"/>
      <c r="M33" s="310"/>
    </row>
    <row r="34" spans="1:13" s="320" customFormat="1" ht="20.100000000000001" customHeight="1">
      <c r="A34" s="316" t="s">
        <v>1325</v>
      </c>
      <c r="B34" s="330" t="s">
        <v>1364</v>
      </c>
      <c r="C34" s="299"/>
      <c r="D34" s="318"/>
      <c r="E34" s="311"/>
      <c r="F34" s="299"/>
      <c r="G34" s="311"/>
      <c r="H34" s="319"/>
      <c r="I34" s="310"/>
      <c r="J34" s="291"/>
      <c r="K34" s="310"/>
      <c r="L34" s="310"/>
      <c r="M34" s="310"/>
    </row>
    <row r="35" spans="1:13" s="320" customFormat="1" ht="20.100000000000001" customHeight="1">
      <c r="A35" s="299" t="s">
        <v>1327</v>
      </c>
      <c r="B35" s="330" t="s">
        <v>1365</v>
      </c>
      <c r="C35" s="299"/>
      <c r="D35" s="300"/>
      <c r="E35" s="311"/>
      <c r="F35" s="299"/>
      <c r="G35" s="311"/>
      <c r="H35" s="319"/>
      <c r="I35" s="310"/>
      <c r="J35" s="291"/>
      <c r="K35" s="310"/>
      <c r="L35" s="310"/>
      <c r="M35" s="310"/>
    </row>
    <row r="36" spans="1:13" s="320" customFormat="1" ht="20.100000000000001" customHeight="1">
      <c r="A36" s="331" t="s">
        <v>1337</v>
      </c>
      <c r="B36" s="332" t="s">
        <v>1367</v>
      </c>
      <c r="C36" s="299"/>
      <c r="D36" s="333"/>
      <c r="E36" s="311"/>
      <c r="F36" s="299"/>
      <c r="G36" s="311"/>
      <c r="H36" s="300"/>
      <c r="I36" s="310"/>
      <c r="J36" s="291"/>
      <c r="K36" s="310"/>
      <c r="L36" s="310"/>
      <c r="M36" s="310"/>
    </row>
    <row r="37" spans="1:13" ht="20.100000000000001" customHeight="1">
      <c r="A37" s="334">
        <v>3</v>
      </c>
      <c r="B37" s="328" t="s">
        <v>1431</v>
      </c>
      <c r="C37" s="306" t="s">
        <v>1332</v>
      </c>
      <c r="D37" s="307" t="s">
        <v>1432</v>
      </c>
      <c r="E37" s="308">
        <v>5000</v>
      </c>
      <c r="F37" s="306">
        <v>20</v>
      </c>
      <c r="G37" s="308">
        <f t="shared" ref="G37:G38" si="2">E37*F37</f>
        <v>100000</v>
      </c>
      <c r="H37" s="307"/>
    </row>
    <row r="38" spans="1:13" ht="23.45" customHeight="1">
      <c r="A38" s="334">
        <v>6</v>
      </c>
      <c r="B38" s="321" t="s">
        <v>1366</v>
      </c>
      <c r="C38" s="306" t="s">
        <v>1330</v>
      </c>
      <c r="D38" s="335" t="s">
        <v>1433</v>
      </c>
      <c r="E38" s="308">
        <v>7000</v>
      </c>
      <c r="F38" s="306">
        <v>0</v>
      </c>
      <c r="G38" s="308">
        <f t="shared" si="2"/>
        <v>0</v>
      </c>
      <c r="H38" s="309" t="s">
        <v>1335</v>
      </c>
    </row>
    <row r="39" spans="1:13" s="320" customFormat="1" ht="20.100000000000001" customHeight="1">
      <c r="A39" s="331"/>
      <c r="B39" s="295" t="s">
        <v>1336</v>
      </c>
      <c r="C39" s="336"/>
      <c r="D39" s="337"/>
      <c r="E39" s="326"/>
      <c r="F39" s="336"/>
      <c r="G39" s="326">
        <f>SUM(G37:G38)</f>
        <v>100000</v>
      </c>
      <c r="H39" s="314"/>
      <c r="I39" s="310"/>
      <c r="J39" s="291"/>
      <c r="K39" s="310"/>
      <c r="L39" s="310"/>
      <c r="M39" s="310"/>
    </row>
    <row r="40" spans="1:13" s="320" customFormat="1" ht="20.100000000000001" hidden="1" customHeight="1">
      <c r="A40" s="331" t="s">
        <v>1339</v>
      </c>
      <c r="B40" s="314" t="s">
        <v>1368</v>
      </c>
      <c r="C40" s="336"/>
      <c r="D40" s="337"/>
      <c r="E40" s="326"/>
      <c r="F40" s="336"/>
      <c r="G40" s="326"/>
      <c r="H40" s="314"/>
      <c r="I40" s="310"/>
      <c r="J40" s="291"/>
      <c r="K40" s="310"/>
      <c r="L40" s="310"/>
      <c r="M40" s="310"/>
    </row>
    <row r="41" spans="1:13" s="320" customFormat="1" ht="20.100000000000001" hidden="1" customHeight="1">
      <c r="A41" s="331" t="s">
        <v>1344</v>
      </c>
      <c r="B41" s="317" t="s">
        <v>1369</v>
      </c>
      <c r="C41" s="299"/>
      <c r="D41" s="337"/>
      <c r="E41" s="311"/>
      <c r="F41" s="336"/>
      <c r="G41" s="326"/>
      <c r="H41" s="314"/>
      <c r="I41" s="310"/>
      <c r="J41" s="291"/>
      <c r="K41" s="310"/>
      <c r="L41" s="310"/>
      <c r="M41" s="310"/>
    </row>
    <row r="42" spans="1:13" s="320" customFormat="1" ht="20.100000000000001" customHeight="1">
      <c r="A42" s="331" t="s">
        <v>1346</v>
      </c>
      <c r="B42" s="338" t="s">
        <v>1370</v>
      </c>
      <c r="C42" s="299"/>
      <c r="D42" s="318"/>
      <c r="E42" s="311"/>
      <c r="F42" s="299"/>
      <c r="G42" s="311"/>
      <c r="H42" s="314"/>
      <c r="I42" s="310"/>
      <c r="J42" s="291"/>
      <c r="K42" s="310"/>
      <c r="L42" s="310"/>
      <c r="M42" s="310"/>
    </row>
    <row r="43" spans="1:13" ht="22.7" customHeight="1">
      <c r="A43" s="306">
        <v>3</v>
      </c>
      <c r="B43" s="328" t="s">
        <v>1431</v>
      </c>
      <c r="C43" s="306" t="s">
        <v>1332</v>
      </c>
      <c r="D43" s="315" t="s">
        <v>1434</v>
      </c>
      <c r="E43" s="308">
        <v>5000</v>
      </c>
      <c r="F43" s="306">
        <v>2</v>
      </c>
      <c r="G43" s="308">
        <f t="shared" ref="G43:G49" si="3">E43*F43</f>
        <v>10000</v>
      </c>
      <c r="H43" s="339"/>
    </row>
    <row r="44" spans="1:13" ht="20.100000000000001" customHeight="1">
      <c r="A44" s="306">
        <v>4</v>
      </c>
      <c r="B44" s="321" t="s">
        <v>1435</v>
      </c>
      <c r="C44" s="306" t="s">
        <v>1330</v>
      </c>
      <c r="D44" s="315"/>
      <c r="E44" s="308">
        <v>3000</v>
      </c>
      <c r="F44" s="306">
        <v>1</v>
      </c>
      <c r="G44" s="308">
        <f t="shared" si="3"/>
        <v>3000</v>
      </c>
      <c r="H44" s="307"/>
    </row>
    <row r="45" spans="1:13" ht="20.100000000000001" customHeight="1">
      <c r="A45" s="306">
        <v>5</v>
      </c>
      <c r="B45" s="321" t="s">
        <v>1436</v>
      </c>
      <c r="C45" s="306" t="s">
        <v>1330</v>
      </c>
      <c r="D45" s="315"/>
      <c r="E45" s="308">
        <v>15000</v>
      </c>
      <c r="F45" s="306">
        <v>1</v>
      </c>
      <c r="G45" s="308">
        <f t="shared" si="3"/>
        <v>15000</v>
      </c>
      <c r="H45" s="307"/>
    </row>
    <row r="46" spans="1:13" ht="20.100000000000001" hidden="1" customHeight="1">
      <c r="A46" s="306">
        <v>6</v>
      </c>
      <c r="B46" s="321" t="s">
        <v>1413</v>
      </c>
      <c r="C46" s="306" t="s">
        <v>1330</v>
      </c>
      <c r="D46" s="315"/>
      <c r="E46" s="340">
        <v>25000</v>
      </c>
      <c r="F46" s="306">
        <v>0</v>
      </c>
      <c r="G46" s="308">
        <f t="shared" si="3"/>
        <v>0</v>
      </c>
      <c r="H46" s="307"/>
    </row>
    <row r="47" spans="1:13" ht="20.100000000000001" hidden="1" customHeight="1">
      <c r="A47" s="306">
        <v>7</v>
      </c>
      <c r="B47" s="339" t="s">
        <v>1437</v>
      </c>
      <c r="C47" s="306" t="s">
        <v>1330</v>
      </c>
      <c r="D47" s="307" t="s">
        <v>1438</v>
      </c>
      <c r="E47" s="308">
        <v>20000</v>
      </c>
      <c r="F47" s="306">
        <v>0</v>
      </c>
      <c r="G47" s="308">
        <f t="shared" si="3"/>
        <v>0</v>
      </c>
      <c r="H47" s="307"/>
    </row>
    <row r="48" spans="1:13" ht="20.100000000000001" hidden="1" customHeight="1">
      <c r="A48" s="306">
        <v>8</v>
      </c>
      <c r="B48" s="339" t="s">
        <v>1439</v>
      </c>
      <c r="C48" s="306" t="s">
        <v>1330</v>
      </c>
      <c r="D48" s="341"/>
      <c r="E48" s="308">
        <v>25000</v>
      </c>
      <c r="F48" s="306">
        <v>0</v>
      </c>
      <c r="G48" s="308">
        <f t="shared" si="3"/>
        <v>0</v>
      </c>
      <c r="H48" s="307"/>
    </row>
    <row r="49" spans="1:13" ht="20.100000000000001" hidden="1" customHeight="1">
      <c r="A49" s="306">
        <v>9</v>
      </c>
      <c r="B49" s="321" t="s">
        <v>1366</v>
      </c>
      <c r="C49" s="306" t="s">
        <v>1330</v>
      </c>
      <c r="D49" s="315"/>
      <c r="E49" s="308">
        <v>6000</v>
      </c>
      <c r="F49" s="306">
        <v>0</v>
      </c>
      <c r="G49" s="308">
        <f t="shared" si="3"/>
        <v>0</v>
      </c>
      <c r="H49" s="309" t="s">
        <v>1335</v>
      </c>
    </row>
    <row r="50" spans="1:13" s="320" customFormat="1" ht="20.100000000000001" customHeight="1">
      <c r="A50" s="331"/>
      <c r="B50" s="295" t="s">
        <v>1336</v>
      </c>
      <c r="C50" s="299"/>
      <c r="D50" s="318"/>
      <c r="E50" s="311"/>
      <c r="F50" s="299"/>
      <c r="G50" s="311">
        <f>SUM(G43:G49)</f>
        <v>28000</v>
      </c>
      <c r="H50" s="319"/>
      <c r="I50" s="310"/>
      <c r="J50" s="291"/>
      <c r="K50" s="310"/>
      <c r="L50" s="310"/>
      <c r="M50" s="310"/>
    </row>
    <row r="51" spans="1:13" s="320" customFormat="1" ht="20.100000000000001" customHeight="1">
      <c r="A51" s="331" t="s">
        <v>1352</v>
      </c>
      <c r="B51" s="317" t="s">
        <v>1371</v>
      </c>
      <c r="C51" s="299"/>
      <c r="D51" s="318"/>
      <c r="E51" s="311"/>
      <c r="F51" s="299"/>
      <c r="G51" s="311"/>
      <c r="H51" s="319"/>
      <c r="I51" s="310"/>
      <c r="J51" s="291"/>
      <c r="K51" s="310"/>
      <c r="L51" s="310"/>
      <c r="M51" s="310"/>
    </row>
    <row r="52" spans="1:13" ht="20.100000000000001" customHeight="1">
      <c r="A52" s="334">
        <v>3</v>
      </c>
      <c r="B52" s="322" t="s">
        <v>1440</v>
      </c>
      <c r="C52" s="323" t="s">
        <v>1330</v>
      </c>
      <c r="D52" s="307" t="s">
        <v>1414</v>
      </c>
      <c r="E52" s="308">
        <v>16000</v>
      </c>
      <c r="F52" s="306">
        <v>1</v>
      </c>
      <c r="G52" s="308">
        <f>E52*F52</f>
        <v>16000</v>
      </c>
      <c r="H52" s="312"/>
    </row>
    <row r="53" spans="1:13" s="320" customFormat="1" ht="20.100000000000001" customHeight="1">
      <c r="A53" s="342"/>
      <c r="B53" s="295" t="s">
        <v>1336</v>
      </c>
      <c r="C53" s="336"/>
      <c r="D53" s="337"/>
      <c r="E53" s="311"/>
      <c r="F53" s="299"/>
      <c r="G53" s="311">
        <f>SUM(G52:G52)</f>
        <v>16000</v>
      </c>
      <c r="H53" s="295"/>
      <c r="I53" s="310"/>
      <c r="J53" s="291"/>
      <c r="K53" s="310"/>
      <c r="L53" s="310"/>
      <c r="M53" s="310"/>
    </row>
    <row r="54" spans="1:13" s="320" customFormat="1" ht="20.100000000000001" hidden="1" customHeight="1">
      <c r="A54" s="342" t="s">
        <v>1356</v>
      </c>
      <c r="B54" s="314" t="s">
        <v>1372</v>
      </c>
      <c r="C54" s="343"/>
      <c r="D54" s="337"/>
      <c r="E54" s="311"/>
      <c r="F54" s="299"/>
      <c r="G54" s="311"/>
      <c r="H54" s="295"/>
      <c r="I54" s="310"/>
      <c r="J54" s="291"/>
      <c r="K54" s="310"/>
      <c r="L54" s="310"/>
      <c r="M54" s="310"/>
    </row>
    <row r="55" spans="1:13" s="320" customFormat="1" ht="20.100000000000001" hidden="1" customHeight="1">
      <c r="A55" s="342" t="s">
        <v>1373</v>
      </c>
      <c r="B55" s="344" t="s">
        <v>1374</v>
      </c>
      <c r="C55" s="343"/>
      <c r="D55" s="337"/>
      <c r="E55" s="311"/>
      <c r="F55" s="299"/>
      <c r="G55" s="311"/>
      <c r="H55" s="295"/>
      <c r="I55" s="310"/>
      <c r="J55" s="291"/>
      <c r="K55" s="310"/>
      <c r="L55" s="310"/>
      <c r="M55" s="310"/>
    </row>
    <row r="56" spans="1:13" s="320" customFormat="1" ht="20.100000000000001" hidden="1" customHeight="1">
      <c r="A56" s="299" t="s">
        <v>1375</v>
      </c>
      <c r="B56" s="344" t="s">
        <v>1376</v>
      </c>
      <c r="C56" s="343"/>
      <c r="D56" s="337"/>
      <c r="E56" s="311"/>
      <c r="F56" s="299"/>
      <c r="G56" s="311"/>
      <c r="H56" s="295"/>
      <c r="I56" s="310"/>
      <c r="J56" s="291"/>
      <c r="K56" s="310"/>
      <c r="L56" s="310"/>
      <c r="M56" s="310"/>
    </row>
    <row r="57" spans="1:13" s="320" customFormat="1" ht="20.100000000000001" hidden="1" customHeight="1">
      <c r="A57" s="342" t="s">
        <v>1377</v>
      </c>
      <c r="B57" s="344" t="s">
        <v>1378</v>
      </c>
      <c r="C57" s="343"/>
      <c r="D57" s="337"/>
      <c r="E57" s="311"/>
      <c r="F57" s="299"/>
      <c r="G57" s="311"/>
      <c r="H57" s="295"/>
      <c r="I57" s="310"/>
      <c r="J57" s="291"/>
      <c r="K57" s="310"/>
      <c r="L57" s="310"/>
      <c r="M57" s="310"/>
    </row>
    <row r="58" spans="1:13" s="320" customFormat="1" ht="20.100000000000001" customHeight="1">
      <c r="A58" s="299" t="s">
        <v>1380</v>
      </c>
      <c r="B58" s="317" t="s">
        <v>1381</v>
      </c>
      <c r="C58" s="325"/>
      <c r="D58" s="300"/>
      <c r="E58" s="311"/>
      <c r="F58" s="299"/>
      <c r="G58" s="311"/>
      <c r="H58" s="319"/>
      <c r="I58" s="310"/>
      <c r="J58" s="291"/>
      <c r="K58" s="310"/>
      <c r="L58" s="310"/>
      <c r="M58" s="310"/>
    </row>
    <row r="59" spans="1:13" ht="20.100000000000001" customHeight="1">
      <c r="A59" s="306">
        <v>9</v>
      </c>
      <c r="B59" s="321" t="s">
        <v>1366</v>
      </c>
      <c r="C59" s="306" t="s">
        <v>1330</v>
      </c>
      <c r="D59" s="315"/>
      <c r="E59" s="308">
        <v>6000</v>
      </c>
      <c r="F59" s="306">
        <v>0</v>
      </c>
      <c r="G59" s="308">
        <f t="shared" ref="G59" si="4">E59*F59</f>
        <v>0</v>
      </c>
      <c r="H59" s="309" t="s">
        <v>1335</v>
      </c>
    </row>
    <row r="60" spans="1:13" s="320" customFormat="1" ht="20.100000000000001" customHeight="1">
      <c r="A60" s="299"/>
      <c r="B60" s="295" t="s">
        <v>1336</v>
      </c>
      <c r="C60" s="299"/>
      <c r="D60" s="300"/>
      <c r="E60" s="311"/>
      <c r="F60" s="299"/>
      <c r="G60" s="311">
        <f>SUM(G59:G59)</f>
        <v>0</v>
      </c>
      <c r="H60" s="319"/>
      <c r="I60" s="310"/>
      <c r="J60" s="291"/>
      <c r="K60" s="310"/>
      <c r="L60" s="310"/>
      <c r="M60" s="310"/>
    </row>
    <row r="61" spans="1:13" s="320" customFormat="1" ht="20.100000000000001" customHeight="1">
      <c r="A61" s="342" t="s">
        <v>1382</v>
      </c>
      <c r="B61" s="344" t="s">
        <v>1383</v>
      </c>
      <c r="C61" s="343"/>
      <c r="D61" s="337"/>
      <c r="E61" s="311"/>
      <c r="F61" s="299"/>
      <c r="G61" s="311"/>
      <c r="H61" s="295"/>
      <c r="I61" s="310"/>
      <c r="J61" s="291"/>
      <c r="K61" s="310"/>
      <c r="L61" s="310"/>
      <c r="M61" s="310"/>
    </row>
    <row r="62" spans="1:13" ht="39.6" customHeight="1">
      <c r="A62" s="313">
        <v>1</v>
      </c>
      <c r="B62" s="345" t="s">
        <v>1384</v>
      </c>
      <c r="C62" s="346" t="s">
        <v>1330</v>
      </c>
      <c r="D62" s="347" t="s">
        <v>1415</v>
      </c>
      <c r="E62" s="348">
        <v>300000</v>
      </c>
      <c r="F62" s="346">
        <v>1</v>
      </c>
      <c r="G62" s="308">
        <f>E62*F62</f>
        <v>300000</v>
      </c>
      <c r="H62" s="312"/>
      <c r="I62" s="297"/>
    </row>
    <row r="63" spans="1:13" ht="19.350000000000001" customHeight="1">
      <c r="A63" s="306">
        <v>2</v>
      </c>
      <c r="B63" s="321" t="s">
        <v>1366</v>
      </c>
      <c r="C63" s="306" t="s">
        <v>1330</v>
      </c>
      <c r="D63" s="315"/>
      <c r="E63" s="308">
        <v>6000</v>
      </c>
      <c r="F63" s="306">
        <v>0</v>
      </c>
      <c r="G63" s="308">
        <f>E63*F63</f>
        <v>0</v>
      </c>
      <c r="H63" s="309" t="s">
        <v>1335</v>
      </c>
      <c r="I63" s="297"/>
    </row>
    <row r="64" spans="1:13" s="320" customFormat="1" ht="20.100000000000001" customHeight="1">
      <c r="A64" s="342"/>
      <c r="B64" s="295" t="s">
        <v>1336</v>
      </c>
      <c r="C64" s="343"/>
      <c r="D64" s="337"/>
      <c r="E64" s="311"/>
      <c r="F64" s="299"/>
      <c r="G64" s="311">
        <f>SUM(G62:G63)</f>
        <v>300000</v>
      </c>
      <c r="H64" s="295"/>
      <c r="I64" s="310"/>
      <c r="J64" s="291"/>
      <c r="K64" s="310"/>
      <c r="L64" s="310"/>
      <c r="M64" s="310"/>
    </row>
    <row r="65" spans="1:13" s="320" customFormat="1" ht="20.100000000000001" customHeight="1">
      <c r="A65" s="342" t="s">
        <v>1385</v>
      </c>
      <c r="B65" s="349" t="s">
        <v>1386</v>
      </c>
      <c r="C65" s="343"/>
      <c r="D65" s="337"/>
      <c r="E65" s="311"/>
      <c r="F65" s="299"/>
      <c r="G65" s="311"/>
      <c r="H65" s="295"/>
      <c r="I65" s="310"/>
      <c r="J65" s="291"/>
      <c r="K65" s="310"/>
      <c r="L65" s="310"/>
      <c r="M65" s="310"/>
    </row>
    <row r="66" spans="1:13" ht="20.100000000000001" customHeight="1">
      <c r="A66" s="313">
        <v>1</v>
      </c>
      <c r="B66" s="321" t="s">
        <v>1387</v>
      </c>
      <c r="C66" s="306" t="s">
        <v>1332</v>
      </c>
      <c r="D66" s="315"/>
      <c r="E66" s="308">
        <v>60000</v>
      </c>
      <c r="F66" s="306">
        <v>1</v>
      </c>
      <c r="G66" s="308">
        <f>E66*F66</f>
        <v>60000</v>
      </c>
      <c r="H66" s="312"/>
    </row>
    <row r="67" spans="1:13" s="320" customFormat="1" ht="20.100000000000001" customHeight="1">
      <c r="A67" s="342"/>
      <c r="B67" s="295" t="s">
        <v>1336</v>
      </c>
      <c r="C67" s="343"/>
      <c r="D67" s="337"/>
      <c r="E67" s="311"/>
      <c r="F67" s="299"/>
      <c r="G67" s="311">
        <f>SUM(G66)</f>
        <v>60000</v>
      </c>
      <c r="H67" s="295"/>
      <c r="I67" s="310"/>
      <c r="J67" s="291"/>
      <c r="K67" s="310"/>
      <c r="L67" s="310"/>
      <c r="M67" s="310"/>
    </row>
    <row r="68" spans="1:13" s="320" customFormat="1" ht="20.100000000000001" hidden="1" customHeight="1">
      <c r="A68" s="342" t="s">
        <v>1388</v>
      </c>
      <c r="B68" s="344" t="s">
        <v>1389</v>
      </c>
      <c r="C68" s="343"/>
      <c r="D68" s="337"/>
      <c r="E68" s="311"/>
      <c r="F68" s="299"/>
      <c r="G68" s="311"/>
      <c r="H68" s="295"/>
      <c r="I68" s="310"/>
      <c r="J68" s="291"/>
      <c r="K68" s="310"/>
      <c r="L68" s="310"/>
      <c r="M68" s="310"/>
    </row>
    <row r="69" spans="1:13" s="320" customFormat="1" ht="20.100000000000001" hidden="1" customHeight="1">
      <c r="A69" s="342" t="s">
        <v>1390</v>
      </c>
      <c r="B69" s="344" t="s">
        <v>1391</v>
      </c>
      <c r="C69" s="343"/>
      <c r="D69" s="337"/>
      <c r="E69" s="311"/>
      <c r="F69" s="299"/>
      <c r="G69" s="311"/>
      <c r="H69" s="295"/>
      <c r="I69" s="310"/>
      <c r="J69" s="291"/>
      <c r="K69" s="310"/>
      <c r="M69" s="310"/>
    </row>
    <row r="70" spans="1:13" s="320" customFormat="1" ht="20.100000000000001" customHeight="1">
      <c r="A70" s="342" t="s">
        <v>1392</v>
      </c>
      <c r="B70" s="344" t="s">
        <v>1393</v>
      </c>
      <c r="C70" s="343"/>
      <c r="D70" s="337"/>
      <c r="E70" s="311"/>
      <c r="F70" s="299"/>
      <c r="G70" s="311"/>
      <c r="H70" s="295"/>
      <c r="I70" s="310"/>
      <c r="J70" s="291"/>
      <c r="K70" s="310"/>
      <c r="M70" s="310"/>
    </row>
    <row r="71" spans="1:13" ht="20.100000000000001" customHeight="1">
      <c r="A71" s="306">
        <v>4</v>
      </c>
      <c r="B71" s="350" t="s">
        <v>1394</v>
      </c>
      <c r="C71" s="351" t="s">
        <v>1332</v>
      </c>
      <c r="D71" s="352" t="s">
        <v>1379</v>
      </c>
      <c r="E71" s="308">
        <v>13000</v>
      </c>
      <c r="F71" s="306">
        <v>1</v>
      </c>
      <c r="G71" s="308">
        <f>E71*F71</f>
        <v>13000</v>
      </c>
      <c r="H71" s="312"/>
      <c r="I71" s="297"/>
    </row>
    <row r="72" spans="1:13" ht="20.100000000000001" customHeight="1">
      <c r="A72" s="306">
        <v>5</v>
      </c>
      <c r="B72" s="321" t="s">
        <v>1366</v>
      </c>
      <c r="C72" s="306" t="s">
        <v>1330</v>
      </c>
      <c r="D72" s="315"/>
      <c r="E72" s="308">
        <v>6000</v>
      </c>
      <c r="F72" s="306">
        <v>1</v>
      </c>
      <c r="G72" s="308">
        <f>E72*F72</f>
        <v>6000</v>
      </c>
      <c r="H72" s="353" t="s">
        <v>1395</v>
      </c>
      <c r="I72" s="297"/>
    </row>
    <row r="73" spans="1:13" s="320" customFormat="1" ht="20.100000000000001" customHeight="1">
      <c r="A73" s="342"/>
      <c r="B73" s="295" t="s">
        <v>1336</v>
      </c>
      <c r="C73" s="343"/>
      <c r="D73" s="337"/>
      <c r="E73" s="311"/>
      <c r="F73" s="299"/>
      <c r="G73" s="311">
        <f>SUM(G71:G72)</f>
        <v>19000</v>
      </c>
      <c r="H73" s="295"/>
      <c r="I73" s="310"/>
      <c r="J73" s="291"/>
      <c r="K73" s="310"/>
      <c r="M73" s="310"/>
    </row>
    <row r="74" spans="1:13" s="320" customFormat="1" ht="20.100000000000001" customHeight="1">
      <c r="A74" s="342" t="s">
        <v>1396</v>
      </c>
      <c r="B74" s="344" t="s">
        <v>1397</v>
      </c>
      <c r="C74" s="343"/>
      <c r="D74" s="337"/>
      <c r="E74" s="311"/>
      <c r="F74" s="299"/>
      <c r="G74" s="311"/>
      <c r="H74" s="295"/>
      <c r="I74" s="310"/>
      <c r="J74" s="291"/>
      <c r="K74" s="310"/>
      <c r="M74" s="310"/>
    </row>
    <row r="75" spans="1:13" ht="20.100000000000001" customHeight="1">
      <c r="A75" s="313">
        <v>1</v>
      </c>
      <c r="B75" s="321" t="s">
        <v>1398</v>
      </c>
      <c r="C75" s="306" t="s">
        <v>1332</v>
      </c>
      <c r="D75" s="315" t="s">
        <v>1399</v>
      </c>
      <c r="E75" s="308">
        <v>260000</v>
      </c>
      <c r="F75" s="306">
        <v>1</v>
      </c>
      <c r="G75" s="308">
        <f t="shared" ref="G75:G80" si="5">E75*F75</f>
        <v>260000</v>
      </c>
      <c r="H75" s="312"/>
    </row>
    <row r="76" spans="1:13" ht="25.7" customHeight="1">
      <c r="A76" s="306">
        <v>6</v>
      </c>
      <c r="B76" s="350" t="s">
        <v>1366</v>
      </c>
      <c r="C76" s="351" t="s">
        <v>1330</v>
      </c>
      <c r="D76" s="354"/>
      <c r="E76" s="308">
        <v>6000</v>
      </c>
      <c r="F76" s="351">
        <v>1</v>
      </c>
      <c r="G76" s="308">
        <f t="shared" si="5"/>
        <v>6000</v>
      </c>
      <c r="H76" s="353" t="s">
        <v>1400</v>
      </c>
      <c r="L76" s="292"/>
    </row>
    <row r="77" spans="1:13" ht="20.100000000000001" customHeight="1">
      <c r="A77" s="313">
        <v>7</v>
      </c>
      <c r="B77" s="321" t="s">
        <v>1441</v>
      </c>
      <c r="C77" s="323" t="s">
        <v>1330</v>
      </c>
      <c r="D77" s="355"/>
      <c r="E77" s="308">
        <v>50000</v>
      </c>
      <c r="F77" s="306">
        <v>1</v>
      </c>
      <c r="G77" s="308">
        <f t="shared" si="5"/>
        <v>50000</v>
      </c>
      <c r="H77" s="312"/>
    </row>
    <row r="78" spans="1:13" ht="20.100000000000001" customHeight="1">
      <c r="A78" s="306">
        <v>8</v>
      </c>
      <c r="B78" s="345" t="s">
        <v>1401</v>
      </c>
      <c r="C78" s="306" t="s">
        <v>1332</v>
      </c>
      <c r="D78" s="315"/>
      <c r="E78" s="308">
        <v>30000</v>
      </c>
      <c r="F78" s="306">
        <v>1</v>
      </c>
      <c r="G78" s="308">
        <f t="shared" si="5"/>
        <v>30000</v>
      </c>
      <c r="H78" s="312"/>
    </row>
    <row r="79" spans="1:13" ht="20.100000000000001" customHeight="1">
      <c r="A79" s="313">
        <v>9</v>
      </c>
      <c r="B79" s="356" t="s">
        <v>1416</v>
      </c>
      <c r="C79" s="323" t="s">
        <v>1332</v>
      </c>
      <c r="D79" s="355"/>
      <c r="E79" s="308">
        <v>40000</v>
      </c>
      <c r="F79" s="306">
        <v>1</v>
      </c>
      <c r="G79" s="308">
        <f t="shared" si="5"/>
        <v>40000</v>
      </c>
      <c r="H79" s="312"/>
    </row>
    <row r="80" spans="1:13" ht="20.100000000000001" customHeight="1">
      <c r="A80" s="306">
        <v>10</v>
      </c>
      <c r="B80" s="356" t="s">
        <v>1442</v>
      </c>
      <c r="C80" s="323"/>
      <c r="D80" s="355"/>
      <c r="E80" s="308">
        <v>55000</v>
      </c>
      <c r="F80" s="306">
        <v>0</v>
      </c>
      <c r="G80" s="308">
        <f t="shared" si="5"/>
        <v>0</v>
      </c>
      <c r="H80" s="354"/>
    </row>
    <row r="81" spans="1:13" s="320" customFormat="1" ht="20.100000000000001" customHeight="1">
      <c r="A81" s="316"/>
      <c r="B81" s="295" t="s">
        <v>1336</v>
      </c>
      <c r="C81" s="325"/>
      <c r="D81" s="333"/>
      <c r="E81" s="311"/>
      <c r="F81" s="299"/>
      <c r="G81" s="311">
        <f>SUM(G75:G80)</f>
        <v>386000</v>
      </c>
      <c r="H81" s="319"/>
      <c r="I81" s="310"/>
      <c r="J81" s="291"/>
      <c r="K81" s="310"/>
      <c r="M81" s="310"/>
    </row>
    <row r="82" spans="1:13" s="320" customFormat="1" ht="20.100000000000001" customHeight="1">
      <c r="A82" s="316" t="s">
        <v>1402</v>
      </c>
      <c r="B82" s="317" t="s">
        <v>1403</v>
      </c>
      <c r="C82" s="299"/>
      <c r="D82" s="333"/>
      <c r="E82" s="311"/>
      <c r="F82" s="299"/>
      <c r="G82" s="311"/>
      <c r="H82" s="319"/>
      <c r="I82" s="310"/>
      <c r="J82" s="291"/>
      <c r="K82" s="310"/>
      <c r="M82" s="310"/>
    </row>
    <row r="83" spans="1:13" ht="42" customHeight="1">
      <c r="A83" s="313">
        <v>1</v>
      </c>
      <c r="B83" s="357" t="s">
        <v>1404</v>
      </c>
      <c r="C83" s="351" t="s">
        <v>1355</v>
      </c>
      <c r="D83" s="353" t="s">
        <v>1443</v>
      </c>
      <c r="E83" s="308">
        <v>85000</v>
      </c>
      <c r="F83" s="306">
        <v>1</v>
      </c>
      <c r="G83" s="308">
        <f>E83*F83</f>
        <v>85000</v>
      </c>
      <c r="H83" s="307"/>
      <c r="I83" s="358"/>
      <c r="L83" s="292"/>
    </row>
    <row r="84" spans="1:13" ht="20.100000000000001" customHeight="1">
      <c r="A84" s="313">
        <v>2</v>
      </c>
      <c r="B84" s="321" t="s">
        <v>1405</v>
      </c>
      <c r="C84" s="346" t="s">
        <v>1332</v>
      </c>
      <c r="D84" s="359" t="s">
        <v>1406</v>
      </c>
      <c r="E84" s="348">
        <v>30000</v>
      </c>
      <c r="F84" s="346">
        <v>1</v>
      </c>
      <c r="G84" s="308">
        <f>E84*F84</f>
        <v>30000</v>
      </c>
      <c r="H84" s="345"/>
      <c r="I84" s="297"/>
    </row>
    <row r="85" spans="1:13" ht="20.100000000000001" customHeight="1">
      <c r="A85" s="313">
        <v>5</v>
      </c>
      <c r="B85" s="350" t="s">
        <v>1407</v>
      </c>
      <c r="C85" s="351" t="s">
        <v>1408</v>
      </c>
      <c r="D85" s="354" t="s">
        <v>1409</v>
      </c>
      <c r="E85" s="308">
        <f>8000*6</f>
        <v>48000</v>
      </c>
      <c r="F85" s="306">
        <v>0</v>
      </c>
      <c r="G85" s="308">
        <f>E85*F85</f>
        <v>0</v>
      </c>
      <c r="H85" s="312"/>
      <c r="I85" s="358"/>
    </row>
    <row r="86" spans="1:13" s="320" customFormat="1" ht="20.100000000000001" customHeight="1">
      <c r="A86" s="299"/>
      <c r="B86" s="319" t="s">
        <v>1336</v>
      </c>
      <c r="C86" s="299"/>
      <c r="D86" s="300"/>
      <c r="E86" s="311"/>
      <c r="F86" s="299"/>
      <c r="G86" s="311">
        <f>SUM(G83:G85)</f>
        <v>115000</v>
      </c>
      <c r="H86" s="319"/>
      <c r="I86" s="310"/>
      <c r="J86" s="291"/>
      <c r="K86" s="310"/>
      <c r="M86" s="310"/>
    </row>
    <row r="87" spans="1:13" ht="20.100000000000001" customHeight="1">
      <c r="A87" s="306"/>
      <c r="B87" s="319" t="s">
        <v>1410</v>
      </c>
      <c r="C87" s="306"/>
      <c r="D87" s="307"/>
      <c r="E87" s="308"/>
      <c r="F87" s="299"/>
      <c r="G87" s="311">
        <f>G6+G14+G17+G20+G27+G32+G39+G50+G53+G60+G64+G67+G73+G81+G86</f>
        <v>1923100</v>
      </c>
      <c r="H87" s="312"/>
    </row>
    <row r="89" spans="1:13">
      <c r="A89" s="291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AB9"/>
  <sheetViews>
    <sheetView workbookViewId="0">
      <selection activeCell="A5" sqref="A5:XFD28"/>
    </sheetView>
  </sheetViews>
  <sheetFormatPr defaultColWidth="8.875" defaultRowHeight="12"/>
  <cols>
    <col min="1" max="1" width="6.5" style="277" customWidth="1"/>
    <col min="2" max="3" width="9.5" style="277" customWidth="1"/>
    <col min="4" max="4" width="19.25" style="277" customWidth="1"/>
    <col min="5" max="5" width="18.625" style="277" customWidth="1"/>
    <col min="6" max="6" width="6.25" style="277" customWidth="1"/>
    <col min="7" max="7" width="13.5" style="278" customWidth="1"/>
    <col min="8" max="8" width="18.75" style="279" customWidth="1"/>
    <col min="9" max="9" width="19.375" style="280" customWidth="1"/>
    <col min="10" max="10" width="11.5" style="289" customWidth="1"/>
    <col min="11" max="16384" width="8.875" style="260"/>
  </cols>
  <sheetData>
    <row r="1" spans="1:28" ht="25.5" customHeight="1">
      <c r="A1" s="447" t="s">
        <v>1312</v>
      </c>
      <c r="B1" s="448"/>
      <c r="C1" s="448"/>
      <c r="D1" s="448"/>
      <c r="E1" s="448"/>
      <c r="F1" s="448"/>
      <c r="G1" s="448"/>
      <c r="H1" s="448"/>
      <c r="I1" s="448"/>
      <c r="J1" s="449"/>
    </row>
    <row r="2" spans="1:28">
      <c r="A2" s="456" t="s">
        <v>12</v>
      </c>
      <c r="B2" s="456" t="s">
        <v>1271</v>
      </c>
      <c r="C2" s="456" t="s">
        <v>1272</v>
      </c>
      <c r="D2" s="456" t="s">
        <v>1273</v>
      </c>
      <c r="E2" s="456" t="s">
        <v>1274</v>
      </c>
      <c r="F2" s="456" t="s">
        <v>1</v>
      </c>
      <c r="G2" s="457" t="s">
        <v>1304</v>
      </c>
      <c r="H2" s="457"/>
      <c r="I2" s="458"/>
      <c r="J2" s="453" t="s">
        <v>1311</v>
      </c>
    </row>
    <row r="3" spans="1:28">
      <c r="A3" s="456"/>
      <c r="B3" s="456"/>
      <c r="C3" s="456"/>
      <c r="D3" s="456"/>
      <c r="E3" s="456"/>
      <c r="F3" s="456"/>
      <c r="G3" s="163" t="s">
        <v>1275</v>
      </c>
      <c r="H3" s="261" t="s">
        <v>1276</v>
      </c>
      <c r="I3" s="287" t="s">
        <v>1277</v>
      </c>
      <c r="J3" s="453"/>
    </row>
    <row r="4" spans="1:28" s="262" customFormat="1" ht="24">
      <c r="A4" s="454">
        <v>1</v>
      </c>
      <c r="B4" s="454" t="s">
        <v>1308</v>
      </c>
      <c r="C4" s="455" t="s">
        <v>1306</v>
      </c>
      <c r="D4" s="271" t="s">
        <v>1305</v>
      </c>
      <c r="E4" s="272" t="s">
        <v>1309</v>
      </c>
      <c r="F4" s="271" t="s">
        <v>1310</v>
      </c>
      <c r="G4" s="271">
        <v>67.5</v>
      </c>
      <c r="H4" s="265">
        <v>2500</v>
      </c>
      <c r="I4" s="285">
        <v>168750</v>
      </c>
      <c r="J4" s="450">
        <f>ROUND(I8*0.8,0)</f>
        <v>154080</v>
      </c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73"/>
    </row>
    <row r="5" spans="1:28" s="266" customFormat="1" ht="14.25">
      <c r="A5" s="454"/>
      <c r="B5" s="454"/>
      <c r="C5" s="455"/>
      <c r="D5" s="270" t="s">
        <v>1278</v>
      </c>
      <c r="E5" s="272"/>
      <c r="F5" s="271"/>
      <c r="G5" s="274"/>
      <c r="H5" s="275"/>
      <c r="I5" s="281">
        <v>168750</v>
      </c>
      <c r="J5" s="451"/>
    </row>
    <row r="6" spans="1:28" s="266" customFormat="1" ht="14.25">
      <c r="A6" s="454"/>
      <c r="B6" s="454"/>
      <c r="C6" s="455"/>
      <c r="D6" s="270" t="s">
        <v>1279</v>
      </c>
      <c r="E6" s="272"/>
      <c r="F6" s="271"/>
      <c r="G6" s="274"/>
      <c r="H6" s="276"/>
      <c r="I6" s="282">
        <v>20250</v>
      </c>
      <c r="J6" s="451"/>
    </row>
    <row r="7" spans="1:28" s="266" customFormat="1">
      <c r="A7" s="454"/>
      <c r="B7" s="454"/>
      <c r="C7" s="455"/>
      <c r="D7" s="263" t="s">
        <v>1280</v>
      </c>
      <c r="E7" s="272"/>
      <c r="F7" s="271"/>
      <c r="G7" s="271">
        <v>4</v>
      </c>
      <c r="H7" s="265">
        <v>900</v>
      </c>
      <c r="I7" s="283">
        <v>3600</v>
      </c>
      <c r="J7" s="451"/>
    </row>
    <row r="8" spans="1:28" s="266" customFormat="1">
      <c r="A8" s="454"/>
      <c r="B8" s="454"/>
      <c r="C8" s="455"/>
      <c r="D8" s="270" t="s">
        <v>1281</v>
      </c>
      <c r="E8" s="272"/>
      <c r="F8" s="271"/>
      <c r="G8" s="275"/>
      <c r="H8" s="275"/>
      <c r="I8" s="286">
        <v>192600</v>
      </c>
      <c r="J8" s="452"/>
    </row>
    <row r="9" spans="1:28" s="264" customFormat="1">
      <c r="A9" s="267"/>
      <c r="B9" s="267" t="s">
        <v>1307</v>
      </c>
      <c r="C9" s="269"/>
      <c r="D9" s="267" t="s">
        <v>17</v>
      </c>
      <c r="E9" s="268"/>
      <c r="F9" s="270"/>
      <c r="G9" s="270"/>
      <c r="H9" s="270"/>
      <c r="I9" s="284">
        <v>192600</v>
      </c>
      <c r="J9" s="288">
        <f>J4</f>
        <v>154080</v>
      </c>
    </row>
  </sheetData>
  <mergeCells count="13">
    <mergeCell ref="A1:J1"/>
    <mergeCell ref="J4:J8"/>
    <mergeCell ref="J2:J3"/>
    <mergeCell ref="A4:A8"/>
    <mergeCell ref="B4:B8"/>
    <mergeCell ref="C4:C8"/>
    <mergeCell ref="A2:A3"/>
    <mergeCell ref="B2:B3"/>
    <mergeCell ref="C2:C3"/>
    <mergeCell ref="D2:D3"/>
    <mergeCell ref="E2:E3"/>
    <mergeCell ref="F2:F3"/>
    <mergeCell ref="G2:I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A5" sqref="A5:XFD28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459" t="s">
        <v>1447</v>
      </c>
      <c r="B1" s="460"/>
      <c r="C1" s="460"/>
      <c r="D1" s="460"/>
      <c r="E1" s="460"/>
      <c r="F1" s="460"/>
      <c r="G1" s="460"/>
      <c r="H1" s="460"/>
    </row>
    <row r="2" spans="1:8" ht="20.100000000000001" customHeight="1">
      <c r="A2" s="369" t="s">
        <v>1448</v>
      </c>
      <c r="B2" s="370" t="s">
        <v>1449</v>
      </c>
      <c r="C2" s="371" t="s">
        <v>1450</v>
      </c>
      <c r="D2" s="370" t="s">
        <v>1451</v>
      </c>
      <c r="E2" s="372" t="s">
        <v>1452</v>
      </c>
      <c r="F2" s="373" t="s">
        <v>1453</v>
      </c>
      <c r="G2" s="374" t="s">
        <v>1454</v>
      </c>
      <c r="H2" s="375" t="s">
        <v>1455</v>
      </c>
    </row>
    <row r="3" spans="1:8" ht="20.100000000000001" customHeight="1" outlineLevel="2">
      <c r="A3" s="377" t="s">
        <v>1459</v>
      </c>
      <c r="B3" s="381" t="s">
        <v>1457</v>
      </c>
      <c r="C3" s="378" t="s">
        <v>1456</v>
      </c>
      <c r="D3" s="379" t="s">
        <v>1460</v>
      </c>
      <c r="E3" s="379">
        <v>5</v>
      </c>
      <c r="F3" s="382" t="s">
        <v>1458</v>
      </c>
      <c r="G3" s="376">
        <v>52500</v>
      </c>
      <c r="H3" s="383">
        <v>262500</v>
      </c>
    </row>
    <row r="4" spans="1:8" ht="20.100000000000001" customHeight="1" outlineLevel="1">
      <c r="A4" s="377"/>
      <c r="B4" s="381"/>
      <c r="C4" s="378"/>
      <c r="D4" s="380" t="s">
        <v>947</v>
      </c>
      <c r="E4" s="379"/>
      <c r="F4" s="382"/>
      <c r="G4" s="376"/>
      <c r="H4" s="383">
        <f>SUBTOTAL(9,H3:H3)</f>
        <v>262500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392" t="s">
        <v>828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24.75" customHeight="1">
      <c r="A2" s="394" t="s">
        <v>12</v>
      </c>
      <c r="B2" s="394" t="s">
        <v>13</v>
      </c>
      <c r="C2" s="394" t="s">
        <v>14</v>
      </c>
      <c r="D2" s="394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394" t="s">
        <v>17</v>
      </c>
      <c r="K2" s="394" t="s">
        <v>18</v>
      </c>
    </row>
    <row r="3" spans="1:11" ht="15" customHeight="1">
      <c r="A3" s="395"/>
      <c r="B3" s="395"/>
      <c r="C3" s="395"/>
      <c r="D3" s="395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395"/>
      <c r="K3" s="395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392" t="s">
        <v>829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</row>
    <row r="2" spans="1:25" ht="24.95" customHeight="1">
      <c r="A2" s="394" t="s">
        <v>12</v>
      </c>
      <c r="B2" s="394" t="s">
        <v>13</v>
      </c>
      <c r="C2" s="394" t="s">
        <v>14</v>
      </c>
      <c r="D2" s="394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394" t="s">
        <v>17</v>
      </c>
    </row>
    <row r="3" spans="1:25" ht="24.95" customHeight="1">
      <c r="A3" s="395"/>
      <c r="B3" s="395"/>
      <c r="C3" s="395"/>
      <c r="D3" s="395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395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390" t="s">
        <v>830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</row>
    <row r="2" spans="1:17" ht="45" customHeight="1">
      <c r="A2" s="394" t="s">
        <v>12</v>
      </c>
      <c r="B2" s="394" t="s">
        <v>13</v>
      </c>
      <c r="C2" s="394" t="s">
        <v>14</v>
      </c>
      <c r="D2" s="394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394" t="s">
        <v>17</v>
      </c>
    </row>
    <row r="3" spans="1:17">
      <c r="A3" s="395"/>
      <c r="B3" s="395"/>
      <c r="C3" s="395"/>
      <c r="D3" s="395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395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390" t="s">
        <v>831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ht="15" customHeight="1">
      <c r="A2" s="394" t="s">
        <v>12</v>
      </c>
      <c r="B2" s="394" t="s">
        <v>13</v>
      </c>
      <c r="C2" s="394" t="s">
        <v>14</v>
      </c>
      <c r="D2" s="394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394" t="s">
        <v>17</v>
      </c>
      <c r="O2" s="394" t="s">
        <v>18</v>
      </c>
    </row>
    <row r="3" spans="1:15" ht="15" customHeight="1">
      <c r="A3" s="395"/>
      <c r="B3" s="395"/>
      <c r="C3" s="395"/>
      <c r="D3" s="395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395"/>
      <c r="O3" s="395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396" t="s">
        <v>415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</row>
    <row r="2" spans="1:20" ht="20.100000000000001" customHeight="1">
      <c r="A2" s="399" t="s">
        <v>12</v>
      </c>
      <c r="B2" s="399" t="s">
        <v>13</v>
      </c>
      <c r="C2" s="399" t="s">
        <v>14</v>
      </c>
      <c r="D2" s="399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399" t="s">
        <v>17</v>
      </c>
    </row>
    <row r="3" spans="1:20" ht="20.100000000000001" customHeight="1">
      <c r="A3" s="400"/>
      <c r="B3" s="400"/>
      <c r="C3" s="400"/>
      <c r="D3" s="400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400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398"/>
      <c r="C75" s="398"/>
      <c r="D75" s="398"/>
      <c r="E75" s="398"/>
      <c r="F75" s="398"/>
      <c r="G75" s="398"/>
      <c r="H75" s="398"/>
      <c r="I75" s="398"/>
      <c r="J75" s="398"/>
      <c r="K75" s="398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390" t="s">
        <v>832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16" ht="15" customHeight="1">
      <c r="A2" s="394" t="s">
        <v>12</v>
      </c>
      <c r="B2" s="394" t="s">
        <v>13</v>
      </c>
      <c r="C2" s="394" t="s">
        <v>14</v>
      </c>
      <c r="D2" s="394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394" t="s">
        <v>17</v>
      </c>
    </row>
    <row r="3" spans="1:16" ht="15" customHeight="1">
      <c r="A3" s="395"/>
      <c r="B3" s="395"/>
      <c r="C3" s="395"/>
      <c r="D3" s="395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395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401" t="s">
        <v>979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</row>
    <row r="2" spans="1:17">
      <c r="A2" s="403" t="s">
        <v>631</v>
      </c>
      <c r="B2" s="405" t="s">
        <v>980</v>
      </c>
      <c r="C2" s="405" t="s">
        <v>12</v>
      </c>
      <c r="D2" s="403" t="s">
        <v>981</v>
      </c>
      <c r="E2" s="406" t="s">
        <v>982</v>
      </c>
      <c r="F2" s="407" t="s">
        <v>983</v>
      </c>
      <c r="G2" s="408"/>
      <c r="H2" s="408"/>
      <c r="I2" s="408"/>
      <c r="J2" s="407" t="s">
        <v>984</v>
      </c>
      <c r="K2" s="408"/>
      <c r="L2" s="408"/>
      <c r="M2" s="408"/>
      <c r="N2" s="407" t="s">
        <v>985</v>
      </c>
      <c r="O2" s="408"/>
      <c r="P2" s="408"/>
      <c r="Q2" s="408"/>
    </row>
    <row r="3" spans="1:17" ht="22.5">
      <c r="A3" s="404"/>
      <c r="B3" s="404"/>
      <c r="C3" s="404"/>
      <c r="D3" s="404"/>
      <c r="E3" s="404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33</vt:i4>
      </vt:variant>
    </vt:vector>
  </HeadingPairs>
  <TitlesOfParts>
    <vt:vector size="57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莘庄镇</vt:lpstr>
      <vt:lpstr>抚恤金</vt:lpstr>
      <vt:lpstr>中小学教育补充</vt:lpstr>
      <vt:lpstr>2025年设备购置与更新</vt:lpstr>
      <vt:lpstr>附件实验幼儿园细化表</vt:lpstr>
      <vt:lpstr>2025年校舍维修</vt:lpstr>
      <vt:lpstr>保安经费追加</vt:lpstr>
      <vt:lpstr>'2025年设备购置与更新'!Print_Area</vt:lpstr>
      <vt:lpstr>'2025年校舍维修'!Print_Area</vt:lpstr>
      <vt:lpstr>保安经费!Print_Area</vt:lpstr>
      <vt:lpstr>保安经费追加!Print_Area</vt:lpstr>
      <vt:lpstr>补充公用经费!Print_Area</vt:lpstr>
      <vt:lpstr>残疾就业保障!Print_Area</vt:lpstr>
      <vt:lpstr>附件实验幼儿园细化表!Print_Area</vt:lpstr>
      <vt:lpstr>虹桥!Print_Area</vt:lpstr>
      <vt:lpstr>华漕!Print_Area</vt:lpstr>
      <vt:lpstr>基本支出!Print_Area</vt:lpstr>
      <vt:lpstr>马桥!Print_Area</vt:lpstr>
      <vt:lpstr>七宝!Print_Area</vt:lpstr>
      <vt:lpstr>社区教育!Print_Area</vt:lpstr>
      <vt:lpstr>莘庄!Print_Area</vt:lpstr>
      <vt:lpstr>吴泾!Print_Area</vt:lpstr>
      <vt:lpstr>中小学教育补充!Print_Area</vt:lpstr>
      <vt:lpstr>颛桥!Print_Area</vt:lpstr>
      <vt:lpstr>'2025年设备购置与更新'!Print_Titles</vt:lpstr>
      <vt:lpstr>'2025年校舍维修'!Print_Titles</vt:lpstr>
      <vt:lpstr>保安经费!Print_Titles</vt:lpstr>
      <vt:lpstr>保安经费追加!Print_Titles</vt:lpstr>
      <vt:lpstr>补充公用经费!Print_Titles</vt:lpstr>
      <vt:lpstr>残疾就业保障!Print_Titles</vt:lpstr>
      <vt:lpstr>附件实验幼儿园细化表!Print_Titles</vt:lpstr>
      <vt:lpstr>虹桥!Print_Titles</vt:lpstr>
      <vt:lpstr>华漕!Print_Titles</vt:lpstr>
      <vt:lpstr>基本支出!Print_Titles</vt:lpstr>
      <vt:lpstr>马桥!Print_Titles</vt:lpstr>
      <vt:lpstr>七宝!Print_Titles</vt:lpstr>
      <vt:lpstr>莘庄!Print_Titles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2025-05-13T06:58:35Z</cp:lastPrinted>
  <dcterms:created xsi:type="dcterms:W3CDTF">2022-11-10T02:18:00Z</dcterms:created>
  <dcterms:modified xsi:type="dcterms:W3CDTF">2025-05-13T07:29:42Z</dcterms:modified>
</cp:coreProperties>
</file>